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28" windowWidth="24876" windowHeight="9336" activeTab="3"/>
  </bookViews>
  <sheets>
    <sheet name="ER692" sheetId="1" r:id="rId1"/>
    <sheet name="SCH-A" sheetId="2" r:id="rId2"/>
    <sheet name="SCH-B" sheetId="3" r:id="rId3"/>
    <sheet name="SCH-C" sheetId="4" r:id="rId4"/>
  </sheets>
  <externalReferences>
    <externalReference r:id="rId5"/>
  </externalReference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xlnm.Print_Area" localSheetId="0">'ER692'!$A$1:$J$104</definedName>
    <definedName name="_xlnm.Print_Area" localSheetId="1">'SCH-A'!$A$1:$M$40</definedName>
    <definedName name="_xlnm.Print_Area" localSheetId="2">'SCH-B'!$A$1:$L$38</definedName>
    <definedName name="_xlnm.Print_Area" localSheetId="3">'SCH-C'!$A$1:$O$66</definedName>
    <definedName name="Print_Area_1">#REF!</definedName>
    <definedName name="Print_Area_MI" localSheetId="0">'ER692'!$A$1:$J$100</definedName>
    <definedName name="Print_Area_MI" localSheetId="2">'SCH-B'!$A$1:$L$38</definedName>
    <definedName name="Print_Area_MI" localSheetId="3">'SCH-C'!$A$1:$O$64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I14" i="4" l="1"/>
  <c r="D20" i="4" s="1"/>
  <c r="L31" i="3"/>
  <c r="J31" i="3"/>
  <c r="H29" i="3"/>
  <c r="H31" i="3" s="1"/>
  <c r="L31" i="2"/>
  <c r="J31" i="2"/>
  <c r="H31" i="2"/>
  <c r="F31" i="2"/>
  <c r="H100" i="1"/>
  <c r="H99" i="1"/>
  <c r="H98" i="1"/>
  <c r="H81" i="1"/>
  <c r="C81" i="1"/>
  <c r="H80" i="1"/>
  <c r="H82" i="1" s="1"/>
  <c r="C80" i="1"/>
  <c r="C82" i="1" s="1"/>
  <c r="G72" i="1"/>
  <c r="E72" i="1"/>
  <c r="B72" i="1"/>
  <c r="A72" i="1"/>
  <c r="B68" i="1"/>
  <c r="A68" i="1"/>
  <c r="A60" i="1"/>
  <c r="H56" i="1"/>
  <c r="G56" i="1"/>
  <c r="D56" i="1"/>
  <c r="C56" i="1"/>
  <c r="E56" i="1" s="1"/>
  <c r="A56" i="1"/>
  <c r="C60" i="1" s="1"/>
  <c r="J52" i="1"/>
  <c r="G52" i="1"/>
  <c r="F52" i="1"/>
  <c r="C52" i="1"/>
  <c r="A52" i="1"/>
  <c r="A48" i="1"/>
  <c r="I43" i="1"/>
  <c r="K14" i="4" l="1"/>
  <c r="G20" i="4"/>
  <c r="C68" i="1"/>
  <c r="C72" i="1"/>
  <c r="H72" i="1" s="1"/>
  <c r="A64" i="1"/>
  <c r="E81" i="1"/>
  <c r="E99" i="1" s="1"/>
  <c r="E80" i="1"/>
  <c r="E60" i="1"/>
  <c r="I20" i="4" l="1"/>
  <c r="C64" i="1"/>
  <c r="G60" i="1"/>
  <c r="H60" i="1" s="1"/>
  <c r="E64" i="1" s="1"/>
  <c r="C92" i="1"/>
  <c r="E86" i="1"/>
  <c r="E98" i="1"/>
  <c r="E100" i="1" s="1"/>
  <c r="C86" i="1"/>
  <c r="E82" i="1"/>
  <c r="K20" i="4" l="1"/>
  <c r="B26" i="4" s="1"/>
  <c r="D26" i="4" s="1"/>
  <c r="G26" i="4" s="1"/>
  <c r="K26" i="4" s="1"/>
  <c r="G64" i="1"/>
  <c r="G80" i="1" s="1"/>
  <c r="G81" i="1"/>
  <c r="I81" i="1" s="1"/>
  <c r="E93" i="1" s="1"/>
  <c r="G82" i="1" l="1"/>
  <c r="I80" i="1"/>
  <c r="I82" i="1" l="1"/>
  <c r="E92" i="1"/>
  <c r="G86" i="1"/>
  <c r="H64" i="1" l="1"/>
  <c r="I64" i="1" s="1"/>
  <c r="A76" i="1" l="1"/>
  <c r="E68" i="1"/>
  <c r="G68" i="1" s="1"/>
  <c r="H68" i="1" l="1"/>
  <c r="C76" i="1" s="1"/>
  <c r="E76" i="1" s="1"/>
  <c r="I72" i="1" l="1"/>
  <c r="I68" i="1"/>
  <c r="G76" i="1" l="1"/>
  <c r="I76" i="1" s="1"/>
  <c r="J72" i="1"/>
  <c r="J76" i="1" l="1"/>
  <c r="H86" i="1"/>
  <c r="H88" i="1" l="1"/>
  <c r="G93" i="1"/>
  <c r="C99" i="1" s="1"/>
  <c r="G99" i="1" s="1"/>
  <c r="G92" i="1"/>
  <c r="G94" i="1" l="1"/>
  <c r="I99" i="1"/>
  <c r="I40" i="1"/>
  <c r="C98" i="1"/>
  <c r="G98" i="1" l="1"/>
  <c r="C100" i="1"/>
  <c r="I98" i="1" l="1"/>
  <c r="I100" i="1" s="1"/>
  <c r="I102" i="1" s="1"/>
  <c r="G100" i="1"/>
  <c r="I39" i="1"/>
</calcChain>
</file>

<file path=xl/sharedStrings.xml><?xml version="1.0" encoding="utf-8"?>
<sst xmlns="http://schemas.openxmlformats.org/spreadsheetml/2006/main" count="371" uniqueCount="245">
  <si>
    <t>EOR OPERATOR'S RETURN</t>
  </si>
  <si>
    <r>
      <t>(For Projects other than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Enhanced Oil Recovery Projects)</t>
    </r>
  </si>
  <si>
    <t>COVER SHEET</t>
  </si>
  <si>
    <t>PROJECT IDENTIFICATION</t>
  </si>
  <si>
    <t>Royalty/Taxation Year</t>
  </si>
  <si>
    <t>To</t>
  </si>
  <si>
    <t>Operator Name</t>
  </si>
  <si>
    <t>Operator Code</t>
  </si>
  <si>
    <t>EOR Project Name</t>
  </si>
  <si>
    <t>Project Code</t>
  </si>
  <si>
    <r>
      <t>Details of Return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(actual or estimate)</t>
    </r>
  </si>
  <si>
    <t>PRODUCTION</t>
  </si>
  <si>
    <t>EXPENDITURES AND DISPOSITIONS</t>
  </si>
  <si>
    <r>
      <t>Total Production Volume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</si>
  <si>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Total Direct Operating Costs</t>
  </si>
  <si>
    <t>Current Investment</t>
  </si>
  <si>
    <t>Value of Production</t>
  </si>
  <si>
    <t>Proceeds of Disposition</t>
  </si>
  <si>
    <t>Total Value</t>
  </si>
  <si>
    <t>Crown Value</t>
  </si>
  <si>
    <t>EOR Factor (%)</t>
  </si>
  <si>
    <t>Freehold Value - from other Freehold</t>
  </si>
  <si>
    <t>Saskatchewan Resource Credit (%)</t>
  </si>
  <si>
    <t>INSTALMENTS REMITTED</t>
  </si>
  <si>
    <t>CARRY FORWARD BALANCES</t>
  </si>
  <si>
    <t>Crown Royalty on Crown Oil</t>
  </si>
  <si>
    <t>Cumulative Investment Allowance - from last year</t>
  </si>
  <si>
    <t>Freehold Production Tax - on other Freehold Oil</t>
  </si>
  <si>
    <t>Investment Allowance - from last year</t>
  </si>
  <si>
    <t>Cumulative Recovered Investment - from last year</t>
  </si>
  <si>
    <t>OTHER ROYALTIES</t>
  </si>
  <si>
    <t>Recovered Investment - from last year</t>
  </si>
  <si>
    <t>Net Royalty</t>
  </si>
  <si>
    <t>Closing Operating Loss Balance - from last year</t>
  </si>
  <si>
    <t>Freehold Mineral Owner Royalty</t>
  </si>
  <si>
    <t>Closing Investment Balance - from last year</t>
  </si>
  <si>
    <t>For Department Use Only</t>
  </si>
  <si>
    <t>INSTALMENT RATES</t>
  </si>
  <si>
    <t>Crown Royalty Rate on Crown Value of Production</t>
  </si>
  <si>
    <t>Freehold Production Tax Rate on other Freehold Value of Production</t>
  </si>
  <si>
    <t>Form:  ER692 (2009)</t>
  </si>
  <si>
    <t>Operator</t>
  </si>
  <si>
    <t>Code</t>
  </si>
  <si>
    <t>A:  EOR OIL AND REVENUE DATA  /  CUMULATIVE BALANCES</t>
  </si>
  <si>
    <t>1.   Total Production</t>
  </si>
  <si>
    <t>2.             Total Value</t>
  </si>
  <si>
    <t>3.  EOR</t>
  </si>
  <si>
    <t>4.           Gross</t>
  </si>
  <si>
    <t>5.         Cumulative</t>
  </si>
  <si>
    <t>6.        Cumulative</t>
  </si>
  <si>
    <r>
      <t>Volume (m</t>
    </r>
    <r>
      <rPr>
        <b/>
        <vertAlign val="superscript"/>
        <sz val="8"/>
        <rFont val="Arial Narrow"/>
        <family val="2"/>
      </rPr>
      <t>3</t>
    </r>
    <r>
      <rPr>
        <b/>
        <sz val="8"/>
        <rFont val="Arial Narrow"/>
        <family val="2"/>
      </rPr>
      <t>)</t>
    </r>
  </si>
  <si>
    <t>of Production</t>
  </si>
  <si>
    <t>Factor</t>
  </si>
  <si>
    <t>EOR Revenues</t>
  </si>
  <si>
    <t>Investment Allowance</t>
  </si>
  <si>
    <t xml:space="preserve">Recovered Investment </t>
  </si>
  <si>
    <t>B: CURRENT EOR OPERATING COSTS</t>
  </si>
  <si>
    <t>1.         Total Direct</t>
  </si>
  <si>
    <t>2.          Direct Non-EOR</t>
  </si>
  <si>
    <t>3.               Direct EOR</t>
  </si>
  <si>
    <t>4.            Administrative</t>
  </si>
  <si>
    <t>5.          Total EOR</t>
  </si>
  <si>
    <t>Operating Costs</t>
  </si>
  <si>
    <t>Cost Allowance</t>
  </si>
  <si>
    <t>C: CURRENT EOR OPERATING PROFIT (LOSS)</t>
  </si>
  <si>
    <t>1.              Gross</t>
  </si>
  <si>
    <t>2.               Recovered</t>
  </si>
  <si>
    <t>3.                Total EOR</t>
  </si>
  <si>
    <t>4.</t>
  </si>
  <si>
    <t>5.</t>
  </si>
  <si>
    <t>6.    Current Operating</t>
  </si>
  <si>
    <t>Investment</t>
  </si>
  <si>
    <t>EOR Operating Income</t>
  </si>
  <si>
    <t>Royalty Deduction</t>
  </si>
  <si>
    <t>Profit  (Loss)</t>
  </si>
  <si>
    <t>D: OPERATING LOSS BALANCE</t>
  </si>
  <si>
    <t>1.   Opening Operating</t>
  </si>
  <si>
    <t>2.   Esc.</t>
  </si>
  <si>
    <t>3.    Esc. Operating</t>
  </si>
  <si>
    <t>4.              Current EOR</t>
  </si>
  <si>
    <t>5.            Total Operating</t>
  </si>
  <si>
    <t>6.          Operating</t>
  </si>
  <si>
    <t>7.   Closing Operating</t>
  </si>
  <si>
    <t>Loss Balance</t>
  </si>
  <si>
    <t>Operating Loss</t>
  </si>
  <si>
    <t>Loss Allowance</t>
  </si>
  <si>
    <t>E: INVESTMENT BALANCE</t>
  </si>
  <si>
    <t>1.          Opening</t>
  </si>
  <si>
    <t>2.  Esc.</t>
  </si>
  <si>
    <t>3.       Escalated</t>
  </si>
  <si>
    <t>6.              Total</t>
  </si>
  <si>
    <t>7.         Investment</t>
  </si>
  <si>
    <t>8.           Closing</t>
  </si>
  <si>
    <t>Investment Balance</t>
  </si>
  <si>
    <t>Allowance</t>
  </si>
  <si>
    <t xml:space="preserve">F: PAYOUT DETERMINATION </t>
  </si>
  <si>
    <t>1.        Current EOR</t>
  </si>
  <si>
    <t>2.                Operating</t>
  </si>
  <si>
    <t>3.                  Net EOR</t>
  </si>
  <si>
    <t>5.         Pre-Payout</t>
  </si>
  <si>
    <t>6.         Post-Payout</t>
  </si>
  <si>
    <t>Operating Profit</t>
  </si>
  <si>
    <t>Ratio</t>
  </si>
  <si>
    <t>G: EOR INCOME SUBJECT TO ROYALTY/TAX</t>
  </si>
  <si>
    <t>1.</t>
  </si>
  <si>
    <t>2.               Percent of</t>
  </si>
  <si>
    <t>3.</t>
  </si>
  <si>
    <t>5.   Net Royalty &amp; F/H</t>
  </si>
  <si>
    <t>6.        EOR Income</t>
  </si>
  <si>
    <t>Mineral Ownership</t>
  </si>
  <si>
    <t>Gross EOR Revenues</t>
  </si>
  <si>
    <t>Royalty Deductions</t>
  </si>
  <si>
    <t>Subject to Roy/Tax</t>
  </si>
  <si>
    <t>Crown</t>
  </si>
  <si>
    <t>Freehold</t>
  </si>
  <si>
    <t>Total</t>
  </si>
  <si>
    <t>H: PRE-PAYOUT ROYALTY/TAX</t>
  </si>
  <si>
    <t>2.         Minimum Pre-Payout</t>
  </si>
  <si>
    <t>3.         Maximum Pre-Payout</t>
  </si>
  <si>
    <t>4.   Profit Sensitive Pre-Payout</t>
  </si>
  <si>
    <t>5.        Pre-Payout</t>
  </si>
  <si>
    <t>%</t>
  </si>
  <si>
    <t>Royalty/Tax</t>
  </si>
  <si>
    <t>I: POST-PAYOUT ROYALTY/TAX</t>
  </si>
  <si>
    <t>2.       Minimum Post-Payout</t>
  </si>
  <si>
    <t>3.  Profit Sensitive Post-Payout</t>
  </si>
  <si>
    <t>4.              Post-Payout</t>
  </si>
  <si>
    <t>J: ROYALTY/TAX PAYABLE (REFUNDABLE)</t>
  </si>
  <si>
    <t>2.</t>
  </si>
  <si>
    <t>3.            Saskatchewan</t>
  </si>
  <si>
    <t>4.                  Net EOR</t>
  </si>
  <si>
    <t>5.       Instalments</t>
  </si>
  <si>
    <t>6.       Royalty/Tax</t>
  </si>
  <si>
    <t>Total EOR Royalty/Tax</t>
  </si>
  <si>
    <t>Resource Credit</t>
  </si>
  <si>
    <t>Remitted</t>
  </si>
  <si>
    <t>Payable (Refund)</t>
  </si>
  <si>
    <t>Previous Assessment</t>
  </si>
  <si>
    <t>Balance Due (Refund)</t>
  </si>
  <si>
    <t xml:space="preserve">FILE:  </t>
  </si>
  <si>
    <t xml:space="preserve">DATE:  </t>
  </si>
  <si>
    <t>SCHEDULE A</t>
  </si>
  <si>
    <t>EOR Project Code</t>
  </si>
  <si>
    <t>TOTAL OIL PRODUCTION AND EOR ROYALTY/TAX INSTALMENTS PAID</t>
  </si>
  <si>
    <t>Royalty/Tax Instalments Paid</t>
  </si>
  <si>
    <t>Oil Production</t>
  </si>
  <si>
    <t>Well or Unit Location</t>
  </si>
  <si>
    <t>Battery</t>
  </si>
  <si>
    <t>Royalty on</t>
  </si>
  <si>
    <t>Production Tax</t>
  </si>
  <si>
    <t>LX LSD SEC TWP RGE MER</t>
  </si>
  <si>
    <t>Volume (M3)</t>
  </si>
  <si>
    <t>Value</t>
  </si>
  <si>
    <t>Crown Oil</t>
  </si>
  <si>
    <t>On Freehold Oil</t>
  </si>
  <si>
    <t>Totals</t>
  </si>
  <si>
    <t>(1)</t>
  </si>
  <si>
    <t>(2)</t>
  </si>
  <si>
    <t>(3)</t>
  </si>
  <si>
    <t>(4)</t>
  </si>
  <si>
    <t>Notes:</t>
  </si>
  <si>
    <t xml:space="preserve">1.  Oil Production Volume - For non-unit wells, report the total cubic meters of clean oil produced by each oil well during the royalty/taxation year.  If the EOR project is, or is part of, a unit, report the total cubic metres </t>
  </si>
  <si>
    <t>of the unit's clean oil production that was allocated to the oil wells within the project.</t>
  </si>
  <si>
    <t>2.  Oil Production Value - Report the value of the oil reported in column (1).</t>
  </si>
  <si>
    <t>3.  Crown Royalty on Crown Oil - Report the Crown royalty instalments paid in respect of the EOR Crown oil produced from or allocated to the oil well or unit during the royalty/taxation year.</t>
  </si>
  <si>
    <t>4.  Freehold Production Tax on Freehold Oil - Report the freehold production tax instalments paid in respect of the EOR freehold oil produced from or allocated to the oil well or unit during the royalty/taxation year.</t>
  </si>
  <si>
    <t xml:space="preserve"> </t>
  </si>
  <si>
    <t>SCHEDULE B</t>
  </si>
  <si>
    <t>Royalty / Taxation Year</t>
  </si>
  <si>
    <t>OPERATING COSTS, CURRENT INVESTMENT AND PROCEEDS OF DISPOSITION</t>
  </si>
  <si>
    <t>Project Well, Facility or other Asset</t>
  </si>
  <si>
    <t>Location / Description</t>
  </si>
  <si>
    <t>EOR Facility Operating Costs (from schedule C)</t>
  </si>
  <si>
    <t>1.  Total Direct Operating Costs - Report the total direct operating costs incurred by the project and allocated to the project well, facility or asset during the royalty/taxation year.</t>
  </si>
  <si>
    <t>2.  Current Investment - For the first royalty/taxation year, report the aggregate of all qualifying investments that are made in respect of the EOR poject during the royalty/taxation year including qualifying</t>
  </si>
  <si>
    <t xml:space="preserve">                                                investments incurred during construction of the project.  For each subsequent royalty/taxation year, report the qualifying investments incurred during that year.</t>
  </si>
  <si>
    <t>3.  Proceeds of Disposition - Report the greater of sales price or fair market value for each project asset disposed, or deemed to have been disposed, during the royalty/taxation year.</t>
  </si>
  <si>
    <t>SCHEDULE C</t>
  </si>
  <si>
    <t>EOR FACILITY INVESTMENT FEE</t>
  </si>
  <si>
    <t>Facility Name</t>
  </si>
  <si>
    <t>Facility Code</t>
  </si>
  <si>
    <t>A. Cumulative Investment Balance</t>
  </si>
  <si>
    <t>Opening</t>
  </si>
  <si>
    <t>Qualified</t>
  </si>
  <si>
    <t>Proceeds</t>
  </si>
  <si>
    <t>Net</t>
  </si>
  <si>
    <t>Closing</t>
  </si>
  <si>
    <t>Cumulative</t>
  </si>
  <si>
    <t>of</t>
  </si>
  <si>
    <t>Additions</t>
  </si>
  <si>
    <t>Dispositions</t>
  </si>
  <si>
    <t>$</t>
  </si>
  <si>
    <t>B. Investment Depreciation Allowance</t>
  </si>
  <si>
    <t>Undepreciated</t>
  </si>
  <si>
    <t>Depreciation</t>
  </si>
  <si>
    <t>C. Investment Return Allowance</t>
  </si>
  <si>
    <t>D. EOR Facility Investment Fee and Operating Costs</t>
  </si>
  <si>
    <t>Average</t>
  </si>
  <si>
    <t>EOR Facility</t>
  </si>
  <si>
    <t>EOR</t>
  </si>
  <si>
    <t>Return</t>
  </si>
  <si>
    <t>Throughput</t>
  </si>
  <si>
    <t>Investment Fee</t>
  </si>
  <si>
    <t>Fluid</t>
  </si>
  <si>
    <t>Operating</t>
  </si>
  <si>
    <r>
      <t>(m</t>
    </r>
    <r>
      <rPr>
        <b/>
        <vertAlign val="superscript"/>
        <sz val="9"/>
        <color indexed="12"/>
        <rFont val="Arial"/>
        <family val="2"/>
      </rPr>
      <t>3</t>
    </r>
    <r>
      <rPr>
        <b/>
        <sz val="9"/>
        <color indexed="12"/>
        <rFont val="Arial"/>
        <family val="2"/>
      </rPr>
      <t>)</t>
    </r>
  </si>
  <si>
    <r>
      <t>($/m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 xml:space="preserve"> of fluid)</t>
    </r>
  </si>
  <si>
    <t>Costs</t>
  </si>
  <si>
    <t>A.  Cumulative Investment Balance</t>
  </si>
  <si>
    <r>
      <t>1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 i)  For the first royalty/taxation year, investments that are incurred prior to the project commencing operation, and that are required to handle the fluid produced from the EOR oil</t>
    </r>
  </si>
  <si>
    <t xml:space="preserve">         wells within the project, qualify.  If a new facility was constructed to handle fluid, of which at least a portion is designated "EOR oil", the total facility investment qualifies.  If the</t>
  </si>
  <si>
    <t xml:space="preserve">         investment represents an expansion to an existing facility, only that portion of the investment required to handle the fluid produced from the EOR oil wells qualifies.</t>
  </si>
  <si>
    <t xml:space="preserve">     ii)  For subsequent royalty/taxation years, enter the value of the Closing Cumulative Investment (A5) from the previous royalty/taxation year.</t>
  </si>
  <si>
    <t xml:space="preserve">     NOTE:  Since the facility investment fee is treated as a Direct EOR Operating Cost, and receives the 10% Admin. Cost Allowance, no administration  or overhead amounts are</t>
  </si>
  <si>
    <t xml:space="preserve">     allowed in the investment balance calculations.</t>
  </si>
  <si>
    <r>
      <t xml:space="preserve">2. </t>
    </r>
    <r>
      <rPr>
        <sz val="8"/>
        <rFont val="Arial"/>
        <family val="2"/>
      </rPr>
      <t xml:space="preserve"> Enter the value of any additional qualifying investment made after the commencement date of the facility and during the royalty/taxation year.  If the entire facility investment was</t>
    </r>
  </si>
  <si>
    <t xml:space="preserve">     originally allowed to qualify, all investments related to further expansion of capacity or equipment replacement will also qualify.  If only a portion of the original facility investment</t>
  </si>
  <si>
    <t xml:space="preserve">     was allowed to qualify, expenditures related to further expansions will not qualify.  However, expenditures for equipment replacement will qualify at a ratio equal to the</t>
  </si>
  <si>
    <t xml:space="preserve">     Throughput (D2) divided by the total volume of fluid handled by the facility during the royalty/taxation year.</t>
  </si>
  <si>
    <r>
      <t>3.</t>
    </r>
    <r>
      <rPr>
        <sz val="8"/>
        <rFont val="Arial"/>
        <family val="2"/>
      </rPr>
      <t xml:space="preserve">  Enter the proceeds from the dispostion, or deemed disposition, of any facility asset that had previously qualified as facility investment.</t>
    </r>
  </si>
  <si>
    <r>
      <t>4.</t>
    </r>
    <r>
      <rPr>
        <sz val="8"/>
        <rFont val="Arial"/>
        <family val="2"/>
      </rPr>
      <t xml:space="preserve">  Enter the result of subtracting Proceeds of Dispositions from Qualified Investment Additions.   (A2 - A3)</t>
    </r>
  </si>
  <si>
    <r>
      <t>5.</t>
    </r>
    <r>
      <rPr>
        <sz val="8"/>
        <rFont val="Arial"/>
        <family val="2"/>
      </rPr>
      <t xml:space="preserve">  Enter the sum of the Opening Cumulative Investment and the Net Investment Additions.   (A1 + A4)</t>
    </r>
  </si>
  <si>
    <t>B.  Investment Depreciation Allowance</t>
  </si>
  <si>
    <r>
      <t xml:space="preserve">1.  </t>
    </r>
    <r>
      <rPr>
        <sz val="8"/>
        <rFont val="Arial"/>
        <family val="2"/>
      </rPr>
      <t>i)  In the first royalty/taxation year of the EOR project, enter the Opening Cumulative Investment (A1).</t>
    </r>
  </si>
  <si>
    <t xml:space="preserve">     ii)  For subsequent years, enter the Closing Undepreciated Investment (B5) from the previous royalty/taxation year.</t>
  </si>
  <si>
    <r>
      <t>2.</t>
    </r>
    <r>
      <rPr>
        <sz val="8"/>
        <rFont val="Arial"/>
        <family val="2"/>
      </rPr>
      <t xml:space="preserve">  Enter the amount calculated in A4.</t>
    </r>
  </si>
  <si>
    <r>
      <t>3.</t>
    </r>
    <r>
      <rPr>
        <sz val="8"/>
        <rFont val="Arial"/>
        <family val="2"/>
      </rPr>
      <t xml:space="preserve">  Enter the sum of the Opening Undepreciated Investment and the Net Investment Additions.   (B1 + B2)</t>
    </r>
  </si>
  <si>
    <r>
      <t>4.</t>
    </r>
    <r>
      <rPr>
        <sz val="8"/>
        <rFont val="Arial"/>
        <family val="2"/>
      </rPr>
      <t xml:space="preserve">  Enter the result of multiplying the Closing Cumulative Investment (A5) by 5%.  Where the facility, or facility expansion, has been handling EOR oil for less than 12 months</t>
    </r>
  </si>
  <si>
    <t xml:space="preserve">     during the royalty/taxation year, this amount will be prorated according to the following factor:</t>
  </si>
  <si>
    <t xml:space="preserve">  Proration factor   =</t>
  </si>
  <si>
    <t>Total facility throughput (oil &amp; water) for the year</t>
  </si>
  <si>
    <t>(sum of the average monthly production [oil &amp; water] of each well delivering production to the facility during the year) X 12</t>
  </si>
  <si>
    <t xml:space="preserve">     NOTE:  (B4 cannot exceed B3)</t>
  </si>
  <si>
    <r>
      <t>5.</t>
    </r>
    <r>
      <rPr>
        <sz val="8"/>
        <rFont val="Arial"/>
        <family val="2"/>
      </rPr>
      <t xml:space="preserve">  Enter the result of subtracting Investment Depreciation Allowance from Total Undepreciated Investment.   (B3 - B4)</t>
    </r>
  </si>
  <si>
    <t>C.  Investment Return Allowance</t>
  </si>
  <si>
    <r>
      <t>1.</t>
    </r>
    <r>
      <rPr>
        <sz val="8"/>
        <rFont val="Arial"/>
        <family val="2"/>
      </rPr>
      <t xml:space="preserve">  Enter the sum of Opening Undepreciated Investment and Closing Undepreciated Investment divided by two.  ( (B1+B5) / 2 )</t>
    </r>
  </si>
  <si>
    <r>
      <t>2.</t>
    </r>
    <r>
      <rPr>
        <sz val="8"/>
        <rFont val="Arial"/>
        <family val="2"/>
      </rPr>
      <t xml:space="preserve">  Enter the result of multiplying the Average Undepreciated Investment (C1) by 15%.  Where the facility is handling EOR oil for less than 12 months during the</t>
    </r>
  </si>
  <si>
    <t xml:space="preserve">     royalty/taxation year, this amount will be prorated according to the same formula described in B4 above.</t>
  </si>
  <si>
    <t>D.  EOR Facility Investment Fee and Operating Costs</t>
  </si>
  <si>
    <r>
      <t>1.</t>
    </r>
    <r>
      <rPr>
        <sz val="8"/>
        <rFont val="Arial"/>
        <family val="2"/>
      </rPr>
      <t xml:space="preserve">  Enter the sum of the Investment Depreciation Allowance and the Investment Return Allowance.   (B4 + C2)</t>
    </r>
  </si>
  <si>
    <r>
      <t>2.</t>
    </r>
    <r>
      <rPr>
        <sz val="8"/>
        <rFont val="Arial"/>
        <family val="2"/>
      </rPr>
      <t xml:space="preserve">  If the entire facility investment was allowed as qualifying investment ( ie. new facility), enter the total volume of fluid (oil &amp; water) handled by the facility during the royalty/taxation</t>
    </r>
  </si>
  <si>
    <t xml:space="preserve">     year.  If only a portion of the facility investment was allowed as qualifying investment, enter the total fluid volume (oil &amp; water) produced from EOR oil wells during the year.</t>
  </si>
  <si>
    <r>
      <t>3.</t>
    </r>
    <r>
      <rPr>
        <sz val="8"/>
        <rFont val="Arial"/>
        <family val="2"/>
      </rPr>
      <t xml:space="preserve">  Enter the result of dividing the Total Investment Allowance by the Throughput.   (D1  /  D2)</t>
    </r>
  </si>
  <si>
    <r>
      <t>4.</t>
    </r>
    <r>
      <rPr>
        <sz val="8"/>
        <rFont val="Arial"/>
        <family val="2"/>
      </rPr>
      <t xml:space="preserve">  Enter the total EOR fluid, received by the facility, from the EOR project.</t>
    </r>
  </si>
  <si>
    <r>
      <t>5.</t>
    </r>
    <r>
      <rPr>
        <sz val="8"/>
        <rFont val="Arial"/>
        <family val="2"/>
      </rPr>
      <t xml:space="preserve">  Enter the product of multiplying the EOR Facility Investment Fee by EOR Fluid (D3 X D4).  Enter this amount on Schedule B under Total Direct Operating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</si>
</sst>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m\ d\,\ yyyy"/>
    <numFmt numFmtId="166" formatCode="#,##0.0_);\(#,##0.0\)"/>
    <numFmt numFmtId="167" formatCode="0.000000%"/>
    <numFmt numFmtId="168" formatCode="0.00000%"/>
    <numFmt numFmtId="169" formatCode="dd\-mmm\-yy_)"/>
    <numFmt numFmtId="170" formatCode="0.0%"/>
    <numFmt numFmtId="171" formatCode="#,##0.000_);\(#,##0.000\)"/>
    <numFmt numFmtId="172" formatCode="_(&quot;$&quot;* #,##0_);_(&quot;$&quot;* \(#,##0\);_(&quot;$&quot;* &quot;-&quot;??_);_(@_)"/>
    <numFmt numFmtId="173" formatCode="_(* #,##0.0_);_(* \(#,##0.0\);_(* &quot;-&quot;??_);_(@_)"/>
    <numFmt numFmtId="174" formatCode="_(* #,##0_);_(* \(#,##0\);_(* &quot;-&quot;??_);_(@_)"/>
  </numFmts>
  <fonts count="38" x14ac:knownFonts="1">
    <font>
      <sz val="12"/>
      <name val="Helv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24"/>
      <name val="Arial"/>
      <family val="2"/>
    </font>
    <font>
      <sz val="12"/>
      <color indexed="12"/>
      <name val="Helv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 Narrow"/>
      <family val="2"/>
    </font>
    <font>
      <sz val="12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6"/>
      <name val="Small Fonts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8"/>
      <name val="Arial Narrow"/>
      <family val="2"/>
    </font>
    <font>
      <sz val="7"/>
      <name val="Small Fonts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8"/>
      <color indexed="12"/>
      <name val="Arial Narrow"/>
      <family val="2"/>
    </font>
    <font>
      <sz val="8"/>
      <name val="Helv"/>
    </font>
    <font>
      <sz val="9"/>
      <name val="Helv"/>
    </font>
    <font>
      <sz val="12"/>
      <name val="Helv"/>
    </font>
    <font>
      <sz val="10"/>
      <name val="Helv"/>
    </font>
    <font>
      <sz val="10"/>
      <name val="Arial Narrow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b/>
      <vertAlign val="superscript"/>
      <sz val="9"/>
      <color indexed="12"/>
      <name val="Arial"/>
      <family val="2"/>
    </font>
    <font>
      <b/>
      <vertAlign val="superscript"/>
      <sz val="9"/>
      <name val="Arial"/>
      <family val="2"/>
    </font>
    <font>
      <sz val="10"/>
      <color indexed="12"/>
      <name val="Helv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indexed="22"/>
        <bgColor indexed="8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8">
    <xf numFmtId="164" fontId="0" fillId="0" borderId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1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1" fillId="0" borderId="0"/>
    <xf numFmtId="164" fontId="31" fillId="0" borderId="0"/>
  </cellStyleXfs>
  <cellXfs count="480">
    <xf numFmtId="164" fontId="0" fillId="0" borderId="0" xfId="0"/>
    <xf numFmtId="164" fontId="1" fillId="0" borderId="0" xfId="0" applyFont="1"/>
    <xf numFmtId="164" fontId="2" fillId="0" borderId="0" xfId="0" quotePrefix="1" applyFont="1" applyAlignment="1" applyProtection="1">
      <alignment horizontal="left"/>
      <protection locked="0"/>
    </xf>
    <xf numFmtId="164" fontId="3" fillId="0" borderId="0" xfId="0" applyFont="1" applyAlignment="1" applyProtection="1">
      <alignment horizontal="centerContinuous" vertical="center"/>
    </xf>
    <xf numFmtId="164" fontId="1" fillId="0" borderId="0" xfId="0" applyFont="1" applyAlignment="1">
      <alignment horizontal="centerContinuous" vertical="center"/>
    </xf>
    <xf numFmtId="164" fontId="4" fillId="0" borderId="0" xfId="0" applyFont="1" applyAlignment="1" applyProtection="1">
      <alignment vertical="center"/>
      <protection locked="0"/>
    </xf>
    <xf numFmtId="164" fontId="0" fillId="0" borderId="0" xfId="0" applyAlignment="1">
      <alignment vertical="center"/>
    </xf>
    <xf numFmtId="164" fontId="5" fillId="0" borderId="0" xfId="0" applyFont="1" applyAlignment="1" applyProtection="1">
      <alignment horizontal="centerContinuous" vertical="center"/>
    </xf>
    <xf numFmtId="164" fontId="7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8" fillId="0" borderId="0" xfId="0" applyFont="1" applyAlignment="1" applyProtection="1">
      <alignment vertical="center"/>
      <protection locked="0"/>
    </xf>
    <xf numFmtId="164" fontId="10" fillId="3" borderId="4" xfId="0" applyFont="1" applyFill="1" applyBorder="1" applyAlignment="1" applyProtection="1">
      <alignment horizontal="centerContinuous" vertical="center"/>
    </xf>
    <xf numFmtId="164" fontId="5" fillId="3" borderId="5" xfId="0" applyFont="1" applyFill="1" applyBorder="1" applyAlignment="1">
      <alignment horizontal="centerContinuous" vertical="center"/>
    </xf>
    <xf numFmtId="164" fontId="5" fillId="3" borderId="6" xfId="0" applyFont="1" applyFill="1" applyBorder="1" applyAlignment="1">
      <alignment horizontal="centerContinuous" vertical="center"/>
    </xf>
    <xf numFmtId="164" fontId="10" fillId="3" borderId="7" xfId="0" applyFont="1" applyFill="1" applyBorder="1" applyAlignment="1" applyProtection="1">
      <alignment horizontal="centerContinuous" vertical="center"/>
    </xf>
    <xf numFmtId="164" fontId="5" fillId="3" borderId="11" xfId="0" applyFont="1" applyFill="1" applyBorder="1" applyAlignment="1">
      <alignment horizontal="centerContinuous" vertical="center"/>
    </xf>
    <xf numFmtId="164" fontId="1" fillId="0" borderId="0" xfId="0" applyFont="1" applyBorder="1" applyAlignment="1" applyProtection="1">
      <alignment horizontal="right" vertical="center"/>
    </xf>
    <xf numFmtId="164" fontId="11" fillId="4" borderId="17" xfId="0" applyFont="1" applyFill="1" applyBorder="1" applyAlignment="1" applyProtection="1">
      <alignment horizontal="center" vertical="center"/>
    </xf>
    <xf numFmtId="49" fontId="12" fillId="0" borderId="18" xfId="0" applyNumberFormat="1" applyFont="1" applyBorder="1" applyAlignment="1" applyProtection="1">
      <alignment horizontal="center" vertical="center"/>
      <protection locked="0"/>
    </xf>
    <xf numFmtId="164" fontId="11" fillId="4" borderId="14" xfId="0" quotePrefix="1" applyFont="1" applyFill="1" applyBorder="1" applyAlignment="1" applyProtection="1">
      <alignment horizontal="center" vertical="center"/>
    </xf>
    <xf numFmtId="164" fontId="0" fillId="0" borderId="7" xfId="0" applyBorder="1" applyAlignment="1">
      <alignment vertical="center"/>
    </xf>
    <xf numFmtId="164" fontId="0" fillId="0" borderId="11" xfId="0" applyBorder="1" applyAlignment="1">
      <alignment vertical="center"/>
    </xf>
    <xf numFmtId="164" fontId="0" fillId="0" borderId="22" xfId="0" applyBorder="1" applyAlignment="1">
      <alignment vertical="center"/>
    </xf>
    <xf numFmtId="164" fontId="0" fillId="0" borderId="23" xfId="0" applyBorder="1" applyAlignment="1">
      <alignment vertical="center"/>
    </xf>
    <xf numFmtId="164" fontId="14" fillId="0" borderId="23" xfId="0" applyFont="1" applyBorder="1" applyAlignment="1" applyProtection="1">
      <alignment horizontal="centerContinuous" vertical="center"/>
    </xf>
    <xf numFmtId="164" fontId="0" fillId="0" borderId="24" xfId="0" applyBorder="1" applyAlignment="1">
      <alignment vertical="center"/>
    </xf>
    <xf numFmtId="164" fontId="0" fillId="0" borderId="4" xfId="0" applyBorder="1" applyAlignment="1">
      <alignment vertical="center"/>
    </xf>
    <xf numFmtId="164" fontId="0" fillId="0" borderId="5" xfId="0" applyBorder="1" applyAlignment="1">
      <alignment vertical="center"/>
    </xf>
    <xf numFmtId="164" fontId="14" fillId="0" borderId="5" xfId="0" applyFont="1" applyBorder="1" applyAlignment="1" applyProtection="1">
      <alignment horizontal="centerContinuous" vertical="center"/>
    </xf>
    <xf numFmtId="164" fontId="0" fillId="0" borderId="6" xfId="0" applyBorder="1" applyAlignment="1">
      <alignment vertical="center"/>
    </xf>
    <xf numFmtId="164" fontId="13" fillId="0" borderId="0" xfId="0" applyFont="1" applyBorder="1" applyAlignment="1">
      <alignment vertical="center"/>
    </xf>
    <xf numFmtId="166" fontId="16" fillId="0" borderId="28" xfId="0" applyNumberFormat="1" applyFont="1" applyBorder="1" applyAlignment="1" applyProtection="1">
      <alignment horizontal="right" vertical="center"/>
      <protection locked="0"/>
    </xf>
    <xf numFmtId="5" fontId="16" fillId="0" borderId="29" xfId="0" applyNumberFormat="1" applyFont="1" applyBorder="1" applyAlignment="1" applyProtection="1">
      <alignment horizontal="right" vertical="center"/>
      <protection locked="0"/>
    </xf>
    <xf numFmtId="164" fontId="0" fillId="0" borderId="0" xfId="0" applyBorder="1" applyAlignment="1">
      <alignment vertical="center"/>
    </xf>
    <xf numFmtId="5" fontId="16" fillId="0" borderId="31" xfId="0" applyNumberFormat="1" applyFont="1" applyBorder="1" applyAlignment="1" applyProtection="1">
      <alignment horizontal="right" vertical="center"/>
      <protection locked="0"/>
    </xf>
    <xf numFmtId="164" fontId="17" fillId="0" borderId="0" xfId="0" applyFont="1" applyBorder="1" applyAlignment="1">
      <alignment vertical="center"/>
    </xf>
    <xf numFmtId="167" fontId="16" fillId="0" borderId="32" xfId="0" applyNumberFormat="1" applyFont="1" applyBorder="1" applyAlignment="1" applyProtection="1">
      <alignment horizontal="right" vertical="center"/>
      <protection locked="0"/>
    </xf>
    <xf numFmtId="164" fontId="14" fillId="0" borderId="0" xfId="0" applyFont="1" applyBorder="1" applyAlignment="1" applyProtection="1">
      <alignment horizontal="centerContinuous" vertical="center"/>
    </xf>
    <xf numFmtId="5" fontId="16" fillId="0" borderId="28" xfId="0" applyNumberFormat="1" applyFont="1" applyBorder="1" applyAlignment="1" applyProtection="1">
      <alignment horizontal="right" vertical="center"/>
      <protection locked="0"/>
    </xf>
    <xf numFmtId="164" fontId="13" fillId="0" borderId="23" xfId="0" applyFont="1" applyBorder="1" applyAlignment="1">
      <alignment vertical="center"/>
    </xf>
    <xf numFmtId="164" fontId="18" fillId="3" borderId="23" xfId="0" applyFont="1" applyFill="1" applyBorder="1" applyAlignment="1" applyProtection="1">
      <alignment horizontal="centerContinuous" vertical="center"/>
    </xf>
    <xf numFmtId="164" fontId="19" fillId="3" borderId="23" xfId="0" applyFont="1" applyFill="1" applyBorder="1" applyAlignment="1">
      <alignment horizontal="centerContinuous" vertical="center"/>
    </xf>
    <xf numFmtId="168" fontId="19" fillId="0" borderId="24" xfId="0" applyNumberFormat="1" applyFont="1" applyBorder="1" applyAlignment="1" applyProtection="1">
      <alignment horizontal="center" vertical="center"/>
    </xf>
    <xf numFmtId="164" fontId="4" fillId="0" borderId="0" xfId="0" applyFont="1" applyProtection="1">
      <protection locked="0"/>
    </xf>
    <xf numFmtId="164" fontId="0" fillId="5" borderId="7" xfId="0" applyFill="1" applyBorder="1"/>
    <xf numFmtId="168" fontId="19" fillId="5" borderId="11" xfId="0" applyNumberFormat="1" applyFont="1" applyFill="1" applyBorder="1" applyAlignment="1" applyProtection="1">
      <alignment horizontal="center"/>
    </xf>
    <xf numFmtId="168" fontId="14" fillId="6" borderId="40" xfId="0" applyNumberFormat="1" applyFont="1" applyFill="1" applyBorder="1" applyAlignment="1" applyProtection="1">
      <alignment horizontal="center" vertical="center"/>
    </xf>
    <xf numFmtId="168" fontId="14" fillId="6" borderId="30" xfId="0" applyNumberFormat="1" applyFont="1" applyFill="1" applyBorder="1" applyAlignment="1" applyProtection="1">
      <alignment horizontal="center" vertical="center"/>
    </xf>
    <xf numFmtId="164" fontId="20" fillId="5" borderId="22" xfId="0" quotePrefix="1" applyFont="1" applyFill="1" applyBorder="1" applyAlignment="1" applyProtection="1">
      <alignment horizontal="left" vertical="center"/>
    </xf>
    <xf numFmtId="164" fontId="0" fillId="5" borderId="23" xfId="0" applyFill="1" applyBorder="1"/>
    <xf numFmtId="164" fontId="13" fillId="5" borderId="23" xfId="0" applyFont="1" applyFill="1" applyBorder="1"/>
    <xf numFmtId="164" fontId="0" fillId="5" borderId="24" xfId="0" applyFill="1" applyBorder="1"/>
    <xf numFmtId="164" fontId="20" fillId="0" borderId="0" xfId="0" applyFont="1" applyBorder="1" applyAlignment="1" applyProtection="1">
      <alignment horizontal="left" vertical="top"/>
    </xf>
    <xf numFmtId="164" fontId="0" fillId="0" borderId="0" xfId="0" applyBorder="1"/>
    <xf numFmtId="164" fontId="13" fillId="0" borderId="0" xfId="0" applyFont="1" applyBorder="1"/>
    <xf numFmtId="164" fontId="21" fillId="0" borderId="0" xfId="0" applyFont="1" applyProtection="1"/>
    <xf numFmtId="164" fontId="18" fillId="0" borderId="44" xfId="0" applyFont="1" applyBorder="1" applyAlignment="1">
      <alignment vertical="center"/>
    </xf>
    <xf numFmtId="164" fontId="18" fillId="0" borderId="45" xfId="0" applyFont="1" applyBorder="1" applyAlignment="1">
      <alignment vertical="center"/>
    </xf>
    <xf numFmtId="164" fontId="18" fillId="0" borderId="46" xfId="0" applyFont="1" applyBorder="1" applyAlignment="1">
      <alignment vertical="center"/>
    </xf>
    <xf numFmtId="164" fontId="18" fillId="0" borderId="47" xfId="0" applyFont="1" applyBorder="1" applyAlignment="1">
      <alignment vertical="center"/>
    </xf>
    <xf numFmtId="164" fontId="18" fillId="0" borderId="46" xfId="0" applyFont="1" applyBorder="1" applyAlignment="1" applyProtection="1">
      <alignment horizontal="center" vertical="center"/>
    </xf>
    <xf numFmtId="164" fontId="18" fillId="0" borderId="48" xfId="0" applyFont="1" applyBorder="1" applyAlignment="1" applyProtection="1">
      <alignment horizontal="center" vertical="center"/>
    </xf>
    <xf numFmtId="164" fontId="18" fillId="0" borderId="49" xfId="0" applyFont="1" applyBorder="1" applyAlignment="1" applyProtection="1">
      <alignment horizontal="centerContinuous" vertical="center"/>
    </xf>
    <xf numFmtId="164" fontId="18" fillId="0" borderId="28" xfId="0" applyFont="1" applyBorder="1" applyAlignment="1">
      <alignment horizontal="centerContinuous" vertical="center"/>
    </xf>
    <xf numFmtId="164" fontId="18" fillId="0" borderId="50" xfId="0" applyFont="1" applyBorder="1" applyAlignment="1" applyProtection="1">
      <alignment horizontal="centerContinuous" vertical="center"/>
    </xf>
    <xf numFmtId="164" fontId="18" fillId="0" borderId="51" xfId="0" applyFont="1" applyBorder="1" applyAlignment="1">
      <alignment horizontal="centerContinuous" vertical="center"/>
    </xf>
    <xf numFmtId="164" fontId="18" fillId="0" borderId="50" xfId="0" applyFont="1" applyBorder="1" applyAlignment="1" applyProtection="1">
      <alignment horizontal="center" vertical="center"/>
    </xf>
    <xf numFmtId="164" fontId="18" fillId="0" borderId="52" xfId="0" applyFont="1" applyBorder="1" applyAlignment="1" applyProtection="1">
      <alignment horizontal="centerContinuous" vertical="center"/>
    </xf>
    <xf numFmtId="169" fontId="19" fillId="0" borderId="53" xfId="0" applyNumberFormat="1" applyFont="1" applyBorder="1" applyAlignment="1" applyProtection="1">
      <alignment vertical="center"/>
    </xf>
    <xf numFmtId="164" fontId="19" fillId="0" borderId="54" xfId="0" applyFont="1" applyBorder="1" applyAlignment="1">
      <alignment vertical="center"/>
    </xf>
    <xf numFmtId="164" fontId="19" fillId="0" borderId="56" xfId="0" applyFont="1" applyBorder="1" applyAlignment="1" applyProtection="1">
      <alignment horizontal="center" vertical="center"/>
    </xf>
    <xf numFmtId="164" fontId="19" fillId="0" borderId="57" xfId="0" applyFont="1" applyBorder="1" applyAlignment="1" applyProtection="1">
      <alignment horizontal="center" vertical="center"/>
    </xf>
    <xf numFmtId="164" fontId="14" fillId="2" borderId="25" xfId="0" applyFont="1" applyFill="1" applyBorder="1" applyAlignment="1" applyProtection="1">
      <alignment horizontal="left" vertical="center"/>
    </xf>
    <xf numFmtId="164" fontId="13" fillId="2" borderId="9" xfId="0" applyFont="1" applyFill="1" applyBorder="1" applyAlignment="1">
      <alignment vertical="center"/>
    </xf>
    <xf numFmtId="164" fontId="13" fillId="2" borderId="10" xfId="0" applyFont="1" applyFill="1" applyBorder="1" applyAlignment="1">
      <alignment vertical="center"/>
    </xf>
    <xf numFmtId="164" fontId="13" fillId="0" borderId="11" xfId="0" applyFont="1" applyBorder="1" applyAlignment="1">
      <alignment vertical="center"/>
    </xf>
    <xf numFmtId="164" fontId="18" fillId="0" borderId="7" xfId="0" quotePrefix="1" applyFont="1" applyBorder="1" applyAlignment="1" applyProtection="1">
      <alignment horizontal="left" vertical="center"/>
    </xf>
    <xf numFmtId="164" fontId="18" fillId="0" borderId="58" xfId="0" quotePrefix="1" applyFont="1" applyBorder="1" applyAlignment="1" applyProtection="1">
      <alignment horizontal="left" vertical="center"/>
    </xf>
    <xf numFmtId="164" fontId="18" fillId="0" borderId="59" xfId="0" applyFont="1" applyBorder="1" applyAlignment="1">
      <alignment vertical="center"/>
    </xf>
    <xf numFmtId="164" fontId="18" fillId="0" borderId="60" xfId="0" applyFont="1" applyBorder="1" applyAlignment="1" applyProtection="1">
      <alignment horizontal="left" vertical="center"/>
    </xf>
    <xf numFmtId="164" fontId="19" fillId="0" borderId="0" xfId="0" applyFont="1" applyBorder="1" applyAlignment="1">
      <alignment vertical="center"/>
    </xf>
    <xf numFmtId="164" fontId="18" fillId="0" borderId="16" xfId="0" applyFont="1" applyBorder="1" applyAlignment="1" applyProtection="1">
      <alignment horizontal="left" vertical="center"/>
    </xf>
    <xf numFmtId="164" fontId="1" fillId="0" borderId="11" xfId="0" applyFont="1" applyBorder="1" applyAlignment="1">
      <alignment vertical="center"/>
    </xf>
    <xf numFmtId="164" fontId="18" fillId="0" borderId="61" xfId="0" applyFont="1" applyBorder="1" applyAlignment="1" applyProtection="1">
      <alignment horizontal="center" vertical="center"/>
    </xf>
    <xf numFmtId="164" fontId="18" fillId="0" borderId="61" xfId="0" applyFont="1" applyBorder="1" applyAlignment="1" applyProtection="1">
      <alignment horizontal="centerContinuous" vertical="center"/>
    </xf>
    <xf numFmtId="164" fontId="18" fillId="0" borderId="62" xfId="0" applyFont="1" applyBorder="1" applyAlignment="1" applyProtection="1">
      <alignment horizontal="center" vertical="center"/>
    </xf>
    <xf numFmtId="166" fontId="19" fillId="0" borderId="53" xfId="0" applyNumberFormat="1" applyFont="1" applyBorder="1" applyAlignment="1" applyProtection="1">
      <alignment vertical="center"/>
    </xf>
    <xf numFmtId="164" fontId="19" fillId="0" borderId="55" xfId="0" applyFont="1" applyBorder="1" applyAlignment="1">
      <alignment vertical="center"/>
    </xf>
    <xf numFmtId="5" fontId="19" fillId="0" borderId="54" xfId="0" applyNumberFormat="1" applyFont="1" applyBorder="1" applyAlignment="1" applyProtection="1">
      <alignment vertical="center"/>
    </xf>
    <xf numFmtId="9" fontId="19" fillId="0" borderId="56" xfId="0" applyNumberFormat="1" applyFont="1" applyBorder="1" applyAlignment="1" applyProtection="1">
      <alignment horizontal="center" vertical="center"/>
    </xf>
    <xf numFmtId="5" fontId="19" fillId="0" borderId="63" xfId="0" applyNumberFormat="1" applyFont="1" applyBorder="1" applyAlignment="1" applyProtection="1">
      <alignment vertical="center"/>
    </xf>
    <xf numFmtId="164" fontId="19" fillId="0" borderId="20" xfId="0" applyFont="1" applyBorder="1" applyAlignment="1">
      <alignment vertical="center"/>
    </xf>
    <xf numFmtId="5" fontId="19" fillId="0" borderId="55" xfId="0" applyNumberFormat="1" applyFont="1" applyBorder="1" applyAlignment="1" applyProtection="1">
      <alignment vertical="center"/>
    </xf>
    <xf numFmtId="5" fontId="19" fillId="0" borderId="64" xfId="0" applyNumberFormat="1" applyFont="1" applyBorder="1" applyAlignment="1" applyProtection="1">
      <alignment vertical="center"/>
    </xf>
    <xf numFmtId="164" fontId="17" fillId="0" borderId="11" xfId="0" applyFont="1" applyBorder="1" applyAlignment="1">
      <alignment vertical="center"/>
    </xf>
    <xf numFmtId="164" fontId="18" fillId="0" borderId="7" xfId="0" applyFont="1" applyBorder="1" applyAlignment="1" applyProtection="1">
      <alignment horizontal="left" vertical="center"/>
    </xf>
    <xf numFmtId="164" fontId="18" fillId="0" borderId="58" xfId="0" applyFont="1" applyBorder="1" applyAlignment="1" applyProtection="1">
      <alignment horizontal="left" vertical="center"/>
    </xf>
    <xf numFmtId="164" fontId="18" fillId="0" borderId="0" xfId="0" applyFont="1" applyBorder="1" applyAlignment="1">
      <alignment vertical="center"/>
    </xf>
    <xf numFmtId="164" fontId="24" fillId="0" borderId="0" xfId="0" applyFont="1" applyBorder="1" applyAlignment="1">
      <alignment vertical="center"/>
    </xf>
    <xf numFmtId="164" fontId="24" fillId="0" borderId="11" xfId="0" applyFont="1" applyBorder="1" applyAlignment="1">
      <alignment vertical="center"/>
    </xf>
    <xf numFmtId="164" fontId="24" fillId="0" borderId="0" xfId="0" applyFont="1" applyBorder="1" applyAlignment="1">
      <alignment horizontal="centerContinuous" vertical="center"/>
    </xf>
    <xf numFmtId="5" fontId="19" fillId="0" borderId="44" xfId="0" applyNumberFormat="1" applyFont="1" applyBorder="1" applyAlignment="1" applyProtection="1">
      <alignment vertical="center"/>
    </xf>
    <xf numFmtId="5" fontId="19" fillId="0" borderId="46" xfId="0" applyNumberFormat="1" applyFont="1" applyBorder="1" applyAlignment="1" applyProtection="1">
      <alignment vertical="center"/>
    </xf>
    <xf numFmtId="5" fontId="19" fillId="0" borderId="45" xfId="0" applyNumberFormat="1" applyFont="1" applyBorder="1" applyAlignment="1" applyProtection="1">
      <alignment vertical="center"/>
    </xf>
    <xf numFmtId="164" fontId="19" fillId="0" borderId="46" xfId="0" applyFont="1" applyBorder="1" applyAlignment="1">
      <alignment vertical="center"/>
    </xf>
    <xf numFmtId="5" fontId="19" fillId="0" borderId="65" xfId="0" applyNumberFormat="1" applyFont="1" applyBorder="1" applyAlignment="1" applyProtection="1">
      <alignment vertical="center"/>
    </xf>
    <xf numFmtId="49" fontId="18" fillId="0" borderId="58" xfId="0" applyNumberFormat="1" applyFont="1" applyBorder="1" applyAlignment="1" applyProtection="1">
      <alignment horizontal="left" vertical="center"/>
    </xf>
    <xf numFmtId="164" fontId="18" fillId="0" borderId="59" xfId="0" quotePrefix="1" applyFont="1" applyBorder="1" applyAlignment="1" applyProtection="1">
      <alignment horizontal="left" vertical="center"/>
    </xf>
    <xf numFmtId="164" fontId="18" fillId="0" borderId="66" xfId="0" applyFont="1" applyBorder="1" applyAlignment="1" applyProtection="1">
      <alignment horizontal="left" vertical="center"/>
    </xf>
    <xf numFmtId="164" fontId="18" fillId="0" borderId="49" xfId="0" applyFont="1" applyBorder="1" applyAlignment="1" applyProtection="1">
      <alignment horizontal="center" vertical="center"/>
    </xf>
    <xf numFmtId="164" fontId="18" fillId="0" borderId="28" xfId="0" applyFont="1" applyBorder="1" applyAlignment="1" applyProtection="1">
      <alignment horizontal="center" vertical="center"/>
    </xf>
    <xf numFmtId="164" fontId="18" fillId="0" borderId="67" xfId="0" applyFont="1" applyBorder="1" applyAlignment="1" applyProtection="1">
      <alignment horizontal="center" vertical="center"/>
    </xf>
    <xf numFmtId="164" fontId="24" fillId="0" borderId="11" xfId="0" applyFont="1" applyBorder="1" applyAlignment="1">
      <alignment horizontal="centerContinuous" vertical="center"/>
    </xf>
    <xf numFmtId="5" fontId="19" fillId="0" borderId="53" xfId="0" applyNumberFormat="1" applyFont="1" applyBorder="1" applyAlignment="1" applyProtection="1">
      <alignment vertical="center"/>
    </xf>
    <xf numFmtId="5" fontId="19" fillId="0" borderId="56" xfId="0" applyNumberFormat="1" applyFont="1" applyBorder="1" applyAlignment="1" applyProtection="1">
      <alignment vertical="center"/>
    </xf>
    <xf numFmtId="164" fontId="18" fillId="0" borderId="59" xfId="0" applyFont="1" applyBorder="1" applyAlignment="1" applyProtection="1">
      <alignment horizontal="left" vertical="center"/>
    </xf>
    <xf numFmtId="164" fontId="18" fillId="0" borderId="28" xfId="0" applyFont="1" applyBorder="1" applyAlignment="1" applyProtection="1">
      <alignment horizontal="centerContinuous" vertical="center"/>
    </xf>
    <xf numFmtId="170" fontId="19" fillId="0" borderId="68" xfId="0" applyNumberFormat="1" applyFont="1" applyBorder="1" applyAlignment="1" applyProtection="1">
      <alignment horizontal="center" vertical="center"/>
    </xf>
    <xf numFmtId="5" fontId="19" fillId="0" borderId="68" xfId="0" applyNumberFormat="1" applyFont="1" applyBorder="1" applyAlignment="1" applyProtection="1">
      <alignment vertical="center"/>
    </xf>
    <xf numFmtId="164" fontId="19" fillId="0" borderId="47" xfId="0" applyFont="1" applyBorder="1" applyAlignment="1">
      <alignment vertical="center"/>
    </xf>
    <xf numFmtId="5" fontId="19" fillId="0" borderId="47" xfId="0" applyNumberFormat="1" applyFont="1" applyBorder="1" applyAlignment="1" applyProtection="1">
      <alignment vertical="center"/>
    </xf>
    <xf numFmtId="5" fontId="19" fillId="0" borderId="69" xfId="0" applyNumberFormat="1" applyFont="1" applyBorder="1" applyAlignment="1" applyProtection="1">
      <alignment vertical="center"/>
    </xf>
    <xf numFmtId="164" fontId="13" fillId="2" borderId="26" xfId="0" applyFont="1" applyFill="1" applyBorder="1" applyAlignment="1">
      <alignment vertical="center"/>
    </xf>
    <xf numFmtId="164" fontId="18" fillId="0" borderId="70" xfId="0" applyFont="1" applyBorder="1" applyAlignment="1" applyProtection="1">
      <alignment horizontal="left" vertical="center"/>
    </xf>
    <xf numFmtId="5" fontId="19" fillId="0" borderId="71" xfId="0" applyNumberFormat="1" applyFont="1" applyBorder="1" applyAlignment="1" applyProtection="1">
      <alignment vertical="center"/>
    </xf>
    <xf numFmtId="164" fontId="1" fillId="2" borderId="9" xfId="0" applyFont="1" applyFill="1" applyBorder="1" applyAlignment="1">
      <alignment vertical="center"/>
    </xf>
    <xf numFmtId="164" fontId="7" fillId="2" borderId="9" xfId="0" applyFont="1" applyFill="1" applyBorder="1" applyAlignment="1" applyProtection="1">
      <alignment horizontal="centerContinuous" vertical="center"/>
    </xf>
    <xf numFmtId="164" fontId="13" fillId="2" borderId="26" xfId="0" applyFont="1" applyFill="1" applyBorder="1" applyAlignment="1">
      <alignment horizontal="centerContinuous" vertical="center"/>
    </xf>
    <xf numFmtId="164" fontId="18" fillId="0" borderId="16" xfId="0" applyFont="1" applyBorder="1" applyAlignment="1">
      <alignment vertical="center"/>
    </xf>
    <xf numFmtId="164" fontId="18" fillId="0" borderId="62" xfId="0" applyFont="1" applyBorder="1" applyAlignment="1">
      <alignment horizontal="centerContinuous" vertical="center"/>
    </xf>
    <xf numFmtId="164" fontId="18" fillId="0" borderId="52" xfId="0" applyFont="1" applyBorder="1" applyAlignment="1" applyProtection="1">
      <alignment horizontal="center" vertical="center"/>
    </xf>
    <xf numFmtId="164" fontId="19" fillId="0" borderId="56" xfId="0" applyFont="1" applyBorder="1" applyAlignment="1">
      <alignment vertical="center"/>
    </xf>
    <xf numFmtId="5" fontId="19" fillId="0" borderId="72" xfId="0" applyNumberFormat="1" applyFont="1" applyBorder="1" applyAlignment="1" applyProtection="1">
      <alignment vertical="center"/>
    </xf>
    <xf numFmtId="171" fontId="19" fillId="0" borderId="63" xfId="0" applyNumberFormat="1" applyFont="1" applyBorder="1" applyAlignment="1" applyProtection="1">
      <alignment vertical="center"/>
    </xf>
    <xf numFmtId="171" fontId="19" fillId="0" borderId="57" xfId="0" applyNumberFormat="1" applyFont="1" applyBorder="1" applyAlignment="1" applyProtection="1">
      <alignment vertical="center"/>
    </xf>
    <xf numFmtId="164" fontId="14" fillId="2" borderId="39" xfId="0" applyFont="1" applyFill="1" applyBorder="1" applyAlignment="1" applyProtection="1">
      <alignment horizontal="left" vertical="center"/>
    </xf>
    <xf numFmtId="164" fontId="13" fillId="2" borderId="13" xfId="0" applyFont="1" applyFill="1" applyBorder="1" applyAlignment="1">
      <alignment vertical="center"/>
    </xf>
    <xf numFmtId="171" fontId="25" fillId="2" borderId="13" xfId="0" applyNumberFormat="1" applyFont="1" applyFill="1" applyBorder="1" applyAlignment="1" applyProtection="1">
      <alignment vertical="center"/>
      <protection locked="0"/>
    </xf>
    <xf numFmtId="171" fontId="25" fillId="2" borderId="14" xfId="0" applyNumberFormat="1" applyFont="1" applyFill="1" applyBorder="1" applyAlignment="1" applyProtection="1">
      <alignment vertical="center"/>
      <protection locked="0"/>
    </xf>
    <xf numFmtId="164" fontId="18" fillId="0" borderId="73" xfId="0" applyFont="1" applyBorder="1" applyAlignment="1" applyProtection="1">
      <alignment horizontal="left" vertical="center"/>
    </xf>
    <xf numFmtId="164" fontId="18" fillId="0" borderId="47" xfId="0" applyFont="1" applyBorder="1" applyAlignment="1" applyProtection="1">
      <alignment horizontal="left" vertical="center"/>
    </xf>
    <xf numFmtId="164" fontId="18" fillId="0" borderId="46" xfId="0" applyFont="1" applyBorder="1" applyAlignment="1" applyProtection="1">
      <alignment horizontal="left" vertical="center"/>
    </xf>
    <xf numFmtId="164" fontId="18" fillId="0" borderId="45" xfId="0" applyFont="1" applyBorder="1" applyAlignment="1" applyProtection="1">
      <alignment horizontal="left" vertical="center"/>
    </xf>
    <xf numFmtId="164" fontId="18" fillId="0" borderId="65" xfId="0" applyFont="1" applyBorder="1" applyAlignment="1" applyProtection="1">
      <alignment horizontal="left" vertical="center"/>
    </xf>
    <xf numFmtId="164" fontId="18" fillId="0" borderId="74" xfId="0" applyFont="1" applyBorder="1" applyAlignment="1" applyProtection="1">
      <alignment horizontal="centerContinuous" vertical="center"/>
    </xf>
    <xf numFmtId="164" fontId="18" fillId="0" borderId="51" xfId="0" applyFont="1" applyBorder="1" applyAlignment="1" applyProtection="1">
      <alignment horizontal="centerContinuous" vertical="center"/>
    </xf>
    <xf numFmtId="164" fontId="19" fillId="0" borderId="75" xfId="0" applyFont="1" applyBorder="1" applyAlignment="1" applyProtection="1">
      <alignment horizontal="left" vertical="center"/>
    </xf>
    <xf numFmtId="164" fontId="19" fillId="0" borderId="37" xfId="0" applyFont="1" applyBorder="1" applyAlignment="1">
      <alignment vertical="center"/>
    </xf>
    <xf numFmtId="168" fontId="19" fillId="0" borderId="31" xfId="0" applyNumberFormat="1" applyFont="1" applyBorder="1" applyAlignment="1" applyProtection="1">
      <alignment vertical="center"/>
    </xf>
    <xf numFmtId="5" fontId="19" fillId="0" borderId="31" xfId="0" applyNumberFormat="1" applyFont="1" applyBorder="1" applyAlignment="1" applyProtection="1">
      <alignment vertical="center"/>
    </xf>
    <xf numFmtId="5" fontId="19" fillId="0" borderId="76" xfId="0" applyNumberFormat="1" applyFont="1" applyBorder="1" applyAlignment="1" applyProtection="1">
      <alignment vertical="center"/>
    </xf>
    <xf numFmtId="164" fontId="19" fillId="0" borderId="77" xfId="0" applyFont="1" applyBorder="1" applyAlignment="1" applyProtection="1">
      <alignment horizontal="left" vertical="center"/>
    </xf>
    <xf numFmtId="164" fontId="19" fillId="0" borderId="78" xfId="0" applyFont="1" applyBorder="1" applyAlignment="1">
      <alignment vertical="center"/>
    </xf>
    <xf numFmtId="5" fontId="19" fillId="0" borderId="79" xfId="0" applyNumberFormat="1" applyFont="1" applyBorder="1" applyAlignment="1" applyProtection="1">
      <alignment vertical="center"/>
    </xf>
    <xf numFmtId="5" fontId="19" fillId="0" borderId="78" xfId="0" applyNumberFormat="1" applyFont="1" applyBorder="1" applyAlignment="1" applyProtection="1">
      <alignment vertical="center"/>
    </xf>
    <xf numFmtId="5" fontId="19" fillId="0" borderId="80" xfId="0" applyNumberFormat="1" applyFont="1" applyBorder="1" applyAlignment="1" applyProtection="1">
      <alignment vertical="center"/>
    </xf>
    <xf numFmtId="164" fontId="19" fillId="0" borderId="81" xfId="0" applyFont="1" applyBorder="1" applyAlignment="1" applyProtection="1">
      <alignment horizontal="left" vertical="center"/>
    </xf>
    <xf numFmtId="164" fontId="19" fillId="0" borderId="82" xfId="0" applyFont="1" applyBorder="1" applyAlignment="1">
      <alignment vertical="center"/>
    </xf>
    <xf numFmtId="168" fontId="19" fillId="0" borderId="83" xfId="0" applyNumberFormat="1" applyFont="1" applyBorder="1" applyAlignment="1" applyProtection="1">
      <alignment vertical="center"/>
    </xf>
    <xf numFmtId="5" fontId="19" fillId="0" borderId="83" xfId="0" applyNumberFormat="1" applyFont="1" applyBorder="1" applyAlignment="1" applyProtection="1">
      <alignment vertical="center"/>
    </xf>
    <xf numFmtId="5" fontId="19" fillId="0" borderId="82" xfId="0" applyNumberFormat="1" applyFont="1" applyBorder="1" applyAlignment="1" applyProtection="1">
      <alignment vertical="center"/>
    </xf>
    <xf numFmtId="5" fontId="19" fillId="0" borderId="84" xfId="0" applyNumberFormat="1" applyFont="1" applyBorder="1" applyAlignment="1" applyProtection="1">
      <alignment vertical="center"/>
    </xf>
    <xf numFmtId="5" fontId="4" fillId="0" borderId="0" xfId="0" applyNumberFormat="1" applyFont="1" applyAlignment="1" applyProtection="1">
      <alignment vertical="center"/>
      <protection locked="0"/>
    </xf>
    <xf numFmtId="164" fontId="18" fillId="0" borderId="51" xfId="0" applyFont="1" applyBorder="1" applyAlignment="1" applyProtection="1">
      <alignment horizontal="center" vertical="center"/>
    </xf>
    <xf numFmtId="164" fontId="18" fillId="0" borderId="67" xfId="0" applyFont="1" applyBorder="1" applyAlignment="1" applyProtection="1">
      <alignment horizontal="centerContinuous" vertical="center"/>
    </xf>
    <xf numFmtId="9" fontId="19" fillId="0" borderId="85" xfId="0" applyNumberFormat="1" applyFont="1" applyBorder="1" applyAlignment="1" applyProtection="1">
      <alignment horizontal="center" vertical="center"/>
    </xf>
    <xf numFmtId="5" fontId="19" fillId="0" borderId="37" xfId="0" applyNumberFormat="1" applyFont="1" applyBorder="1" applyAlignment="1" applyProtection="1">
      <alignment vertical="center"/>
    </xf>
    <xf numFmtId="9" fontId="19" fillId="0" borderId="37" xfId="0" applyNumberFormat="1" applyFont="1" applyBorder="1" applyAlignment="1" applyProtection="1">
      <alignment horizontal="center" vertical="center"/>
    </xf>
    <xf numFmtId="5" fontId="19" fillId="0" borderId="86" xfId="0" applyNumberFormat="1" applyFont="1" applyBorder="1" applyAlignment="1" applyProtection="1">
      <alignment vertical="center"/>
    </xf>
    <xf numFmtId="164" fontId="19" fillId="7" borderId="87" xfId="0" applyFont="1" applyFill="1" applyBorder="1" applyAlignment="1">
      <alignment vertical="center"/>
    </xf>
    <xf numFmtId="164" fontId="19" fillId="7" borderId="78" xfId="0" applyFont="1" applyFill="1" applyBorder="1" applyAlignment="1">
      <alignment vertical="center"/>
    </xf>
    <xf numFmtId="164" fontId="19" fillId="7" borderId="79" xfId="0" applyFont="1" applyFill="1" applyBorder="1" applyAlignment="1">
      <alignment vertical="center"/>
    </xf>
    <xf numFmtId="164" fontId="19" fillId="7" borderId="86" xfId="0" applyFont="1" applyFill="1" applyBorder="1" applyAlignment="1">
      <alignment vertical="center"/>
    </xf>
    <xf numFmtId="164" fontId="19" fillId="7" borderId="88" xfId="0" applyFont="1" applyFill="1" applyBorder="1" applyAlignment="1">
      <alignment vertical="center"/>
    </xf>
    <xf numFmtId="164" fontId="19" fillId="7" borderId="82" xfId="0" applyFont="1" applyFill="1" applyBorder="1" applyAlignment="1">
      <alignment vertical="center"/>
    </xf>
    <xf numFmtId="164" fontId="19" fillId="7" borderId="83" xfId="0" applyFont="1" applyFill="1" applyBorder="1" applyAlignment="1">
      <alignment vertical="center"/>
    </xf>
    <xf numFmtId="5" fontId="19" fillId="0" borderId="85" xfId="0" applyNumberFormat="1" applyFont="1" applyBorder="1" applyAlignment="1" applyProtection="1">
      <alignment vertical="center"/>
    </xf>
    <xf numFmtId="164" fontId="19" fillId="7" borderId="85" xfId="0" applyFont="1" applyFill="1" applyBorder="1" applyAlignment="1">
      <alignment vertical="center"/>
    </xf>
    <xf numFmtId="164" fontId="19" fillId="7" borderId="37" xfId="0" applyFont="1" applyFill="1" applyBorder="1" applyAlignment="1">
      <alignment vertical="center"/>
    </xf>
    <xf numFmtId="164" fontId="19" fillId="0" borderId="89" xfId="0" applyFont="1" applyBorder="1" applyAlignment="1" applyProtection="1">
      <alignment horizontal="left" vertical="center"/>
    </xf>
    <xf numFmtId="164" fontId="19" fillId="7" borderId="68" xfId="0" applyFont="1" applyFill="1" applyBorder="1" applyAlignment="1">
      <alignment vertical="center"/>
    </xf>
    <xf numFmtId="164" fontId="19" fillId="7" borderId="46" xfId="0" applyFont="1" applyFill="1" applyBorder="1" applyAlignment="1">
      <alignment vertical="center"/>
    </xf>
    <xf numFmtId="164" fontId="19" fillId="0" borderId="90" xfId="0" applyFont="1" applyBorder="1" applyAlignment="1">
      <alignment vertical="center"/>
    </xf>
    <xf numFmtId="5" fontId="19" fillId="0" borderId="91" xfId="0" applyNumberFormat="1" applyFont="1" applyBorder="1" applyAlignment="1" applyProtection="1">
      <alignment vertical="center"/>
    </xf>
    <xf numFmtId="164" fontId="18" fillId="0" borderId="92" xfId="0" quotePrefix="1" applyFont="1" applyBorder="1" applyAlignment="1" applyProtection="1">
      <alignment horizontal="left" vertical="center"/>
    </xf>
    <xf numFmtId="164" fontId="0" fillId="0" borderId="16" xfId="0" applyBorder="1" applyAlignment="1">
      <alignment vertical="center"/>
    </xf>
    <xf numFmtId="164" fontId="18" fillId="0" borderId="16" xfId="0" quotePrefix="1" applyFont="1" applyBorder="1" applyAlignment="1" applyProtection="1">
      <alignment horizontal="left" vertical="center"/>
    </xf>
    <xf numFmtId="164" fontId="18" fillId="0" borderId="62" xfId="0" applyFont="1" applyBorder="1" applyAlignment="1" applyProtection="1">
      <alignment horizontal="centerContinuous" vertical="center"/>
    </xf>
    <xf numFmtId="5" fontId="19" fillId="0" borderId="38" xfId="0" applyNumberFormat="1" applyFont="1" applyBorder="1" applyAlignment="1" applyProtection="1">
      <alignment vertical="center"/>
    </xf>
    <xf numFmtId="164" fontId="19" fillId="0" borderId="8" xfId="0" applyFont="1" applyBorder="1" applyAlignment="1">
      <alignment vertical="center"/>
    </xf>
    <xf numFmtId="5" fontId="19" fillId="0" borderId="10" xfId="0" applyNumberFormat="1" applyFont="1" applyBorder="1" applyAlignment="1" applyProtection="1">
      <alignment vertical="center"/>
    </xf>
    <xf numFmtId="5" fontId="19" fillId="0" borderId="93" xfId="0" applyNumberFormat="1" applyFont="1" applyBorder="1" applyAlignment="1" applyProtection="1">
      <alignment vertical="center"/>
    </xf>
    <xf numFmtId="164" fontId="19" fillId="0" borderId="94" xfId="0" applyFont="1" applyBorder="1" applyAlignment="1">
      <alignment vertical="center"/>
    </xf>
    <xf numFmtId="5" fontId="19" fillId="0" borderId="95" xfId="0" applyNumberFormat="1" applyFont="1" applyBorder="1" applyAlignment="1" applyProtection="1">
      <alignment vertical="center"/>
    </xf>
    <xf numFmtId="5" fontId="19" fillId="0" borderId="96" xfId="0" applyNumberFormat="1" applyFont="1" applyBorder="1" applyAlignment="1" applyProtection="1">
      <alignment vertical="center"/>
    </xf>
    <xf numFmtId="164" fontId="19" fillId="0" borderId="19" xfId="0" applyFont="1" applyBorder="1" applyAlignment="1">
      <alignment vertical="center"/>
    </xf>
    <xf numFmtId="5" fontId="19" fillId="0" borderId="21" xfId="0" applyNumberFormat="1" applyFont="1" applyBorder="1" applyAlignment="1" applyProtection="1">
      <alignment vertical="center"/>
    </xf>
    <xf numFmtId="164" fontId="19" fillId="0" borderId="7" xfId="0" applyFont="1" applyBorder="1" applyAlignment="1">
      <alignment vertical="center"/>
    </xf>
    <xf numFmtId="172" fontId="19" fillId="0" borderId="97" xfId="1" applyNumberFormat="1" applyFont="1" applyBorder="1" applyAlignment="1" applyProtection="1">
      <alignment vertical="center"/>
      <protection locked="0"/>
    </xf>
    <xf numFmtId="164" fontId="19" fillId="0" borderId="11" xfId="0" applyFont="1" applyBorder="1" applyAlignment="1">
      <alignment vertical="center"/>
    </xf>
    <xf numFmtId="164" fontId="27" fillId="0" borderId="0" xfId="0" applyFont="1" applyAlignment="1" applyProtection="1">
      <alignment vertical="center"/>
      <protection locked="0"/>
    </xf>
    <xf numFmtId="164" fontId="19" fillId="0" borderId="0" xfId="0" applyFont="1" applyAlignment="1">
      <alignment vertical="center"/>
    </xf>
    <xf numFmtId="172" fontId="19" fillId="0" borderId="98" xfId="1" applyNumberFormat="1" applyFont="1" applyBorder="1" applyAlignment="1" applyProtection="1">
      <alignment vertical="center"/>
      <protection locked="0"/>
    </xf>
    <xf numFmtId="164" fontId="19" fillId="0" borderId="22" xfId="0" applyFont="1" applyBorder="1" applyAlignment="1">
      <alignment vertical="center"/>
    </xf>
    <xf numFmtId="164" fontId="19" fillId="0" borderId="23" xfId="0" applyFont="1" applyBorder="1" applyAlignment="1">
      <alignment vertical="center"/>
    </xf>
    <xf numFmtId="172" fontId="19" fillId="0" borderId="23" xfId="1" applyNumberFormat="1" applyFont="1" applyBorder="1" applyAlignment="1" applyProtection="1">
      <alignment vertical="center"/>
      <protection locked="0"/>
    </xf>
    <xf numFmtId="164" fontId="19" fillId="0" borderId="24" xfId="0" applyFont="1" applyBorder="1" applyAlignment="1">
      <alignment vertical="center"/>
    </xf>
    <xf numFmtId="172" fontId="19" fillId="0" borderId="0" xfId="1" applyNumberFormat="1" applyFont="1" applyBorder="1" applyAlignment="1" applyProtection="1">
      <alignment vertical="center"/>
      <protection locked="0"/>
    </xf>
    <xf numFmtId="164" fontId="28" fillId="0" borderId="0" xfId="0" applyFont="1"/>
    <xf numFmtId="164" fontId="29" fillId="0" borderId="0" xfId="0" applyFont="1"/>
    <xf numFmtId="164" fontId="12" fillId="0" borderId="16" xfId="0" applyFont="1" applyBorder="1" applyAlignment="1" applyProtection="1">
      <alignment horizontal="center" vertical="center"/>
      <protection locked="0"/>
    </xf>
    <xf numFmtId="0" fontId="14" fillId="0" borderId="0" xfId="3" applyFont="1"/>
    <xf numFmtId="0" fontId="7" fillId="0" borderId="0" xfId="3" applyFont="1"/>
    <xf numFmtId="0" fontId="14" fillId="0" borderId="0" xfId="3" applyFont="1" applyAlignment="1" applyProtection="1">
      <alignment horizontal="left"/>
    </xf>
    <xf numFmtId="0" fontId="22" fillId="0" borderId="0" xfId="3" applyFont="1"/>
    <xf numFmtId="0" fontId="7" fillId="0" borderId="0" xfId="3" applyFont="1" applyAlignment="1" applyProtection="1">
      <alignment horizontal="right"/>
    </xf>
    <xf numFmtId="0" fontId="7" fillId="0" borderId="20" xfId="3" applyFont="1" applyBorder="1" applyAlignment="1" applyProtection="1">
      <alignment horizontal="center"/>
      <protection locked="0"/>
    </xf>
    <xf numFmtId="0" fontId="7" fillId="0" borderId="0" xfId="3" applyFont="1" applyBorder="1" applyAlignment="1" applyProtection="1">
      <alignment horizontal="center"/>
      <protection locked="0"/>
    </xf>
    <xf numFmtId="0" fontId="7" fillId="0" borderId="0" xfId="3" quotePrefix="1" applyFont="1" applyAlignment="1" applyProtection="1">
      <alignment horizontal="right"/>
    </xf>
    <xf numFmtId="0" fontId="7" fillId="0" borderId="0" xfId="3" applyFont="1" applyBorder="1" applyAlignment="1" applyProtection="1">
      <alignment horizontal="left"/>
      <protection locked="0"/>
    </xf>
    <xf numFmtId="0" fontId="22" fillId="0" borderId="20" xfId="3" applyFont="1" applyBorder="1" applyAlignment="1" applyProtection="1">
      <alignment horizontal="center"/>
      <protection locked="0"/>
    </xf>
    <xf numFmtId="0" fontId="22" fillId="0" borderId="0" xfId="3" applyFont="1" applyBorder="1" applyAlignment="1" applyProtection="1">
      <alignment horizontal="center"/>
      <protection locked="0"/>
    </xf>
    <xf numFmtId="0" fontId="7" fillId="0" borderId="0" xfId="3" applyFont="1" applyBorder="1"/>
    <xf numFmtId="0" fontId="7" fillId="0" borderId="0" xfId="3" applyFont="1" applyBorder="1" applyAlignment="1" applyProtection="1">
      <protection locked="0"/>
    </xf>
    <xf numFmtId="0" fontId="7" fillId="0" borderId="51" xfId="3" applyFont="1" applyBorder="1"/>
    <xf numFmtId="0" fontId="7" fillId="0" borderId="51" xfId="3" applyFont="1" applyBorder="1" applyAlignment="1" applyProtection="1">
      <alignment horizontal="centerContinuous"/>
    </xf>
    <xf numFmtId="0" fontId="7" fillId="0" borderId="51" xfId="3" applyFont="1" applyBorder="1" applyAlignment="1">
      <alignment horizontal="centerContinuous"/>
    </xf>
    <xf numFmtId="0" fontId="7" fillId="0" borderId="0" xfId="3" applyFont="1" applyBorder="1" applyAlignment="1" applyProtection="1">
      <alignment horizontal="center"/>
    </xf>
    <xf numFmtId="0" fontId="7" fillId="0" borderId="0" xfId="3" applyFont="1" applyBorder="1" applyAlignment="1">
      <alignment horizontal="centerContinuous"/>
    </xf>
    <xf numFmtId="0" fontId="7" fillId="0" borderId="0" xfId="3" applyFont="1" applyAlignment="1" applyProtection="1">
      <alignment horizontal="centerContinuous"/>
    </xf>
    <xf numFmtId="0" fontId="7" fillId="0" borderId="0" xfId="3" applyFont="1" applyAlignment="1">
      <alignment horizontal="centerContinuous"/>
    </xf>
    <xf numFmtId="0" fontId="7" fillId="0" borderId="0" xfId="3" applyFont="1" applyAlignment="1" applyProtection="1">
      <alignment horizontal="center"/>
    </xf>
    <xf numFmtId="0" fontId="7" fillId="0" borderId="51" xfId="3" applyFont="1" applyBorder="1" applyAlignment="1" applyProtection="1">
      <alignment horizontal="center"/>
    </xf>
    <xf numFmtId="0" fontId="7" fillId="0" borderId="51" xfId="3" applyFont="1" applyBorder="1" applyProtection="1">
      <protection locked="0"/>
    </xf>
    <xf numFmtId="173" fontId="7" fillId="0" borderId="51" xfId="4" applyNumberFormat="1" applyFont="1" applyBorder="1" applyProtection="1">
      <protection locked="0"/>
    </xf>
    <xf numFmtId="44" fontId="7" fillId="0" borderId="51" xfId="5" applyFont="1" applyBorder="1" applyProtection="1">
      <protection locked="0"/>
    </xf>
    <xf numFmtId="43" fontId="7" fillId="0" borderId="51" xfId="4" applyFont="1" applyBorder="1" applyProtection="1">
      <protection locked="0"/>
    </xf>
    <xf numFmtId="43" fontId="7" fillId="0" borderId="0" xfId="4" applyFont="1"/>
    <xf numFmtId="0" fontId="7" fillId="0" borderId="38" xfId="3" applyFont="1" applyBorder="1" applyAlignment="1" applyProtection="1">
      <alignment horizontal="center"/>
      <protection locked="0"/>
    </xf>
    <xf numFmtId="174" fontId="7" fillId="0" borderId="51" xfId="4" applyNumberFormat="1" applyFont="1" applyBorder="1" applyProtection="1">
      <protection locked="0"/>
    </xf>
    <xf numFmtId="43" fontId="7" fillId="0" borderId="0" xfId="4" applyFont="1" applyAlignment="1">
      <alignment horizontal="left"/>
    </xf>
    <xf numFmtId="173" fontId="7" fillId="0" borderId="0" xfId="4" applyNumberFormat="1" applyFont="1"/>
    <xf numFmtId="173" fontId="7" fillId="0" borderId="99" xfId="4" applyNumberFormat="1" applyFont="1" applyBorder="1"/>
    <xf numFmtId="44" fontId="7" fillId="0" borderId="99" xfId="5" applyFont="1" applyBorder="1"/>
    <xf numFmtId="0" fontId="13" fillId="0" borderId="0" xfId="3" applyFont="1"/>
    <xf numFmtId="0" fontId="7" fillId="0" borderId="0" xfId="3" quotePrefix="1" applyFont="1" applyAlignment="1" applyProtection="1">
      <alignment horizontal="center"/>
    </xf>
    <xf numFmtId="0" fontId="13" fillId="0" borderId="51" xfId="3" applyFont="1" applyBorder="1"/>
    <xf numFmtId="0" fontId="13" fillId="0" borderId="0" xfId="3" applyFont="1" applyBorder="1"/>
    <xf numFmtId="0" fontId="7" fillId="0" borderId="0" xfId="3" quotePrefix="1" applyFont="1" applyAlignment="1" applyProtection="1">
      <alignment horizontal="left"/>
    </xf>
    <xf numFmtId="0" fontId="13" fillId="0" borderId="0" xfId="3" applyFont="1" applyAlignment="1">
      <alignment horizontal="centerContinuous"/>
    </xf>
    <xf numFmtId="0" fontId="19" fillId="0" borderId="0" xfId="3" quotePrefix="1" applyFont="1" applyAlignment="1" applyProtection="1">
      <alignment horizontal="left"/>
    </xf>
    <xf numFmtId="0" fontId="19" fillId="0" borderId="0" xfId="3" applyFont="1" applyAlignment="1">
      <alignment horizontal="centerContinuous"/>
    </xf>
    <xf numFmtId="0" fontId="18" fillId="0" borderId="0" xfId="3" applyFont="1" applyAlignment="1">
      <alignment horizontal="centerContinuous"/>
    </xf>
    <xf numFmtId="0" fontId="19" fillId="0" borderId="0" xfId="3" applyFont="1" applyAlignment="1" applyProtection="1">
      <alignment horizontal="left"/>
    </xf>
    <xf numFmtId="0" fontId="32" fillId="0" borderId="0" xfId="3" applyFont="1" applyAlignment="1">
      <alignment horizontal="centerContinuous"/>
    </xf>
    <xf numFmtId="0" fontId="14" fillId="0" borderId="0" xfId="6" applyFont="1"/>
    <xf numFmtId="0" fontId="7" fillId="0" borderId="0" xfId="6" applyFont="1"/>
    <xf numFmtId="0" fontId="14" fillId="0" borderId="0" xfId="6" applyFont="1" applyAlignment="1" applyProtection="1">
      <alignment horizontal="right"/>
    </xf>
    <xf numFmtId="0" fontId="22" fillId="0" borderId="0" xfId="6" applyFont="1"/>
    <xf numFmtId="0" fontId="7" fillId="0" borderId="0" xfId="6" applyFont="1" applyAlignment="1" applyProtection="1">
      <alignment horizontal="right"/>
    </xf>
    <xf numFmtId="0" fontId="22" fillId="0" borderId="20" xfId="6" applyFont="1" applyBorder="1" applyAlignment="1" applyProtection="1">
      <alignment horizontal="center"/>
      <protection locked="0"/>
    </xf>
    <xf numFmtId="0" fontId="7" fillId="0" borderId="0" xfId="6" quotePrefix="1" applyFont="1" applyAlignment="1" applyProtection="1">
      <alignment horizontal="right"/>
    </xf>
    <xf numFmtId="0" fontId="7" fillId="0" borderId="0" xfId="6" quotePrefix="1" applyFont="1" applyBorder="1" applyAlignment="1">
      <alignment horizontal="right"/>
    </xf>
    <xf numFmtId="0" fontId="7" fillId="0" borderId="0" xfId="6" applyFont="1" applyAlignment="1">
      <alignment horizontal="left"/>
    </xf>
    <xf numFmtId="0" fontId="7" fillId="0" borderId="20" xfId="6" applyFont="1" applyBorder="1" applyAlignment="1" applyProtection="1">
      <alignment horizontal="center"/>
      <protection locked="0"/>
    </xf>
    <xf numFmtId="0" fontId="7" fillId="0" borderId="51" xfId="6" applyFont="1" applyBorder="1"/>
    <xf numFmtId="0" fontId="14" fillId="0" borderId="0" xfId="6" applyFont="1" applyAlignment="1" applyProtection="1">
      <alignment horizontal="left"/>
    </xf>
    <xf numFmtId="0" fontId="7" fillId="0" borderId="51" xfId="6" applyFont="1" applyBorder="1" applyAlignment="1" applyProtection="1">
      <alignment horizontal="centerContinuous"/>
    </xf>
    <xf numFmtId="0" fontId="7" fillId="0" borderId="51" xfId="6" applyFont="1" applyBorder="1" applyAlignment="1">
      <alignment horizontal="centerContinuous"/>
    </xf>
    <xf numFmtId="0" fontId="7" fillId="0" borderId="51" xfId="6" applyFont="1" applyBorder="1" applyAlignment="1" applyProtection="1">
      <alignment horizontal="center"/>
    </xf>
    <xf numFmtId="0" fontId="7" fillId="0" borderId="51" xfId="6" applyFont="1" applyBorder="1" applyProtection="1">
      <protection locked="0"/>
    </xf>
    <xf numFmtId="172" fontId="7" fillId="0" borderId="51" xfId="5" applyNumberFormat="1" applyFont="1" applyBorder="1" applyAlignment="1" applyProtection="1">
      <alignment horizontal="center"/>
      <protection locked="0"/>
    </xf>
    <xf numFmtId="43" fontId="7" fillId="0" borderId="51" xfId="4" applyFont="1" applyBorder="1" applyAlignment="1" applyProtection="1">
      <alignment horizontal="center"/>
      <protection locked="0"/>
    </xf>
    <xf numFmtId="43" fontId="7" fillId="0" borderId="51" xfId="4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0" xfId="6" applyFont="1" applyAlignment="1">
      <alignment horizontal="centerContinuous"/>
    </xf>
    <xf numFmtId="0" fontId="7" fillId="0" borderId="0" xfId="6" applyFont="1" applyAlignment="1" applyProtection="1">
      <alignment horizontal="centerContinuous"/>
    </xf>
    <xf numFmtId="44" fontId="7" fillId="0" borderId="99" xfId="5" applyFont="1" applyBorder="1" applyAlignment="1">
      <alignment horizontal="center"/>
    </xf>
    <xf numFmtId="44" fontId="7" fillId="0" borderId="99" xfId="6" applyNumberFormat="1" applyFont="1" applyBorder="1" applyAlignment="1">
      <alignment horizontal="center"/>
    </xf>
    <xf numFmtId="0" fontId="13" fillId="0" borderId="0" xfId="6" applyFont="1"/>
    <xf numFmtId="0" fontId="13" fillId="0" borderId="51" xfId="6" applyFont="1" applyBorder="1"/>
    <xf numFmtId="0" fontId="13" fillId="0" borderId="0" xfId="6" applyFont="1" applyAlignment="1" applyProtection="1">
      <alignment horizontal="left"/>
    </xf>
    <xf numFmtId="0" fontId="13" fillId="0" borderId="0" xfId="6" applyFont="1" applyAlignment="1">
      <alignment horizontal="centerContinuous"/>
    </xf>
    <xf numFmtId="0" fontId="19" fillId="0" borderId="0" xfId="6" applyFont="1" applyAlignment="1" applyProtection="1">
      <alignment horizontal="left"/>
    </xf>
    <xf numFmtId="0" fontId="19" fillId="0" borderId="0" xfId="6" quotePrefix="1" applyFont="1" applyAlignment="1" applyProtection="1">
      <alignment horizontal="left"/>
    </xf>
    <xf numFmtId="0" fontId="1" fillId="0" borderId="0" xfId="6" applyFont="1"/>
    <xf numFmtId="164" fontId="22" fillId="0" borderId="0" xfId="7" applyFont="1"/>
    <xf numFmtId="164" fontId="22" fillId="0" borderId="0" xfId="7" applyFont="1" applyAlignment="1">
      <alignment horizontal="centerContinuous"/>
    </xf>
    <xf numFmtId="164" fontId="5" fillId="0" borderId="0" xfId="7" applyFont="1" applyAlignment="1" applyProtection="1">
      <alignment horizontal="centerContinuous"/>
    </xf>
    <xf numFmtId="164" fontId="14" fillId="0" borderId="0" xfId="7" applyFont="1" applyAlignment="1">
      <alignment horizontal="right"/>
    </xf>
    <xf numFmtId="164" fontId="31" fillId="0" borderId="0" xfId="7"/>
    <xf numFmtId="164" fontId="9" fillId="0" borderId="0" xfId="7" applyFont="1" applyAlignment="1" applyProtection="1">
      <alignment horizontal="centerContinuous"/>
    </xf>
    <xf numFmtId="164" fontId="9" fillId="0" borderId="0" xfId="7" applyFont="1" applyAlignment="1">
      <alignment horizontal="centerContinuous"/>
    </xf>
    <xf numFmtId="164" fontId="14" fillId="0" borderId="0" xfId="7" applyFont="1" applyAlignment="1">
      <alignment horizontal="centerContinuous"/>
    </xf>
    <xf numFmtId="164" fontId="22" fillId="0" borderId="0" xfId="7" applyFont="1" applyAlignment="1">
      <alignment horizontal="left"/>
    </xf>
    <xf numFmtId="164" fontId="5" fillId="0" borderId="0" xfId="7" applyFont="1" applyAlignment="1">
      <alignment horizontal="centerContinuous"/>
    </xf>
    <xf numFmtId="164" fontId="1" fillId="0" borderId="0" xfId="7" applyFont="1" applyAlignment="1">
      <alignment horizontal="centerContinuous"/>
    </xf>
    <xf numFmtId="164" fontId="16" fillId="0" borderId="0" xfId="7" applyFont="1" applyProtection="1">
      <protection locked="0"/>
    </xf>
    <xf numFmtId="164" fontId="21" fillId="0" borderId="8" xfId="7" applyFont="1" applyBorder="1" applyProtection="1">
      <protection locked="0"/>
    </xf>
    <xf numFmtId="164" fontId="21" fillId="0" borderId="9" xfId="7" applyFont="1" applyBorder="1" applyProtection="1">
      <protection locked="0"/>
    </xf>
    <xf numFmtId="164" fontId="21" fillId="0" borderId="10" xfId="7" applyFont="1" applyBorder="1" applyProtection="1">
      <protection locked="0"/>
    </xf>
    <xf numFmtId="164" fontId="21" fillId="0" borderId="38" xfId="7" applyFont="1" applyBorder="1" applyProtection="1">
      <protection locked="0"/>
    </xf>
    <xf numFmtId="164" fontId="21" fillId="0" borderId="31" xfId="7" applyFont="1" applyBorder="1" applyProtection="1">
      <protection locked="0"/>
    </xf>
    <xf numFmtId="164" fontId="21" fillId="0" borderId="37" xfId="7" applyFont="1" applyBorder="1" applyProtection="1">
      <protection locked="0"/>
    </xf>
    <xf numFmtId="164" fontId="21" fillId="0" borderId="12" xfId="7" applyFont="1" applyBorder="1" applyProtection="1">
      <protection locked="0"/>
    </xf>
    <xf numFmtId="164" fontId="21" fillId="0" borderId="13" xfId="7" applyFont="1" applyBorder="1" applyProtection="1">
      <protection locked="0"/>
    </xf>
    <xf numFmtId="164" fontId="21" fillId="0" borderId="14" xfId="7" applyFont="1" applyBorder="1" applyProtection="1">
      <protection locked="0"/>
    </xf>
    <xf numFmtId="164" fontId="21" fillId="0" borderId="9" xfId="7" applyFont="1" applyBorder="1"/>
    <xf numFmtId="164" fontId="21" fillId="0" borderId="13" xfId="7" applyFont="1" applyBorder="1"/>
    <xf numFmtId="164" fontId="21" fillId="0" borderId="0" xfId="7" applyFont="1" applyBorder="1"/>
    <xf numFmtId="164" fontId="33" fillId="2" borderId="8" xfId="7" quotePrefix="1" applyFont="1" applyFill="1" applyBorder="1" applyAlignment="1" applyProtection="1">
      <alignment horizontal="left"/>
    </xf>
    <xf numFmtId="164" fontId="21" fillId="2" borderId="9" xfId="7" applyFont="1" applyFill="1" applyBorder="1"/>
    <xf numFmtId="164" fontId="21" fillId="2" borderId="10" xfId="7" applyFont="1" applyFill="1" applyBorder="1"/>
    <xf numFmtId="164" fontId="21" fillId="0" borderId="0" xfId="7" applyFont="1"/>
    <xf numFmtId="164" fontId="21" fillId="0" borderId="61" xfId="7" applyFont="1" applyBorder="1" applyAlignment="1" applyProtection="1">
      <alignment horizontal="center"/>
    </xf>
    <xf numFmtId="164" fontId="21" fillId="0" borderId="0" xfId="7" applyFont="1" applyBorder="1" applyAlignment="1" applyProtection="1">
      <alignment horizontal="center"/>
    </xf>
    <xf numFmtId="164" fontId="21" fillId="0" borderId="40" xfId="7" applyFont="1" applyBorder="1" applyAlignment="1" applyProtection="1">
      <alignment horizontal="center"/>
    </xf>
    <xf numFmtId="164" fontId="21" fillId="0" borderId="16" xfId="7" applyFont="1" applyBorder="1" applyAlignment="1" applyProtection="1">
      <alignment horizontal="center"/>
    </xf>
    <xf numFmtId="164" fontId="21" fillId="0" borderId="28" xfId="7" applyFont="1" applyBorder="1" applyProtection="1"/>
    <xf numFmtId="164" fontId="21" fillId="0" borderId="59" xfId="7" applyFont="1" applyBorder="1" applyAlignment="1" applyProtection="1">
      <alignment horizontal="center"/>
    </xf>
    <xf numFmtId="164" fontId="21" fillId="0" borderId="61" xfId="7" applyFont="1" applyBorder="1" applyProtection="1"/>
    <xf numFmtId="7" fontId="34" fillId="0" borderId="0" xfId="7" applyNumberFormat="1" applyFont="1" applyProtection="1">
      <protection locked="0"/>
    </xf>
    <xf numFmtId="164" fontId="21" fillId="0" borderId="58" xfId="7" applyFont="1" applyBorder="1"/>
    <xf numFmtId="164" fontId="21" fillId="0" borderId="0" xfId="7" quotePrefix="1" applyFont="1" applyBorder="1" applyAlignment="1" applyProtection="1">
      <alignment horizontal="center"/>
    </xf>
    <xf numFmtId="164" fontId="21" fillId="0" borderId="15" xfId="7" applyFont="1" applyBorder="1"/>
    <xf numFmtId="7" fontId="21" fillId="0" borderId="0" xfId="7" applyNumberFormat="1" applyFont="1" applyProtection="1"/>
    <xf numFmtId="164" fontId="21" fillId="0" borderId="19" xfId="7" applyFont="1" applyBorder="1"/>
    <xf numFmtId="164" fontId="21" fillId="0" borderId="20" xfId="7" applyFont="1" applyBorder="1" applyAlignment="1" applyProtection="1">
      <alignment horizontal="center"/>
    </xf>
    <xf numFmtId="164" fontId="21" fillId="0" borderId="21" xfId="7" applyFont="1" applyBorder="1" applyAlignment="1" applyProtection="1">
      <alignment horizontal="center"/>
    </xf>
    <xf numFmtId="164" fontId="21" fillId="0" borderId="8" xfId="7" applyFont="1" applyBorder="1" applyProtection="1"/>
    <xf numFmtId="174" fontId="34" fillId="0" borderId="10" xfId="4" applyNumberFormat="1" applyFont="1" applyBorder="1" applyProtection="1">
      <protection locked="0"/>
    </xf>
    <xf numFmtId="5" fontId="21" fillId="0" borderId="12" xfId="7" applyNumberFormat="1" applyFont="1" applyBorder="1" applyProtection="1"/>
    <xf numFmtId="174" fontId="34" fillId="0" borderId="13" xfId="4" applyNumberFormat="1" applyFont="1" applyBorder="1" applyProtection="1">
      <protection locked="0"/>
    </xf>
    <xf numFmtId="44" fontId="34" fillId="0" borderId="14" xfId="5" applyFont="1" applyBorder="1" applyProtection="1"/>
    <xf numFmtId="5" fontId="21" fillId="0" borderId="8" xfId="7" applyNumberFormat="1" applyFont="1" applyBorder="1" applyProtection="1"/>
    <xf numFmtId="174" fontId="21" fillId="0" borderId="10" xfId="4" applyNumberFormat="1" applyFont="1" applyBorder="1" applyProtection="1"/>
    <xf numFmtId="44" fontId="34" fillId="0" borderId="0" xfId="5" applyFont="1" applyBorder="1" applyProtection="1">
      <protection locked="0"/>
    </xf>
    <xf numFmtId="5" fontId="21" fillId="0" borderId="13" xfId="7" applyNumberFormat="1" applyFont="1" applyBorder="1" applyProtection="1"/>
    <xf numFmtId="44" fontId="34" fillId="0" borderId="13" xfId="5" applyFont="1" applyBorder="1" applyProtection="1">
      <protection locked="0"/>
    </xf>
    <xf numFmtId="5" fontId="21" fillId="0" borderId="0" xfId="7" applyNumberFormat="1" applyFont="1" applyBorder="1" applyProtection="1"/>
    <xf numFmtId="43" fontId="21" fillId="0" borderId="0" xfId="4" applyFont="1" applyBorder="1" applyProtection="1"/>
    <xf numFmtId="164" fontId="17" fillId="0" borderId="0" xfId="7" applyFont="1"/>
    <xf numFmtId="164" fontId="21" fillId="0" borderId="51" xfId="7" applyFont="1" applyBorder="1"/>
    <xf numFmtId="164" fontId="21" fillId="0" borderId="28" xfId="7" applyFont="1" applyBorder="1" applyAlignment="1" applyProtection="1">
      <alignment horizontal="center"/>
    </xf>
    <xf numFmtId="164" fontId="21" fillId="0" borderId="8" xfId="7" applyFont="1" applyBorder="1"/>
    <xf numFmtId="174" fontId="34" fillId="0" borderId="9" xfId="4" applyNumberFormat="1" applyFont="1" applyBorder="1" applyProtection="1"/>
    <xf numFmtId="44" fontId="34" fillId="0" borderId="10" xfId="5" applyFont="1" applyBorder="1" applyProtection="1">
      <protection locked="0"/>
    </xf>
    <xf numFmtId="174" fontId="34" fillId="0" borderId="10" xfId="4" applyNumberFormat="1" applyFont="1" applyBorder="1" applyProtection="1"/>
    <xf numFmtId="43" fontId="34" fillId="0" borderId="0" xfId="4" applyFont="1" applyBorder="1" applyProtection="1">
      <protection locked="0"/>
    </xf>
    <xf numFmtId="164" fontId="17" fillId="2" borderId="9" xfId="7" applyFont="1" applyFill="1" applyBorder="1"/>
    <xf numFmtId="164" fontId="31" fillId="2" borderId="9" xfId="7" applyFill="1" applyBorder="1"/>
    <xf numFmtId="164" fontId="31" fillId="2" borderId="10" xfId="7" applyFill="1" applyBorder="1"/>
    <xf numFmtId="164" fontId="21" fillId="0" borderId="102" xfId="7" applyFont="1" applyBorder="1" applyAlignment="1" applyProtection="1">
      <alignment horizontal="center"/>
    </xf>
    <xf numFmtId="164" fontId="21" fillId="0" borderId="102" xfId="7" applyFont="1" applyBorder="1" applyProtection="1"/>
    <xf numFmtId="164" fontId="21" fillId="0" borderId="59" xfId="7" quotePrefix="1" applyFont="1" applyBorder="1" applyAlignment="1" applyProtection="1">
      <alignment horizontal="center"/>
    </xf>
    <xf numFmtId="164" fontId="21" fillId="0" borderId="0" xfId="7" applyFont="1" applyBorder="1" applyAlignment="1">
      <alignment horizontal="center"/>
    </xf>
    <xf numFmtId="164" fontId="21" fillId="0" borderId="16" xfId="7" quotePrefix="1" applyFont="1" applyBorder="1" applyAlignment="1">
      <alignment horizontal="center"/>
    </xf>
    <xf numFmtId="164" fontId="34" fillId="0" borderId="59" xfId="7" applyFont="1" applyBorder="1" applyAlignment="1" applyProtection="1">
      <alignment horizontal="center"/>
      <protection locked="0"/>
    </xf>
    <xf numFmtId="164" fontId="34" fillId="0" borderId="0" xfId="7" applyFont="1" applyBorder="1" applyAlignment="1" applyProtection="1">
      <alignment horizontal="center"/>
      <protection locked="0"/>
    </xf>
    <xf numFmtId="164" fontId="34" fillId="0" borderId="16" xfId="7" applyFont="1" applyBorder="1" applyAlignment="1" applyProtection="1">
      <alignment horizontal="center"/>
      <protection locked="0"/>
    </xf>
    <xf numFmtId="164" fontId="21" fillId="0" borderId="50" xfId="7" applyFont="1" applyBorder="1"/>
    <xf numFmtId="164" fontId="21" fillId="0" borderId="51" xfId="7" applyFont="1" applyBorder="1" applyAlignment="1" applyProtection="1">
      <alignment horizontal="center"/>
    </xf>
    <xf numFmtId="164" fontId="21" fillId="0" borderId="103" xfId="7" applyFont="1" applyBorder="1"/>
    <xf numFmtId="164" fontId="21" fillId="0" borderId="62" xfId="7" applyFont="1" applyBorder="1" applyAlignment="1" applyProtection="1">
      <alignment horizontal="center"/>
    </xf>
    <xf numFmtId="164" fontId="34" fillId="0" borderId="28" xfId="7" quotePrefix="1" applyFont="1" applyBorder="1" applyAlignment="1" applyProtection="1">
      <alignment horizontal="center"/>
      <protection locked="0"/>
    </xf>
    <xf numFmtId="164" fontId="21" fillId="0" borderId="28" xfId="7" quotePrefix="1" applyFont="1" applyBorder="1" applyAlignment="1" applyProtection="1">
      <alignment horizontal="center"/>
    </xf>
    <xf numFmtId="164" fontId="34" fillId="0" borderId="62" xfId="7" applyFont="1" applyBorder="1" applyAlignment="1" applyProtection="1">
      <alignment horizontal="center"/>
      <protection locked="0"/>
    </xf>
    <xf numFmtId="174" fontId="21" fillId="0" borderId="51" xfId="4" applyNumberFormat="1" applyFont="1" applyBorder="1" applyProtection="1"/>
    <xf numFmtId="174" fontId="21" fillId="0" borderId="21" xfId="4" applyNumberFormat="1" applyFont="1" applyBorder="1" applyProtection="1"/>
    <xf numFmtId="44" fontId="21" fillId="0" borderId="0" xfId="5" applyFont="1" applyBorder="1" applyProtection="1"/>
    <xf numFmtId="5" fontId="21" fillId="0" borderId="19" xfId="7" applyNumberFormat="1" applyFont="1" applyBorder="1" applyProtection="1"/>
    <xf numFmtId="173" fontId="34" fillId="0" borderId="28" xfId="4" applyNumberFormat="1" applyFont="1" applyBorder="1" applyProtection="1">
      <protection locked="0"/>
    </xf>
    <xf numFmtId="174" fontId="34" fillId="0" borderId="28" xfId="4" applyNumberFormat="1" applyFont="1" applyBorder="1" applyProtection="1"/>
    <xf numFmtId="173" fontId="34" fillId="0" borderId="51" xfId="4" applyNumberFormat="1" applyFont="1" applyBorder="1" applyProtection="1">
      <protection locked="0"/>
    </xf>
    <xf numFmtId="174" fontId="34" fillId="0" borderId="21" xfId="4" applyNumberFormat="1" applyFont="1" applyBorder="1" applyProtection="1"/>
    <xf numFmtId="164" fontId="1" fillId="0" borderId="0" xfId="7" applyFont="1"/>
    <xf numFmtId="164" fontId="21" fillId="0" borderId="0" xfId="7" quotePrefix="1" applyFont="1" applyAlignment="1" applyProtection="1">
      <alignment horizontal="left" vertical="center"/>
    </xf>
    <xf numFmtId="164" fontId="21" fillId="0" borderId="0" xfId="7" applyFont="1" applyAlignment="1">
      <alignment vertical="center"/>
    </xf>
    <xf numFmtId="164" fontId="29" fillId="0" borderId="0" xfId="7" applyFont="1" applyAlignment="1">
      <alignment vertical="center"/>
    </xf>
    <xf numFmtId="164" fontId="31" fillId="0" borderId="0" xfId="7" applyAlignment="1">
      <alignment vertical="center"/>
    </xf>
    <xf numFmtId="164" fontId="13" fillId="0" borderId="0" xfId="7" applyFont="1" applyAlignment="1">
      <alignment horizontal="left" vertical="center"/>
    </xf>
    <xf numFmtId="164" fontId="13" fillId="0" borderId="0" xfId="7" quotePrefix="1" applyFont="1" applyAlignment="1" applyProtection="1">
      <alignment horizontal="left" vertical="center"/>
    </xf>
    <xf numFmtId="164" fontId="13" fillId="0" borderId="0" xfId="7" applyFont="1" applyAlignment="1">
      <alignment horizontal="centerContinuous" vertical="center"/>
    </xf>
    <xf numFmtId="164" fontId="19" fillId="0" borderId="0" xfId="7" applyFont="1" applyAlignment="1">
      <alignment horizontal="centerContinuous" vertical="center"/>
    </xf>
    <xf numFmtId="7" fontId="13" fillId="0" borderId="0" xfId="7" applyNumberFormat="1" applyFont="1" applyAlignment="1" applyProtection="1">
      <alignment vertical="center"/>
    </xf>
    <xf numFmtId="164" fontId="17" fillId="0" borderId="0" xfId="7" applyFont="1" applyAlignment="1">
      <alignment vertical="center"/>
    </xf>
    <xf numFmtId="164" fontId="13" fillId="0" borderId="0" xfId="7" applyFont="1" applyAlignment="1">
      <alignment vertical="center"/>
    </xf>
    <xf numFmtId="164" fontId="13" fillId="0" borderId="0" xfId="7" applyFont="1" applyAlignment="1" applyProtection="1">
      <alignment horizontal="centerContinuous" vertical="center"/>
    </xf>
    <xf numFmtId="164" fontId="13" fillId="0" borderId="51" xfId="7" applyFont="1" applyBorder="1" applyAlignment="1" applyProtection="1">
      <alignment horizontal="centerContinuous" vertical="center"/>
    </xf>
    <xf numFmtId="164" fontId="13" fillId="0" borderId="51" xfId="7" applyFont="1" applyBorder="1" applyAlignment="1">
      <alignment horizontal="centerContinuous" vertical="center"/>
    </xf>
    <xf numFmtId="164" fontId="13" fillId="0" borderId="0" xfId="7" applyFont="1" applyBorder="1" applyAlignment="1">
      <alignment horizontal="left" vertical="center"/>
    </xf>
    <xf numFmtId="164" fontId="13" fillId="0" borderId="0" xfId="7" applyFont="1" applyAlignment="1" applyProtection="1">
      <alignment horizontal="left" vertical="center"/>
    </xf>
    <xf numFmtId="164" fontId="22" fillId="0" borderId="0" xfId="7" applyFont="1" applyAlignment="1">
      <alignment vertical="center"/>
    </xf>
    <xf numFmtId="166" fontId="13" fillId="0" borderId="0" xfId="7" applyNumberFormat="1" applyFont="1" applyAlignment="1" applyProtection="1">
      <alignment vertical="center"/>
    </xf>
    <xf numFmtId="164" fontId="37" fillId="0" borderId="0" xfId="7" applyFont="1" applyProtection="1">
      <protection locked="0"/>
    </xf>
    <xf numFmtId="169" fontId="37" fillId="0" borderId="0" xfId="7" applyNumberFormat="1" applyFont="1" applyProtection="1">
      <protection locked="0"/>
    </xf>
    <xf numFmtId="164" fontId="31" fillId="0" borderId="51" xfId="7" applyBorder="1"/>
    <xf numFmtId="164" fontId="30" fillId="0" borderId="0" xfId="7" applyFont="1"/>
    <xf numFmtId="164" fontId="11" fillId="4" borderId="12" xfId="0" applyFont="1" applyFill="1" applyBorder="1" applyAlignment="1" applyProtection="1">
      <alignment horizontal="center" vertical="center"/>
    </xf>
    <xf numFmtId="164" fontId="11" fillId="4" borderId="13" xfId="0" applyFont="1" applyFill="1" applyBorder="1" applyAlignment="1" applyProtection="1">
      <alignment horizontal="center" vertical="center"/>
    </xf>
    <xf numFmtId="164" fontId="9" fillId="2" borderId="1" xfId="0" applyFont="1" applyFill="1" applyBorder="1" applyAlignment="1" applyProtection="1">
      <alignment horizontal="center" vertical="center"/>
    </xf>
    <xf numFmtId="164" fontId="9" fillId="2" borderId="2" xfId="0" applyFont="1" applyFill="1" applyBorder="1" applyAlignment="1" applyProtection="1">
      <alignment horizontal="center" vertical="center"/>
    </xf>
    <xf numFmtId="164" fontId="9" fillId="2" borderId="3" xfId="0" applyFont="1" applyFill="1" applyBorder="1" applyAlignment="1" applyProtection="1">
      <alignment horizontal="center" vertical="center"/>
    </xf>
    <xf numFmtId="164" fontId="10" fillId="2" borderId="8" xfId="0" quotePrefix="1" applyFont="1" applyFill="1" applyBorder="1" applyAlignment="1" applyProtection="1">
      <alignment horizontal="center" vertical="center"/>
    </xf>
    <xf numFmtId="164" fontId="10" fillId="2" borderId="9" xfId="0" quotePrefix="1" applyFont="1" applyFill="1" applyBorder="1" applyAlignment="1" applyProtection="1">
      <alignment horizontal="center" vertical="center"/>
    </xf>
    <xf numFmtId="164" fontId="10" fillId="2" borderId="10" xfId="0" quotePrefix="1" applyFont="1" applyFill="1" applyBorder="1" applyAlignment="1" applyProtection="1">
      <alignment horizontal="center" vertical="center"/>
    </xf>
    <xf numFmtId="164" fontId="11" fillId="4" borderId="14" xfId="0" applyFont="1" applyFill="1" applyBorder="1" applyAlignment="1" applyProtection="1">
      <alignment horizontal="center" vertical="center"/>
    </xf>
    <xf numFmtId="165" fontId="12" fillId="0" borderId="15" xfId="0" applyNumberFormat="1" applyFont="1" applyBorder="1" applyAlignment="1" applyProtection="1">
      <alignment horizontal="center" vertical="center"/>
      <protection locked="0"/>
    </xf>
    <xf numFmtId="165" fontId="12" fillId="0" borderId="0" xfId="0" applyNumberFormat="1" applyFont="1" applyBorder="1" applyAlignment="1" applyProtection="1">
      <alignment horizontal="center" vertical="center"/>
      <protection locked="0"/>
    </xf>
    <xf numFmtId="165" fontId="12" fillId="0" borderId="16" xfId="0" applyNumberFormat="1" applyFont="1" applyBorder="1" applyAlignment="1" applyProtection="1">
      <alignment horizontal="center" vertical="center"/>
      <protection locked="0"/>
    </xf>
    <xf numFmtId="164" fontId="7" fillId="4" borderId="25" xfId="0" quotePrefix="1" applyFont="1" applyFill="1" applyBorder="1" applyAlignment="1" applyProtection="1">
      <alignment horizontal="center" vertical="center"/>
    </xf>
    <xf numFmtId="164" fontId="7" fillId="4" borderId="9" xfId="0" applyFont="1" applyFill="1" applyBorder="1" applyAlignment="1" applyProtection="1">
      <alignment horizontal="center" vertical="center"/>
    </xf>
    <xf numFmtId="164" fontId="7" fillId="4" borderId="10" xfId="0" applyFont="1" applyFill="1" applyBorder="1" applyAlignment="1" applyProtection="1">
      <alignment horizontal="center" vertical="center"/>
    </xf>
    <xf numFmtId="164" fontId="12" fillId="0" borderId="15" xfId="0" applyFont="1" applyBorder="1" applyAlignment="1" applyProtection="1">
      <alignment horizontal="center" vertical="center"/>
      <protection locked="0"/>
    </xf>
    <xf numFmtId="164" fontId="12" fillId="0" borderId="0" xfId="0" applyFont="1" applyBorder="1" applyAlignment="1" applyProtection="1">
      <alignment horizontal="center" vertical="center"/>
      <protection locked="0"/>
    </xf>
    <xf numFmtId="164" fontId="12" fillId="0" borderId="16" xfId="0" applyFont="1" applyBorder="1" applyAlignment="1" applyProtection="1">
      <alignment horizontal="center" vertical="center"/>
      <protection locked="0"/>
    </xf>
    <xf numFmtId="164" fontId="5" fillId="2" borderId="12" xfId="0" quotePrefix="1" applyFont="1" applyFill="1" applyBorder="1" applyAlignment="1" applyProtection="1">
      <alignment horizontal="center" vertical="center"/>
    </xf>
    <xf numFmtId="164" fontId="5" fillId="2" borderId="13" xfId="0" quotePrefix="1" applyFont="1" applyFill="1" applyBorder="1" applyAlignment="1" applyProtection="1">
      <alignment horizontal="center" vertical="center"/>
    </xf>
    <xf numFmtId="164" fontId="5" fillId="2" borderId="14" xfId="0" quotePrefix="1" applyFont="1" applyFill="1" applyBorder="1" applyAlignment="1" applyProtection="1">
      <alignment horizontal="center" vertical="center"/>
    </xf>
    <xf numFmtId="164" fontId="12" fillId="0" borderId="19" xfId="0" applyFont="1" applyBorder="1" applyAlignment="1" applyProtection="1">
      <alignment horizontal="center" vertical="center"/>
      <protection locked="0"/>
    </xf>
    <xf numFmtId="164" fontId="12" fillId="0" borderId="20" xfId="0" applyFont="1" applyBorder="1" applyAlignment="1" applyProtection="1">
      <alignment horizontal="center" vertical="center"/>
      <protection locked="0"/>
    </xf>
    <xf numFmtId="164" fontId="12" fillId="0" borderId="21" xfId="0" applyFont="1" applyBorder="1" applyAlignment="1" applyProtection="1">
      <alignment horizontal="center" vertical="center"/>
      <protection locked="0"/>
    </xf>
    <xf numFmtId="164" fontId="14" fillId="2" borderId="25" xfId="0" quotePrefix="1" applyFont="1" applyFill="1" applyBorder="1" applyAlignment="1" applyProtection="1">
      <alignment horizontal="center" vertical="center"/>
    </xf>
    <xf numFmtId="164" fontId="14" fillId="2" borderId="9" xfId="0" applyFont="1" applyFill="1" applyBorder="1" applyAlignment="1" applyProtection="1">
      <alignment horizontal="center" vertical="center"/>
    </xf>
    <xf numFmtId="164" fontId="14" fillId="2" borderId="10" xfId="0" applyFont="1" applyFill="1" applyBorder="1" applyAlignment="1" applyProtection="1">
      <alignment horizontal="center" vertical="center"/>
    </xf>
    <xf numFmtId="164" fontId="14" fillId="2" borderId="8" xfId="0" quotePrefix="1" applyFont="1" applyFill="1" applyBorder="1" applyAlignment="1" applyProtection="1">
      <alignment horizontal="center" vertical="center"/>
    </xf>
    <xf numFmtId="164" fontId="14" fillId="2" borderId="9" xfId="0" quotePrefix="1" applyFont="1" applyFill="1" applyBorder="1" applyAlignment="1" applyProtection="1">
      <alignment horizontal="center" vertical="center"/>
    </xf>
    <xf numFmtId="164" fontId="14" fillId="2" borderId="26" xfId="0" quotePrefix="1" applyFont="1" applyFill="1" applyBorder="1" applyAlignment="1" applyProtection="1">
      <alignment horizontal="center" vertical="center"/>
    </xf>
    <xf numFmtId="164" fontId="7" fillId="4" borderId="27" xfId="0" quotePrefix="1" applyFont="1" applyFill="1" applyBorder="1" applyAlignment="1" applyProtection="1">
      <alignment horizontal="center" vertical="center"/>
    </xf>
    <xf numFmtId="164" fontId="7" fillId="4" borderId="20" xfId="0" applyFont="1" applyFill="1" applyBorder="1" applyAlignment="1" applyProtection="1">
      <alignment horizontal="center" vertical="center"/>
    </xf>
    <xf numFmtId="164" fontId="7" fillId="4" borderId="21" xfId="0" applyFont="1" applyFill="1" applyBorder="1" applyAlignment="1" applyProtection="1">
      <alignment horizontal="center" vertical="center"/>
    </xf>
    <xf numFmtId="164" fontId="7" fillId="4" borderId="8" xfId="0" applyFont="1" applyFill="1" applyBorder="1" applyAlignment="1" applyProtection="1">
      <alignment horizontal="center" vertical="center"/>
    </xf>
    <xf numFmtId="164" fontId="7" fillId="4" borderId="30" xfId="0" applyFont="1" applyFill="1" applyBorder="1" applyAlignment="1" applyProtection="1">
      <alignment horizontal="center" vertical="center"/>
    </xf>
    <xf numFmtId="164" fontId="14" fillId="2" borderId="25" xfId="0" applyFont="1" applyFill="1" applyBorder="1" applyAlignment="1" applyProtection="1">
      <alignment horizontal="center" vertical="center"/>
    </xf>
    <xf numFmtId="164" fontId="14" fillId="2" borderId="12" xfId="0" applyFont="1" applyFill="1" applyBorder="1" applyAlignment="1">
      <alignment horizontal="center" vertical="center"/>
    </xf>
    <xf numFmtId="164" fontId="14" fillId="2" borderId="13" xfId="0" applyFont="1" applyFill="1" applyBorder="1" applyAlignment="1">
      <alignment horizontal="center" vertical="center"/>
    </xf>
    <xf numFmtId="164" fontId="14" fillId="2" borderId="33" xfId="0" applyFont="1" applyFill="1" applyBorder="1" applyAlignment="1">
      <alignment horizontal="center" vertical="center"/>
    </xf>
    <xf numFmtId="164" fontId="14" fillId="2" borderId="8" xfId="0" applyFont="1" applyFill="1" applyBorder="1" applyAlignment="1" applyProtection="1">
      <alignment horizontal="center" vertical="center"/>
    </xf>
    <xf numFmtId="164" fontId="7" fillId="4" borderId="9" xfId="0" quotePrefix="1" applyFont="1" applyFill="1" applyBorder="1" applyAlignment="1" applyProtection="1">
      <alignment horizontal="center" vertical="center"/>
    </xf>
    <xf numFmtId="164" fontId="7" fillId="4" borderId="10" xfId="0" quotePrefix="1" applyFont="1" applyFill="1" applyBorder="1" applyAlignment="1" applyProtection="1">
      <alignment horizontal="center" vertical="center"/>
    </xf>
    <xf numFmtId="164" fontId="7" fillId="4" borderId="34" xfId="0" applyFont="1" applyFill="1" applyBorder="1" applyAlignment="1" applyProtection="1">
      <alignment horizontal="center" vertical="center"/>
    </xf>
    <xf numFmtId="164" fontId="7" fillId="4" borderId="35" xfId="0" applyFont="1" applyFill="1" applyBorder="1" applyAlignment="1" applyProtection="1">
      <alignment horizontal="center" vertical="center"/>
    </xf>
    <xf numFmtId="164" fontId="7" fillId="4" borderId="36" xfId="0" applyFont="1" applyFill="1" applyBorder="1" applyAlignment="1" applyProtection="1">
      <alignment horizontal="center" vertical="center"/>
    </xf>
    <xf numFmtId="164" fontId="7" fillId="4" borderId="37" xfId="0" applyFont="1" applyFill="1" applyBorder="1" applyAlignment="1" applyProtection="1">
      <alignment horizontal="center" vertical="center"/>
    </xf>
    <xf numFmtId="164" fontId="7" fillId="4" borderId="38" xfId="0" applyFont="1" applyFill="1" applyBorder="1" applyAlignment="1" applyProtection="1">
      <alignment horizontal="center" vertical="center"/>
    </xf>
    <xf numFmtId="164" fontId="7" fillId="4" borderId="31" xfId="0" applyFont="1" applyFill="1" applyBorder="1" applyAlignment="1" applyProtection="1">
      <alignment horizontal="center" vertical="center"/>
    </xf>
    <xf numFmtId="164" fontId="14" fillId="2" borderId="39" xfId="0" applyFont="1" applyFill="1" applyBorder="1" applyAlignment="1" applyProtection="1">
      <alignment horizontal="center" vertical="center"/>
    </xf>
    <xf numFmtId="164" fontId="14" fillId="2" borderId="13" xfId="0" applyFont="1" applyFill="1" applyBorder="1" applyAlignment="1" applyProtection="1">
      <alignment horizontal="center" vertical="center"/>
    </xf>
    <xf numFmtId="164" fontId="14" fillId="2" borderId="14" xfId="0" applyFont="1" applyFill="1" applyBorder="1" applyAlignment="1" applyProtection="1">
      <alignment horizontal="center" vertical="center"/>
    </xf>
    <xf numFmtId="164" fontId="7" fillId="4" borderId="25" xfId="0" applyFont="1" applyFill="1" applyBorder="1" applyAlignment="1" applyProtection="1">
      <alignment horizontal="center" vertical="center"/>
    </xf>
    <xf numFmtId="164" fontId="0" fillId="5" borderId="4" xfId="0" applyFill="1" applyBorder="1" applyAlignment="1">
      <alignment horizontal="center" vertical="center"/>
    </xf>
    <xf numFmtId="164" fontId="0" fillId="5" borderId="5" xfId="0" applyFill="1" applyBorder="1" applyAlignment="1">
      <alignment horizontal="center" vertical="center"/>
    </xf>
    <xf numFmtId="164" fontId="0" fillId="5" borderId="6" xfId="0" applyFill="1" applyBorder="1" applyAlignment="1">
      <alignment horizontal="center" vertical="center"/>
    </xf>
    <xf numFmtId="164" fontId="18" fillId="0" borderId="50" xfId="0" applyFont="1" applyBorder="1" applyAlignment="1" applyProtection="1">
      <alignment horizontal="center" vertical="center"/>
    </xf>
    <xf numFmtId="164" fontId="18" fillId="0" borderId="28" xfId="0" applyFont="1" applyBorder="1" applyAlignment="1" applyProtection="1">
      <alignment horizontal="center" vertical="center"/>
    </xf>
    <xf numFmtId="164" fontId="18" fillId="0" borderId="19" xfId="0" applyFont="1" applyBorder="1" applyAlignment="1" applyProtection="1">
      <alignment horizontal="center" vertical="center"/>
    </xf>
    <xf numFmtId="164" fontId="18" fillId="0" borderId="21" xfId="0" applyFont="1" applyBorder="1" applyAlignment="1" applyProtection="1">
      <alignment horizontal="center" vertical="center"/>
    </xf>
    <xf numFmtId="164" fontId="7" fillId="4" borderId="8" xfId="0" quotePrefix="1" applyFont="1" applyFill="1" applyBorder="1" applyAlignment="1" applyProtection="1">
      <alignment horizontal="center" vertical="center"/>
    </xf>
    <xf numFmtId="164" fontId="22" fillId="0" borderId="23" xfId="0" applyFont="1" applyBorder="1" applyAlignment="1" applyProtection="1">
      <alignment horizontal="center" vertical="center"/>
    </xf>
    <xf numFmtId="164" fontId="14" fillId="2" borderId="41" xfId="0" applyFont="1" applyFill="1" applyBorder="1" applyAlignment="1" applyProtection="1">
      <alignment horizontal="center" vertical="center"/>
    </xf>
    <xf numFmtId="164" fontId="14" fillId="2" borderId="42" xfId="0" applyFont="1" applyFill="1" applyBorder="1" applyAlignment="1" applyProtection="1">
      <alignment horizontal="center" vertical="center"/>
    </xf>
    <xf numFmtId="164" fontId="14" fillId="2" borderId="43" xfId="0" applyFont="1" applyFill="1" applyBorder="1" applyAlignment="1" applyProtection="1">
      <alignment horizontal="center" vertical="center"/>
    </xf>
    <xf numFmtId="164" fontId="19" fillId="0" borderId="55" xfId="0" applyFont="1" applyBorder="1" applyAlignment="1" applyProtection="1">
      <alignment horizontal="center" vertical="center"/>
    </xf>
    <xf numFmtId="164" fontId="19" fillId="0" borderId="56" xfId="0" applyFont="1" applyBorder="1" applyAlignment="1" applyProtection="1">
      <alignment horizontal="center" vertical="center"/>
    </xf>
    <xf numFmtId="164" fontId="19" fillId="0" borderId="54" xfId="0" applyFont="1" applyBorder="1" applyAlignment="1" applyProtection="1">
      <alignment horizontal="center" vertical="center"/>
    </xf>
    <xf numFmtId="0" fontId="7" fillId="0" borderId="38" xfId="3" applyFont="1" applyBorder="1" applyAlignment="1" applyProtection="1">
      <alignment horizontal="center"/>
      <protection locked="0"/>
    </xf>
    <xf numFmtId="0" fontId="7" fillId="0" borderId="20" xfId="3" applyFont="1" applyBorder="1" applyAlignment="1" applyProtection="1">
      <alignment horizontal="center"/>
      <protection locked="0"/>
    </xf>
    <xf numFmtId="0" fontId="7" fillId="0" borderId="20" xfId="3" applyFont="1" applyBorder="1" applyAlignment="1" applyProtection="1">
      <alignment horizontal="center"/>
    </xf>
    <xf numFmtId="0" fontId="7" fillId="0" borderId="38" xfId="6" quotePrefix="1" applyFont="1" applyBorder="1" applyAlignment="1">
      <alignment horizontal="center"/>
    </xf>
    <xf numFmtId="0" fontId="7" fillId="0" borderId="38" xfId="6" applyFont="1" applyBorder="1" applyAlignment="1" applyProtection="1">
      <alignment horizontal="center"/>
      <protection locked="0"/>
    </xf>
    <xf numFmtId="0" fontId="7" fillId="0" borderId="0" xfId="6" applyFont="1" applyBorder="1" applyAlignment="1" applyProtection="1">
      <alignment horizontal="center"/>
      <protection locked="0"/>
    </xf>
    <xf numFmtId="164" fontId="21" fillId="8" borderId="55" xfId="7" applyFont="1" applyFill="1" applyBorder="1" applyAlignment="1" applyProtection="1">
      <alignment horizontal="center"/>
    </xf>
    <xf numFmtId="164" fontId="21" fillId="8" borderId="56" xfId="7" applyFont="1" applyFill="1" applyBorder="1" applyAlignment="1" applyProtection="1">
      <alignment horizontal="center"/>
    </xf>
    <xf numFmtId="164" fontId="21" fillId="8" borderId="54" xfId="7" applyFont="1" applyFill="1" applyBorder="1" applyAlignment="1" applyProtection="1">
      <alignment horizontal="center"/>
    </xf>
    <xf numFmtId="164" fontId="21" fillId="8" borderId="37" xfId="7" applyFont="1" applyFill="1" applyBorder="1" applyAlignment="1" applyProtection="1">
      <alignment horizontal="center"/>
    </xf>
    <xf numFmtId="164" fontId="21" fillId="8" borderId="38" xfId="7" applyFont="1" applyFill="1" applyBorder="1" applyAlignment="1" applyProtection="1">
      <alignment horizontal="center"/>
    </xf>
    <xf numFmtId="164" fontId="21" fillId="8" borderId="31" xfId="7" applyFont="1" applyFill="1" applyBorder="1" applyAlignment="1" applyProtection="1">
      <alignment horizontal="center"/>
    </xf>
    <xf numFmtId="164" fontId="21" fillId="8" borderId="100" xfId="7" applyFont="1" applyFill="1" applyBorder="1" applyAlignment="1" applyProtection="1">
      <alignment horizontal="center"/>
    </xf>
    <xf numFmtId="164" fontId="21" fillId="8" borderId="9" xfId="7" applyFont="1" applyFill="1" applyBorder="1" applyAlignment="1" applyProtection="1">
      <alignment horizontal="center"/>
    </xf>
    <xf numFmtId="164" fontId="21" fillId="8" borderId="101" xfId="7" applyFont="1" applyFill="1" applyBorder="1" applyAlignment="1" applyProtection="1">
      <alignment horizontal="center"/>
    </xf>
  </cellXfs>
  <cellStyles count="8">
    <cellStyle name="Comma 2" xfId="2"/>
    <cellStyle name="Comma 3" xfId="4"/>
    <cellStyle name="Currency" xfId="1" builtinId="4"/>
    <cellStyle name="Currency 2" xfId="5"/>
    <cellStyle name="Normal" xfId="0" builtinId="0"/>
    <cellStyle name="Normal_INV-FEE" xfId="7"/>
    <cellStyle name="Normal_SCH-A" xfId="3"/>
    <cellStyle name="Normal_SCH-B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42</xdr:row>
      <xdr:rowOff>7620</xdr:rowOff>
    </xdr:from>
    <xdr:to>
      <xdr:col>1</xdr:col>
      <xdr:colOff>327660</xdr:colOff>
      <xdr:row>44</xdr:row>
      <xdr:rowOff>171039</xdr:rowOff>
    </xdr:to>
    <xdr:pic>
      <xdr:nvPicPr>
        <xdr:cNvPr id="4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9151" r="9804" b="11765"/>
        <a:stretch>
          <a:fillRect/>
        </a:stretch>
      </xdr:blipFill>
      <xdr:spPr bwMode="auto">
        <a:xfrm>
          <a:off x="7620" y="10850880"/>
          <a:ext cx="1219200" cy="57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0</xdr:row>
      <xdr:rowOff>0</xdr:rowOff>
    </xdr:from>
    <xdr:to>
      <xdr:col>2</xdr:col>
      <xdr:colOff>0</xdr:colOff>
      <xdr:row>2</xdr:row>
      <xdr:rowOff>163419</xdr:rowOff>
    </xdr:to>
    <xdr:pic>
      <xdr:nvPicPr>
        <xdr:cNvPr id="5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9151" r="9804" b="11765"/>
        <a:stretch>
          <a:fillRect/>
        </a:stretch>
      </xdr:blipFill>
      <xdr:spPr bwMode="auto">
        <a:xfrm>
          <a:off x="15240" y="0"/>
          <a:ext cx="1219200" cy="57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19050</xdr:rowOff>
    </xdr:from>
    <xdr:to>
      <xdr:col>1</xdr:col>
      <xdr:colOff>609600</xdr:colOff>
      <xdr:row>1</xdr:row>
      <xdr:rowOff>85725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533400" y="19050"/>
          <a:ext cx="10191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33866</xdr:colOff>
      <xdr:row>0</xdr:row>
      <xdr:rowOff>50800</xdr:rowOff>
    </xdr:from>
    <xdr:to>
      <xdr:col>1</xdr:col>
      <xdr:colOff>414866</xdr:colOff>
      <xdr:row>3</xdr:row>
      <xdr:rowOff>117699</xdr:rowOff>
    </xdr:to>
    <xdr:pic>
      <xdr:nvPicPr>
        <xdr:cNvPr id="4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9151" r="9804" b="11765"/>
        <a:stretch>
          <a:fillRect/>
        </a:stretch>
      </xdr:blipFill>
      <xdr:spPr bwMode="auto">
        <a:xfrm>
          <a:off x="33866" y="50800"/>
          <a:ext cx="1219200" cy="57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19050</xdr:rowOff>
    </xdr:from>
    <xdr:to>
      <xdr:col>1</xdr:col>
      <xdr:colOff>0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533400" y="19050"/>
          <a:ext cx="10096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33867</xdr:colOff>
      <xdr:row>0</xdr:row>
      <xdr:rowOff>33867</xdr:rowOff>
    </xdr:from>
    <xdr:to>
      <xdr:col>0</xdr:col>
      <xdr:colOff>1253067</xdr:colOff>
      <xdr:row>2</xdr:row>
      <xdr:rowOff>143099</xdr:rowOff>
    </xdr:to>
    <xdr:pic>
      <xdr:nvPicPr>
        <xdr:cNvPr id="4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9151" r="9804" b="11765"/>
        <a:stretch>
          <a:fillRect/>
        </a:stretch>
      </xdr:blipFill>
      <xdr:spPr bwMode="auto">
        <a:xfrm>
          <a:off x="33867" y="33867"/>
          <a:ext cx="1219200" cy="57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19050</xdr:rowOff>
    </xdr:from>
    <xdr:to>
      <xdr:col>3</xdr:col>
      <xdr:colOff>219075</xdr:colOff>
      <xdr:row>3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523875" y="19050"/>
          <a:ext cx="1009650" cy="619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50800</xdr:colOff>
      <xdr:row>0</xdr:row>
      <xdr:rowOff>30480</xdr:rowOff>
    </xdr:from>
    <xdr:to>
      <xdr:col>3</xdr:col>
      <xdr:colOff>81280</xdr:colOff>
      <xdr:row>3</xdr:row>
      <xdr:rowOff>26259</xdr:rowOff>
    </xdr:to>
    <xdr:pic>
      <xdr:nvPicPr>
        <xdr:cNvPr id="4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9151" r="9804" b="11765"/>
        <a:stretch>
          <a:fillRect/>
        </a:stretch>
      </xdr:blipFill>
      <xdr:spPr bwMode="auto">
        <a:xfrm>
          <a:off x="50800" y="30480"/>
          <a:ext cx="1219200" cy="57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.gov.sk.ca/adx/aspx/adxGetMedia.aspx?DocID=10448,10447,3430,3384,5460,2936,Documents&amp;MediaID=26156&amp;Filename=ER692A+(200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 692A"/>
      <sheetName val="SCH-A"/>
      <sheetName val="SCH-B"/>
      <sheetName val="SCH-C"/>
    </sheetNames>
    <sheetDataSet>
      <sheetData sheetId="0" refreshError="1"/>
      <sheetData sheetId="1" refreshError="1"/>
      <sheetData sheetId="2"/>
      <sheetData sheetId="3">
        <row r="26">
          <cell r="O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AA132"/>
  <sheetViews>
    <sheetView showGridLines="0" workbookViewId="0">
      <selection activeCell="L5" sqref="L5"/>
    </sheetView>
  </sheetViews>
  <sheetFormatPr defaultColWidth="9.796875" defaultRowHeight="15.6" x14ac:dyDescent="0.35"/>
  <cols>
    <col min="1" max="1" width="11.796875" customWidth="1"/>
    <col min="2" max="2" width="4.3984375" customWidth="1"/>
    <col min="3" max="3" width="10.796875" customWidth="1"/>
    <col min="4" max="4" width="4.796875" customWidth="1"/>
    <col min="5" max="5" width="10.796875" customWidth="1"/>
    <col min="6" max="6" width="4.796875" customWidth="1"/>
    <col min="7" max="7" width="10.796875" customWidth="1"/>
    <col min="8" max="10" width="11.796875" customWidth="1"/>
    <col min="15" max="15" width="13.796875" customWidth="1"/>
    <col min="18" max="18" width="13.796875" customWidth="1"/>
    <col min="22" max="22" width="18.796875" customWidth="1"/>
  </cols>
  <sheetData>
    <row r="1" spans="1:27" ht="16.2" x14ac:dyDescent="0.35">
      <c r="A1" s="1"/>
      <c r="B1" s="1"/>
      <c r="C1" s="1"/>
      <c r="D1" s="1"/>
      <c r="E1" s="1"/>
      <c r="F1" s="1"/>
      <c r="G1" s="1"/>
      <c r="H1" s="1"/>
      <c r="I1" s="2" t="s">
        <v>140</v>
      </c>
      <c r="J1" s="1"/>
    </row>
    <row r="2" spans="1:27" ht="16.2" x14ac:dyDescent="0.35">
      <c r="A2" s="1"/>
      <c r="B2" s="1"/>
      <c r="C2" s="1"/>
      <c r="D2" s="1"/>
      <c r="E2" s="1"/>
      <c r="F2" s="1"/>
      <c r="G2" s="1"/>
      <c r="H2" s="1"/>
      <c r="I2" s="2" t="s">
        <v>139</v>
      </c>
      <c r="J2" s="1"/>
    </row>
    <row r="3" spans="1:27" ht="16.2" x14ac:dyDescent="0.3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7" ht="16.2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7" s="6" customFormat="1" ht="30" x14ac:dyDescent="0.35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s="6" customFormat="1" ht="18" x14ac:dyDescent="0.35">
      <c r="A6" s="7" t="s">
        <v>1</v>
      </c>
      <c r="B6" s="4"/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s="6" customFormat="1" ht="16.2" thickBot="1" x14ac:dyDescent="0.4">
      <c r="A7" s="8"/>
      <c r="B7" s="8"/>
      <c r="C7" s="8"/>
      <c r="D7" s="8"/>
      <c r="E7" s="8"/>
      <c r="F7" s="8"/>
      <c r="G7" s="8"/>
      <c r="H7" s="8"/>
      <c r="I7" s="9"/>
      <c r="J7" s="1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s="6" customFormat="1" ht="34.5" customHeight="1" thickBot="1" x14ac:dyDescent="0.4">
      <c r="A8" s="400" t="s">
        <v>2</v>
      </c>
      <c r="B8" s="401"/>
      <c r="C8" s="401"/>
      <c r="D8" s="401"/>
      <c r="E8" s="401"/>
      <c r="F8" s="401"/>
      <c r="G8" s="401"/>
      <c r="H8" s="401"/>
      <c r="I8" s="401"/>
      <c r="J8" s="402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6" customFormat="1" ht="17.399999999999999" x14ac:dyDescent="0.35">
      <c r="A9" s="11"/>
      <c r="B9" s="12"/>
      <c r="C9" s="12"/>
      <c r="D9" s="12"/>
      <c r="E9" s="12"/>
      <c r="F9" s="12"/>
      <c r="G9" s="12"/>
      <c r="H9" s="12"/>
      <c r="I9" s="12"/>
      <c r="J9" s="13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s="6" customFormat="1" ht="21" customHeight="1" x14ac:dyDescent="0.35">
      <c r="A10" s="14"/>
      <c r="B10" s="403" t="s">
        <v>3</v>
      </c>
      <c r="C10" s="404"/>
      <c r="D10" s="404"/>
      <c r="E10" s="404"/>
      <c r="F10" s="404"/>
      <c r="G10" s="404"/>
      <c r="H10" s="404"/>
      <c r="I10" s="405"/>
      <c r="J10" s="1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s="6" customFormat="1" ht="21" customHeight="1" x14ac:dyDescent="0.35">
      <c r="A11" s="14"/>
      <c r="B11" s="398" t="s">
        <v>4</v>
      </c>
      <c r="C11" s="399"/>
      <c r="D11" s="399"/>
      <c r="E11" s="399"/>
      <c r="F11" s="399"/>
      <c r="G11" s="399"/>
      <c r="H11" s="399"/>
      <c r="I11" s="406"/>
      <c r="J11" s="1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s="6" customFormat="1" ht="21" customHeight="1" x14ac:dyDescent="0.35">
      <c r="A12" s="14"/>
      <c r="B12" s="407"/>
      <c r="C12" s="408"/>
      <c r="D12" s="408"/>
      <c r="E12" s="408"/>
      <c r="F12" s="16" t="s">
        <v>5</v>
      </c>
      <c r="G12" s="408"/>
      <c r="H12" s="408"/>
      <c r="I12" s="409"/>
      <c r="J12" s="1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6" customFormat="1" ht="21" customHeight="1" x14ac:dyDescent="0.35">
      <c r="A13" s="14"/>
      <c r="B13" s="398" t="s">
        <v>6</v>
      </c>
      <c r="C13" s="399"/>
      <c r="D13" s="399"/>
      <c r="E13" s="399"/>
      <c r="F13" s="399"/>
      <c r="G13" s="399"/>
      <c r="H13" s="399"/>
      <c r="I13" s="17" t="s">
        <v>7</v>
      </c>
      <c r="J13" s="1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6" customFormat="1" ht="21" customHeight="1" x14ac:dyDescent="0.35">
      <c r="A14" s="14"/>
      <c r="B14" s="413"/>
      <c r="C14" s="414"/>
      <c r="D14" s="414"/>
      <c r="E14" s="414"/>
      <c r="F14" s="414"/>
      <c r="G14" s="414"/>
      <c r="H14" s="414"/>
      <c r="I14" s="18"/>
      <c r="J14" s="1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6" customFormat="1" ht="21" customHeight="1" x14ac:dyDescent="0.35">
      <c r="A15" s="14"/>
      <c r="B15" s="398" t="s">
        <v>8</v>
      </c>
      <c r="C15" s="399"/>
      <c r="D15" s="399"/>
      <c r="E15" s="399"/>
      <c r="F15" s="399"/>
      <c r="G15" s="399"/>
      <c r="H15" s="406"/>
      <c r="I15" s="19" t="s">
        <v>9</v>
      </c>
      <c r="J15" s="1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6" customFormat="1" ht="21" customHeight="1" x14ac:dyDescent="0.35">
      <c r="A16" s="14"/>
      <c r="B16" s="413"/>
      <c r="C16" s="414"/>
      <c r="D16" s="414"/>
      <c r="E16" s="414"/>
      <c r="F16" s="414"/>
      <c r="G16" s="414"/>
      <c r="H16" s="415"/>
      <c r="I16" s="210"/>
      <c r="J16" s="1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s="6" customFormat="1" ht="21" customHeight="1" x14ac:dyDescent="0.35">
      <c r="A17" s="20"/>
      <c r="B17" s="416" t="s">
        <v>10</v>
      </c>
      <c r="C17" s="417"/>
      <c r="D17" s="417"/>
      <c r="E17" s="417"/>
      <c r="F17" s="417"/>
      <c r="G17" s="417"/>
      <c r="H17" s="417"/>
      <c r="I17" s="418"/>
      <c r="J17" s="21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s="6" customFormat="1" ht="21" customHeight="1" x14ac:dyDescent="0.35">
      <c r="A18" s="20"/>
      <c r="B18" s="419"/>
      <c r="C18" s="420"/>
      <c r="D18" s="420"/>
      <c r="E18" s="420"/>
      <c r="F18" s="420"/>
      <c r="G18" s="420"/>
      <c r="H18" s="420"/>
      <c r="I18" s="421"/>
      <c r="J18" s="21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s="6" customFormat="1" ht="16.2" thickBot="1" x14ac:dyDescent="0.4">
      <c r="A19" s="22"/>
      <c r="B19" s="23"/>
      <c r="C19" s="23"/>
      <c r="D19" s="23"/>
      <c r="E19" s="23"/>
      <c r="F19" s="24"/>
      <c r="G19" s="23"/>
      <c r="H19" s="23"/>
      <c r="I19" s="23"/>
      <c r="J19" s="2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s="6" customFormat="1" ht="18" customHeight="1" x14ac:dyDescent="0.35">
      <c r="A20" s="26"/>
      <c r="B20" s="27"/>
      <c r="C20" s="27"/>
      <c r="D20" s="27"/>
      <c r="E20" s="27"/>
      <c r="F20" s="28"/>
      <c r="G20" s="27"/>
      <c r="H20" s="27"/>
      <c r="I20" s="27"/>
      <c r="J20" s="2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s="6" customFormat="1" ht="21" customHeight="1" x14ac:dyDescent="0.35">
      <c r="A21" s="422" t="s">
        <v>11</v>
      </c>
      <c r="B21" s="423"/>
      <c r="C21" s="423"/>
      <c r="D21" s="423"/>
      <c r="E21" s="424"/>
      <c r="F21" s="30"/>
      <c r="G21" s="425" t="s">
        <v>12</v>
      </c>
      <c r="H21" s="426"/>
      <c r="I21" s="426"/>
      <c r="J21" s="42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s="6" customFormat="1" ht="21" customHeight="1" x14ac:dyDescent="0.35">
      <c r="A22" s="428" t="s">
        <v>13</v>
      </c>
      <c r="B22" s="429"/>
      <c r="C22" s="429"/>
      <c r="D22" s="430"/>
      <c r="E22" s="31">
        <v>0</v>
      </c>
      <c r="F22" s="30"/>
      <c r="G22" s="431" t="s">
        <v>14</v>
      </c>
      <c r="H22" s="411"/>
      <c r="I22" s="412"/>
      <c r="J22" s="32">
        <v>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s="6" customFormat="1" ht="21" customHeight="1" x14ac:dyDescent="0.35">
      <c r="A23" s="20"/>
      <c r="B23" s="33"/>
      <c r="C23" s="33"/>
      <c r="D23" s="33"/>
      <c r="E23" s="33"/>
      <c r="F23" s="30"/>
      <c r="G23" s="432" t="s">
        <v>15</v>
      </c>
      <c r="H23" s="432"/>
      <c r="I23" s="432"/>
      <c r="J23" s="32"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s="6" customFormat="1" ht="21" customHeight="1" x14ac:dyDescent="0.35">
      <c r="A24" s="433" t="s">
        <v>16</v>
      </c>
      <c r="B24" s="423"/>
      <c r="C24" s="423"/>
      <c r="D24" s="423"/>
      <c r="E24" s="424"/>
      <c r="F24" s="30"/>
      <c r="G24" s="432" t="s">
        <v>17</v>
      </c>
      <c r="H24" s="432"/>
      <c r="I24" s="432"/>
      <c r="J24" s="32">
        <v>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s="6" customFormat="1" ht="21" customHeight="1" x14ac:dyDescent="0.35">
      <c r="A25" s="410" t="s">
        <v>18</v>
      </c>
      <c r="B25" s="411"/>
      <c r="C25" s="411"/>
      <c r="D25" s="412"/>
      <c r="E25" s="34">
        <v>0</v>
      </c>
      <c r="F25" s="30"/>
      <c r="G25" s="33"/>
      <c r="H25" s="33"/>
      <c r="I25" s="33"/>
      <c r="J25" s="2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s="6" customFormat="1" ht="21" customHeight="1" x14ac:dyDescent="0.35">
      <c r="A26" s="410" t="s">
        <v>19</v>
      </c>
      <c r="B26" s="411"/>
      <c r="C26" s="411"/>
      <c r="D26" s="412"/>
      <c r="E26" s="34">
        <v>0</v>
      </c>
      <c r="F26" s="35"/>
      <c r="G26" s="432" t="s">
        <v>20</v>
      </c>
      <c r="H26" s="432"/>
      <c r="I26" s="432"/>
      <c r="J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s="6" customFormat="1" ht="21" customHeight="1" x14ac:dyDescent="0.35">
      <c r="A27" s="410" t="s">
        <v>21</v>
      </c>
      <c r="B27" s="411"/>
      <c r="C27" s="411"/>
      <c r="D27" s="412"/>
      <c r="E27" s="34">
        <v>0</v>
      </c>
      <c r="F27" s="37"/>
      <c r="G27" s="432" t="s">
        <v>22</v>
      </c>
      <c r="H27" s="432"/>
      <c r="I27" s="432"/>
      <c r="J27" s="3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s="6" customFormat="1" ht="21" customHeight="1" x14ac:dyDescent="0.35">
      <c r="A28" s="20"/>
      <c r="B28" s="33"/>
      <c r="C28" s="33"/>
      <c r="D28" s="33"/>
      <c r="E28" s="33"/>
      <c r="F28" s="35"/>
      <c r="G28" s="33"/>
      <c r="H28" s="33"/>
      <c r="I28" s="33"/>
      <c r="J28" s="2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s="6" customFormat="1" ht="21" customHeight="1" x14ac:dyDescent="0.35">
      <c r="A29" s="433" t="s">
        <v>23</v>
      </c>
      <c r="B29" s="423"/>
      <c r="C29" s="423"/>
      <c r="D29" s="423"/>
      <c r="E29" s="424"/>
      <c r="F29" s="35"/>
      <c r="G29" s="434" t="s">
        <v>24</v>
      </c>
      <c r="H29" s="435"/>
      <c r="I29" s="435"/>
      <c r="J29" s="4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s="6" customFormat="1" ht="21" customHeight="1" x14ac:dyDescent="0.35">
      <c r="A30" s="410" t="s">
        <v>25</v>
      </c>
      <c r="B30" s="438"/>
      <c r="C30" s="438"/>
      <c r="D30" s="439"/>
      <c r="E30" s="38">
        <v>0</v>
      </c>
      <c r="F30" s="35"/>
      <c r="G30" s="440" t="s">
        <v>26</v>
      </c>
      <c r="H30" s="441"/>
      <c r="I30" s="442"/>
      <c r="J30" s="32">
        <v>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s="6" customFormat="1" ht="21" customHeight="1" x14ac:dyDescent="0.35">
      <c r="A31" s="410" t="s">
        <v>27</v>
      </c>
      <c r="B31" s="438"/>
      <c r="C31" s="438"/>
      <c r="D31" s="439"/>
      <c r="E31" s="34">
        <v>0</v>
      </c>
      <c r="F31" s="35"/>
      <c r="G31" s="443" t="s">
        <v>28</v>
      </c>
      <c r="H31" s="444"/>
      <c r="I31" s="445"/>
      <c r="J31" s="32">
        <v>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s="6" customFormat="1" ht="21" customHeight="1" x14ac:dyDescent="0.35">
      <c r="A32" s="20"/>
      <c r="B32" s="33"/>
      <c r="C32" s="33"/>
      <c r="D32" s="33"/>
      <c r="E32" s="33"/>
      <c r="F32" s="35"/>
      <c r="G32" s="443" t="s">
        <v>29</v>
      </c>
      <c r="H32" s="444"/>
      <c r="I32" s="445"/>
      <c r="J32" s="32">
        <v>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s="6" customFormat="1" ht="21" customHeight="1" x14ac:dyDescent="0.35">
      <c r="A33" s="446" t="s">
        <v>30</v>
      </c>
      <c r="B33" s="447"/>
      <c r="C33" s="447"/>
      <c r="D33" s="447"/>
      <c r="E33" s="448"/>
      <c r="F33" s="35"/>
      <c r="G33" s="443" t="s">
        <v>31</v>
      </c>
      <c r="H33" s="444"/>
      <c r="I33" s="445"/>
      <c r="J33" s="32">
        <v>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s="6" customFormat="1" ht="21" customHeight="1" x14ac:dyDescent="0.35">
      <c r="A34" s="449" t="s">
        <v>32</v>
      </c>
      <c r="B34" s="411"/>
      <c r="C34" s="411"/>
      <c r="D34" s="412"/>
      <c r="E34" s="34">
        <v>0</v>
      </c>
      <c r="F34" s="35"/>
      <c r="G34" s="443" t="s">
        <v>33</v>
      </c>
      <c r="H34" s="444"/>
      <c r="I34" s="445"/>
      <c r="J34" s="32"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s="6" customFormat="1" ht="21" customHeight="1" x14ac:dyDescent="0.35">
      <c r="A35" s="410" t="s">
        <v>34</v>
      </c>
      <c r="B35" s="411"/>
      <c r="C35" s="411"/>
      <c r="D35" s="412"/>
      <c r="E35" s="34">
        <v>0</v>
      </c>
      <c r="F35" s="30"/>
      <c r="G35" s="443" t="s">
        <v>35</v>
      </c>
      <c r="H35" s="444"/>
      <c r="I35" s="445"/>
      <c r="J35" s="32">
        <v>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s="6" customFormat="1" ht="18" customHeight="1" thickBot="1" x14ac:dyDescent="0.4">
      <c r="A36" s="22"/>
      <c r="B36" s="23"/>
      <c r="C36" s="23"/>
      <c r="D36" s="23"/>
      <c r="E36" s="23"/>
      <c r="F36" s="39"/>
      <c r="G36" s="40"/>
      <c r="H36" s="40"/>
      <c r="I36" s="41"/>
      <c r="J36" s="4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8" customHeight="1" x14ac:dyDescent="0.35">
      <c r="A37" s="450" t="s">
        <v>36</v>
      </c>
      <c r="B37" s="451"/>
      <c r="C37" s="451"/>
      <c r="D37" s="451"/>
      <c r="E37" s="451"/>
      <c r="F37" s="451"/>
      <c r="G37" s="451"/>
      <c r="H37" s="451"/>
      <c r="I37" s="451"/>
      <c r="J37" s="452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1:27" ht="21" customHeight="1" x14ac:dyDescent="0.35">
      <c r="A38" s="44"/>
      <c r="B38" s="437" t="s">
        <v>37</v>
      </c>
      <c r="C38" s="423"/>
      <c r="D38" s="423"/>
      <c r="E38" s="423"/>
      <c r="F38" s="423"/>
      <c r="G38" s="423"/>
      <c r="H38" s="423"/>
      <c r="I38" s="424"/>
      <c r="J38" s="45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1:27" ht="21" customHeight="1" x14ac:dyDescent="0.35">
      <c r="A39" s="44"/>
      <c r="B39" s="431" t="s">
        <v>38</v>
      </c>
      <c r="C39" s="411"/>
      <c r="D39" s="411"/>
      <c r="E39" s="411"/>
      <c r="F39" s="411"/>
      <c r="G39" s="411"/>
      <c r="H39" s="412"/>
      <c r="I39" s="46">
        <f>ROUND(IF(ISERR(G98/E80),"",G98/E80),7)</f>
        <v>0</v>
      </c>
      <c r="J39" s="45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1:27" ht="21" customHeight="1" x14ac:dyDescent="0.35">
      <c r="A40" s="44"/>
      <c r="B40" s="457" t="s">
        <v>39</v>
      </c>
      <c r="C40" s="438"/>
      <c r="D40" s="438"/>
      <c r="E40" s="438"/>
      <c r="F40" s="438"/>
      <c r="G40" s="438"/>
      <c r="H40" s="439"/>
      <c r="I40" s="47">
        <f>ROUND(IF(ISERR(G99/E81),"",G99/E81),7)</f>
        <v>0</v>
      </c>
      <c r="J40" s="45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spans="1:27" ht="18" customHeight="1" thickBot="1" x14ac:dyDescent="0.4">
      <c r="A41" s="48"/>
      <c r="B41" s="49"/>
      <c r="C41" s="49"/>
      <c r="D41" s="49"/>
      <c r="E41" s="49"/>
      <c r="F41" s="50"/>
      <c r="G41" s="49"/>
      <c r="H41" s="49"/>
      <c r="I41" s="49"/>
      <c r="J41" s="51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1:27" ht="18" customHeight="1" x14ac:dyDescent="0.35">
      <c r="A42" s="52" t="s">
        <v>40</v>
      </c>
      <c r="B42" s="53"/>
      <c r="C42" s="53"/>
      <c r="D42" s="53"/>
      <c r="E42" s="53"/>
      <c r="F42" s="54"/>
      <c r="G42" s="53"/>
      <c r="H42" s="53"/>
      <c r="I42" s="53"/>
      <c r="J42" s="5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spans="1:27" ht="16.2" x14ac:dyDescent="0.35">
      <c r="A43" s="1"/>
      <c r="B43" s="1"/>
      <c r="C43" s="1"/>
      <c r="D43" s="1"/>
      <c r="E43" s="1"/>
      <c r="F43" s="1"/>
      <c r="G43" s="1"/>
      <c r="H43" s="1"/>
      <c r="I43" s="55" t="str">
        <f>I1</f>
        <v xml:space="preserve">DATE:  </v>
      </c>
      <c r="J43" s="1"/>
    </row>
    <row r="44" spans="1:27" ht="16.2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27" ht="16.2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27" s="6" customFormat="1" ht="30" x14ac:dyDescent="0.35">
      <c r="A46" s="3" t="s">
        <v>0</v>
      </c>
      <c r="B46" s="4"/>
      <c r="C46" s="4"/>
      <c r="D46" s="4"/>
      <c r="E46" s="4"/>
      <c r="F46" s="4"/>
      <c r="G46" s="4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s="6" customFormat="1" ht="18" x14ac:dyDescent="0.35">
      <c r="A47" s="7" t="s">
        <v>1</v>
      </c>
      <c r="B47" s="4"/>
      <c r="C47" s="4"/>
      <c r="D47" s="4"/>
      <c r="E47" s="4"/>
      <c r="F47" s="4"/>
      <c r="G47" s="4"/>
      <c r="H47" s="4"/>
      <c r="I47" s="4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s="6" customFormat="1" ht="16.2" thickBot="1" x14ac:dyDescent="0.4">
      <c r="A48" s="458" t="str">
        <f>IF(J26=0,"",B18)</f>
        <v/>
      </c>
      <c r="B48" s="458"/>
      <c r="C48" s="458"/>
      <c r="D48" s="458"/>
      <c r="E48" s="458"/>
      <c r="F48" s="458"/>
      <c r="G48" s="458"/>
      <c r="H48" s="458"/>
      <c r="I48" s="458"/>
      <c r="J48" s="45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s="6" customFormat="1" x14ac:dyDescent="0.35">
      <c r="A49" s="459" t="s">
        <v>3</v>
      </c>
      <c r="B49" s="460"/>
      <c r="C49" s="460"/>
      <c r="D49" s="460"/>
      <c r="E49" s="460"/>
      <c r="F49" s="460"/>
      <c r="G49" s="460"/>
      <c r="H49" s="460"/>
      <c r="I49" s="460"/>
      <c r="J49" s="46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s="6" customFormat="1" ht="12" customHeight="1" x14ac:dyDescent="0.35">
      <c r="A50" s="56"/>
      <c r="B50" s="57"/>
      <c r="C50" s="58"/>
      <c r="D50" s="59"/>
      <c r="E50" s="57"/>
      <c r="F50" s="60" t="s">
        <v>41</v>
      </c>
      <c r="G50" s="58"/>
      <c r="H50" s="59"/>
      <c r="I50" s="57"/>
      <c r="J50" s="61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s="6" customFormat="1" ht="12" customHeight="1" x14ac:dyDescent="0.35">
      <c r="A51" s="62" t="s">
        <v>4</v>
      </c>
      <c r="B51" s="63"/>
      <c r="C51" s="64" t="s">
        <v>6</v>
      </c>
      <c r="D51" s="65"/>
      <c r="E51" s="63"/>
      <c r="F51" s="66" t="s">
        <v>42</v>
      </c>
      <c r="G51" s="64" t="s">
        <v>8</v>
      </c>
      <c r="H51" s="65"/>
      <c r="I51" s="63"/>
      <c r="J51" s="67" t="s">
        <v>9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s="6" customFormat="1" ht="15.9" customHeight="1" x14ac:dyDescent="0.35">
      <c r="A52" s="68" t="str">
        <f>IF(J26=0,"",G12)</f>
        <v/>
      </c>
      <c r="B52" s="69"/>
      <c r="C52" s="462" t="str">
        <f>IF(J26=0,"",B14)</f>
        <v/>
      </c>
      <c r="D52" s="463"/>
      <c r="E52" s="464"/>
      <c r="F52" s="70" t="str">
        <f>IF(J26=0,"",I14)</f>
        <v/>
      </c>
      <c r="G52" s="462" t="str">
        <f>IF(J26=0,"",B16)</f>
        <v/>
      </c>
      <c r="H52" s="463"/>
      <c r="I52" s="464"/>
      <c r="J52" s="71" t="str">
        <f>IF(J26=0,"",I16)</f>
        <v/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s="6" customFormat="1" x14ac:dyDescent="0.35">
      <c r="A53" s="72" t="s">
        <v>43</v>
      </c>
      <c r="B53" s="73"/>
      <c r="C53" s="73"/>
      <c r="D53" s="73"/>
      <c r="E53" s="73"/>
      <c r="F53" s="73"/>
      <c r="G53" s="73"/>
      <c r="H53" s="74"/>
      <c r="I53" s="30"/>
      <c r="J53" s="7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s="6" customFormat="1" ht="12" customHeight="1" x14ac:dyDescent="0.35">
      <c r="A54" s="76" t="s">
        <v>44</v>
      </c>
      <c r="B54" s="77" t="s">
        <v>45</v>
      </c>
      <c r="C54" s="78"/>
      <c r="D54" s="79" t="s">
        <v>46</v>
      </c>
      <c r="E54" s="79" t="s">
        <v>47</v>
      </c>
      <c r="F54" s="80"/>
      <c r="G54" s="79" t="s">
        <v>48</v>
      </c>
      <c r="H54" s="81" t="s">
        <v>49</v>
      </c>
      <c r="I54" s="33"/>
      <c r="J54" s="8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s="6" customFormat="1" ht="12" customHeight="1" x14ac:dyDescent="0.35">
      <c r="A55" s="62" t="s">
        <v>50</v>
      </c>
      <c r="B55" s="64" t="s">
        <v>51</v>
      </c>
      <c r="C55" s="63"/>
      <c r="D55" s="83" t="s">
        <v>52</v>
      </c>
      <c r="E55" s="83" t="s">
        <v>53</v>
      </c>
      <c r="F55" s="80"/>
      <c r="G55" s="84" t="s">
        <v>54</v>
      </c>
      <c r="H55" s="85" t="s">
        <v>55</v>
      </c>
      <c r="I55" s="33"/>
      <c r="J55" s="8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s="6" customFormat="1" ht="15.9" customHeight="1" x14ac:dyDescent="0.35">
      <c r="A56" s="86" t="str">
        <f>IF(J26=0,"",E22)</f>
        <v/>
      </c>
      <c r="B56" s="87"/>
      <c r="C56" s="88" t="str">
        <f>IF(J26=0,"",E25)</f>
        <v/>
      </c>
      <c r="D56" s="89" t="str">
        <f>IF(J26=0,"",J26)</f>
        <v/>
      </c>
      <c r="E56" s="90" t="str">
        <f>IF(J26=0,"",ROUND(C56*D56,0))</f>
        <v/>
      </c>
      <c r="F56" s="91"/>
      <c r="G56" s="92" t="str">
        <f>IF(J26=0,"",J30+J31)</f>
        <v/>
      </c>
      <c r="H56" s="93" t="str">
        <f>IF(J26=0,"",J32+J33)</f>
        <v/>
      </c>
      <c r="I56" s="33"/>
      <c r="J56" s="9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s="6" customFormat="1" x14ac:dyDescent="0.35">
      <c r="A57" s="72" t="s">
        <v>56</v>
      </c>
      <c r="B57" s="73"/>
      <c r="C57" s="73"/>
      <c r="D57" s="73"/>
      <c r="E57" s="73"/>
      <c r="F57" s="73"/>
      <c r="G57" s="73"/>
      <c r="H57" s="74"/>
      <c r="I57" s="30"/>
      <c r="J57" s="7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s="6" customFormat="1" ht="12" customHeight="1" x14ac:dyDescent="0.35">
      <c r="A58" s="95" t="s">
        <v>57</v>
      </c>
      <c r="B58" s="96" t="s">
        <v>58</v>
      </c>
      <c r="C58" s="97"/>
      <c r="D58" s="96" t="s">
        <v>59</v>
      </c>
      <c r="E58" s="97"/>
      <c r="F58" s="96" t="s">
        <v>60</v>
      </c>
      <c r="G58" s="78"/>
      <c r="H58" s="81" t="s">
        <v>61</v>
      </c>
      <c r="I58" s="98"/>
      <c r="J58" s="99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s="6" customFormat="1" ht="12" customHeight="1" x14ac:dyDescent="0.35">
      <c r="A59" s="62" t="s">
        <v>62</v>
      </c>
      <c r="B59" s="64" t="s">
        <v>62</v>
      </c>
      <c r="C59" s="65"/>
      <c r="D59" s="64" t="s">
        <v>62</v>
      </c>
      <c r="E59" s="65"/>
      <c r="F59" s="64" t="s">
        <v>63</v>
      </c>
      <c r="G59" s="63"/>
      <c r="H59" s="85" t="s">
        <v>62</v>
      </c>
      <c r="I59" s="100"/>
      <c r="J59" s="99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s="6" customFormat="1" ht="15.9" customHeight="1" x14ac:dyDescent="0.35">
      <c r="A60" s="101" t="str">
        <f>IF(J26=0,"",J22)</f>
        <v/>
      </c>
      <c r="B60" s="102"/>
      <c r="C60" s="103" t="str">
        <f>IF(J26=0,"",ROUND(A56*(1-D56)*22,0))</f>
        <v/>
      </c>
      <c r="D60" s="104"/>
      <c r="E60" s="103" t="str">
        <f>IF(J26=0,"",A60-C60)</f>
        <v/>
      </c>
      <c r="F60" s="104"/>
      <c r="G60" s="103" t="str">
        <f>IF(J26=0,"",ROUND(E60*0.1,0))</f>
        <v/>
      </c>
      <c r="H60" s="105" t="str">
        <f>IF(J26=0,"",E60+G60)</f>
        <v/>
      </c>
      <c r="I60" s="35"/>
      <c r="J60" s="9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s="6" customFormat="1" x14ac:dyDescent="0.35">
      <c r="A61" s="72" t="s">
        <v>64</v>
      </c>
      <c r="B61" s="73"/>
      <c r="C61" s="73"/>
      <c r="D61" s="73"/>
      <c r="E61" s="73"/>
      <c r="F61" s="73"/>
      <c r="G61" s="73"/>
      <c r="H61" s="73"/>
      <c r="I61" s="74"/>
      <c r="J61" s="7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s="6" customFormat="1" ht="12" customHeight="1" x14ac:dyDescent="0.35">
      <c r="A62" s="95" t="s">
        <v>65</v>
      </c>
      <c r="B62" s="96" t="s">
        <v>66</v>
      </c>
      <c r="C62" s="78"/>
      <c r="D62" s="96" t="s">
        <v>67</v>
      </c>
      <c r="E62" s="78"/>
      <c r="F62" s="106" t="s">
        <v>68</v>
      </c>
      <c r="G62" s="78"/>
      <c r="H62" s="107" t="s">
        <v>69</v>
      </c>
      <c r="I62" s="108" t="s">
        <v>70</v>
      </c>
      <c r="J62" s="99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s="6" customFormat="1" ht="12" customHeight="1" x14ac:dyDescent="0.35">
      <c r="A63" s="109" t="s">
        <v>53</v>
      </c>
      <c r="B63" s="64" t="s">
        <v>71</v>
      </c>
      <c r="C63" s="63"/>
      <c r="D63" s="64" t="s">
        <v>62</v>
      </c>
      <c r="E63" s="63"/>
      <c r="F63" s="64" t="s">
        <v>72</v>
      </c>
      <c r="G63" s="63"/>
      <c r="H63" s="110" t="s">
        <v>73</v>
      </c>
      <c r="I63" s="111" t="s">
        <v>74</v>
      </c>
      <c r="J63" s="11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s="6" customFormat="1" ht="15.9" customHeight="1" x14ac:dyDescent="0.35">
      <c r="A64" s="113" t="str">
        <f>E56</f>
        <v/>
      </c>
      <c r="B64" s="92"/>
      <c r="C64" s="88" t="str">
        <f>IF(J26=0,"",MAXA(0,(G72-(C72+E72))))</f>
        <v/>
      </c>
      <c r="D64" s="114"/>
      <c r="E64" s="88" t="str">
        <f>H60</f>
        <v/>
      </c>
      <c r="F64" s="114"/>
      <c r="G64" s="88" t="str">
        <f>IF(J26=0,"",MAXA(0,(A64+C64)-E64))</f>
        <v/>
      </c>
      <c r="H64" s="114" t="str">
        <f>IF(J26=0,"",E34+E35+((MAXA(C86,MINA(E86,G86)))-E98))</f>
        <v/>
      </c>
      <c r="I64" s="93" t="str">
        <f>IF(J26=0,"",A64+C64-E64-H64)</f>
        <v/>
      </c>
      <c r="J64" s="9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s="6" customFormat="1" x14ac:dyDescent="0.35">
      <c r="A65" s="72" t="s">
        <v>75</v>
      </c>
      <c r="B65" s="73"/>
      <c r="C65" s="73"/>
      <c r="D65" s="73"/>
      <c r="E65" s="73"/>
      <c r="F65" s="73"/>
      <c r="G65" s="73"/>
      <c r="H65" s="73"/>
      <c r="I65" s="74"/>
      <c r="J65" s="7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s="6" customFormat="1" ht="12" customHeight="1" x14ac:dyDescent="0.35">
      <c r="A66" s="95" t="s">
        <v>76</v>
      </c>
      <c r="B66" s="79" t="s">
        <v>77</v>
      </c>
      <c r="C66" s="96" t="s">
        <v>78</v>
      </c>
      <c r="D66" s="96" t="s">
        <v>79</v>
      </c>
      <c r="E66" s="78"/>
      <c r="F66" s="96" t="s">
        <v>80</v>
      </c>
      <c r="G66" s="78"/>
      <c r="H66" s="115" t="s">
        <v>81</v>
      </c>
      <c r="I66" s="108" t="s">
        <v>82</v>
      </c>
      <c r="J66" s="99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s="6" customFormat="1" ht="12" customHeight="1" x14ac:dyDescent="0.35">
      <c r="A67" s="62" t="s">
        <v>83</v>
      </c>
      <c r="B67" s="83" t="s">
        <v>52</v>
      </c>
      <c r="C67" s="64" t="s">
        <v>83</v>
      </c>
      <c r="D67" s="64" t="s">
        <v>84</v>
      </c>
      <c r="E67" s="63"/>
      <c r="F67" s="64" t="s">
        <v>83</v>
      </c>
      <c r="G67" s="63"/>
      <c r="H67" s="116" t="s">
        <v>85</v>
      </c>
      <c r="I67" s="111" t="s">
        <v>83</v>
      </c>
      <c r="J67" s="99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s="6" customFormat="1" ht="15.9" customHeight="1" x14ac:dyDescent="0.35">
      <c r="A68" s="101" t="str">
        <f>IF(J26=0,"",J34)</f>
        <v/>
      </c>
      <c r="B68" s="117" t="str">
        <f>IF(J26=0,"",ROUND(0.1*(($G$12-($B$12-1))/365),3))</f>
        <v/>
      </c>
      <c r="C68" s="118" t="str">
        <f>IF(J26=0,"",ROUND(A68*(1+B68),0))</f>
        <v/>
      </c>
      <c r="D68" s="119"/>
      <c r="E68" s="103" t="str">
        <f>IF(J26=0,"",ABS(MINA(0,I64)))</f>
        <v/>
      </c>
      <c r="F68" s="119"/>
      <c r="G68" s="103" t="str">
        <f>IF(J26=0,"",C68+E68)</f>
        <v/>
      </c>
      <c r="H68" s="120" t="str">
        <f>IF(J26=0,"",MINA(G68,A76))</f>
        <v/>
      </c>
      <c r="I68" s="121" t="str">
        <f>IF(J26=0,"",G68-H68)</f>
        <v/>
      </c>
      <c r="J68" s="9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s="6" customFormat="1" x14ac:dyDescent="0.35">
      <c r="A69" s="72" t="s">
        <v>86</v>
      </c>
      <c r="B69" s="73"/>
      <c r="C69" s="73"/>
      <c r="D69" s="73"/>
      <c r="E69" s="73"/>
      <c r="F69" s="73"/>
      <c r="G69" s="73"/>
      <c r="H69" s="73"/>
      <c r="I69" s="73"/>
      <c r="J69" s="12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s="6" customFormat="1" ht="12" customHeight="1" x14ac:dyDescent="0.35">
      <c r="A70" s="95" t="s">
        <v>87</v>
      </c>
      <c r="B70" s="79" t="s">
        <v>88</v>
      </c>
      <c r="C70" s="96" t="s">
        <v>89</v>
      </c>
      <c r="D70" s="96" t="s">
        <v>68</v>
      </c>
      <c r="E70" s="78"/>
      <c r="F70" s="96" t="s">
        <v>69</v>
      </c>
      <c r="G70" s="78"/>
      <c r="H70" s="115" t="s">
        <v>90</v>
      </c>
      <c r="I70" s="79" t="s">
        <v>91</v>
      </c>
      <c r="J70" s="123" t="s">
        <v>92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s="6" customFormat="1" ht="12" customHeight="1" x14ac:dyDescent="0.35">
      <c r="A71" s="62" t="s">
        <v>93</v>
      </c>
      <c r="B71" s="83" t="s">
        <v>52</v>
      </c>
      <c r="C71" s="64" t="s">
        <v>93</v>
      </c>
      <c r="D71" s="64" t="s">
        <v>15</v>
      </c>
      <c r="E71" s="63"/>
      <c r="F71" s="64" t="s">
        <v>17</v>
      </c>
      <c r="G71" s="63"/>
      <c r="H71" s="116" t="s">
        <v>93</v>
      </c>
      <c r="I71" s="83" t="s">
        <v>94</v>
      </c>
      <c r="J71" s="67" t="s">
        <v>93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s="6" customFormat="1" ht="15.9" customHeight="1" x14ac:dyDescent="0.35">
      <c r="A72" s="101" t="str">
        <f>IF(J26=0,"",J35)</f>
        <v/>
      </c>
      <c r="B72" s="117" t="str">
        <f>IF(J26=0,"",ROUND(0.1*(($G$12-($B$12-1))/365),3))</f>
        <v/>
      </c>
      <c r="C72" s="118" t="str">
        <f>IF(J26=0,"",ROUND(A72*(1+B72),0))</f>
        <v/>
      </c>
      <c r="D72" s="120"/>
      <c r="E72" s="103" t="str">
        <f>IF(J26=0,"",J23)</f>
        <v/>
      </c>
      <c r="F72" s="120"/>
      <c r="G72" s="103" t="str">
        <f>IF(J26=0,"",J24)</f>
        <v/>
      </c>
      <c r="H72" s="120" t="str">
        <f>IF(J26=0,"",MAXA(0,C72+E72-G72))</f>
        <v/>
      </c>
      <c r="I72" s="118" t="str">
        <f>IF(J26=0,"",MINA(H72,E76))</f>
        <v/>
      </c>
      <c r="J72" s="124" t="str">
        <f>IF(J26=0,"",H72-I72)</f>
        <v/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s="6" customFormat="1" x14ac:dyDescent="0.35">
      <c r="A73" s="72" t="s">
        <v>95</v>
      </c>
      <c r="B73" s="73"/>
      <c r="C73" s="73"/>
      <c r="D73" s="73"/>
      <c r="E73" s="73"/>
      <c r="F73" s="73"/>
      <c r="G73" s="73"/>
      <c r="H73" s="125"/>
      <c r="I73" s="126"/>
      <c r="J73" s="127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s="6" customFormat="1" ht="12" customHeight="1" x14ac:dyDescent="0.35">
      <c r="A74" s="95" t="s">
        <v>96</v>
      </c>
      <c r="B74" s="96" t="s">
        <v>97</v>
      </c>
      <c r="C74" s="97"/>
      <c r="D74" s="96" t="s">
        <v>98</v>
      </c>
      <c r="E74" s="78"/>
      <c r="F74" s="96" t="s">
        <v>68</v>
      </c>
      <c r="G74" s="128"/>
      <c r="H74" s="97"/>
      <c r="I74" s="79" t="s">
        <v>99</v>
      </c>
      <c r="J74" s="123" t="s">
        <v>100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s="6" customFormat="1" ht="12" customHeight="1" x14ac:dyDescent="0.35">
      <c r="A75" s="62" t="s">
        <v>101</v>
      </c>
      <c r="B75" s="64" t="s">
        <v>85</v>
      </c>
      <c r="C75" s="65"/>
      <c r="D75" s="64" t="s">
        <v>101</v>
      </c>
      <c r="E75" s="63"/>
      <c r="F75" s="64" t="s">
        <v>54</v>
      </c>
      <c r="G75" s="129"/>
      <c r="H75" s="97"/>
      <c r="I75" s="84" t="s">
        <v>102</v>
      </c>
      <c r="J75" s="130" t="s">
        <v>102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s="6" customFormat="1" ht="15.9" customHeight="1" x14ac:dyDescent="0.35">
      <c r="A76" s="113" t="str">
        <f>IF(J26=0,"",MAXA(0,I64))</f>
        <v/>
      </c>
      <c r="B76" s="92"/>
      <c r="C76" s="114" t="str">
        <f>H68</f>
        <v/>
      </c>
      <c r="D76" s="87"/>
      <c r="E76" s="88" t="str">
        <f>IF(J26=0,"",A76-C76)</f>
        <v/>
      </c>
      <c r="F76" s="131"/>
      <c r="G76" s="132" t="str">
        <f>I72</f>
        <v/>
      </c>
      <c r="H76" s="91"/>
      <c r="I76" s="133" t="str">
        <f>IF(J26=0,"",IF(E76=0,1,ROUND(G76/E76,3)))</f>
        <v/>
      </c>
      <c r="J76" s="134" t="str">
        <f>IF(J26=0,"",1-I76)</f>
        <v/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s="6" customFormat="1" x14ac:dyDescent="0.35">
      <c r="A77" s="135" t="s">
        <v>103</v>
      </c>
      <c r="B77" s="136"/>
      <c r="C77" s="136"/>
      <c r="D77" s="136"/>
      <c r="E77" s="136"/>
      <c r="F77" s="136"/>
      <c r="G77" s="136"/>
      <c r="H77" s="137"/>
      <c r="I77" s="138"/>
      <c r="J77" s="7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s="6" customFormat="1" ht="12" customHeight="1" x14ac:dyDescent="0.35">
      <c r="A78" s="139" t="s">
        <v>104</v>
      </c>
      <c r="B78" s="140" t="s">
        <v>105</v>
      </c>
      <c r="C78" s="57"/>
      <c r="D78" s="140" t="s">
        <v>106</v>
      </c>
      <c r="E78" s="57"/>
      <c r="F78" s="141" t="s">
        <v>68</v>
      </c>
      <c r="G78" s="57"/>
      <c r="H78" s="142" t="s">
        <v>107</v>
      </c>
      <c r="I78" s="143" t="s">
        <v>108</v>
      </c>
      <c r="J78" s="99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s="6" customFormat="1" ht="12" customHeight="1" x14ac:dyDescent="0.35">
      <c r="A79" s="144" t="s">
        <v>109</v>
      </c>
      <c r="B79" s="145" t="s">
        <v>109</v>
      </c>
      <c r="C79" s="63"/>
      <c r="D79" s="145" t="s">
        <v>110</v>
      </c>
      <c r="E79" s="63"/>
      <c r="F79" s="64" t="s">
        <v>72</v>
      </c>
      <c r="G79" s="63"/>
      <c r="H79" s="116" t="s">
        <v>111</v>
      </c>
      <c r="I79" s="85" t="s">
        <v>112</v>
      </c>
      <c r="J79" s="99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s="6" customFormat="1" ht="15.9" customHeight="1" x14ac:dyDescent="0.35">
      <c r="A80" s="146" t="s">
        <v>113</v>
      </c>
      <c r="B80" s="147"/>
      <c r="C80" s="148" t="str">
        <f>IF(ISERR(E26/E25),"",E26/E25)</f>
        <v/>
      </c>
      <c r="D80" s="147"/>
      <c r="E80" s="149" t="str">
        <f>IF(J26=0,"",ROUND(E56*C80,0))</f>
        <v/>
      </c>
      <c r="F80" s="147"/>
      <c r="G80" s="149" t="str">
        <f>IF(J26=0,"",ROUND(G64*C80,0))</f>
        <v/>
      </c>
      <c r="H80" s="149" t="str">
        <f>IF(J26=0,"",E34)</f>
        <v/>
      </c>
      <c r="I80" s="150" t="str">
        <f>IF(J26=0,"",MAXA(0,(G80-H80)))</f>
        <v/>
      </c>
      <c r="J80" s="9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s="6" customFormat="1" ht="15.9" customHeight="1" thickBot="1" x14ac:dyDescent="0.4">
      <c r="A81" s="151" t="s">
        <v>114</v>
      </c>
      <c r="B81" s="152"/>
      <c r="C81" s="148" t="str">
        <f>IF(ISERR(E27/E25),"",E27/E25)</f>
        <v/>
      </c>
      <c r="D81" s="152"/>
      <c r="E81" s="153" t="str">
        <f>IF(J26=0,"",ROUND(E56*C81,0))</f>
        <v/>
      </c>
      <c r="F81" s="154"/>
      <c r="G81" s="153" t="str">
        <f>IF(J26=0,"",ROUND(G64*C81,0))</f>
        <v/>
      </c>
      <c r="H81" s="153" t="str">
        <f>IF(J26=0,"",E35)</f>
        <v/>
      </c>
      <c r="I81" s="155" t="str">
        <f>IF(J26=0,"",MAXA(0,(G81-H81)))</f>
        <v/>
      </c>
      <c r="J81" s="9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s="6" customFormat="1" ht="15.9" customHeight="1" x14ac:dyDescent="0.35">
      <c r="A82" s="156" t="s">
        <v>115</v>
      </c>
      <c r="B82" s="157"/>
      <c r="C82" s="158" t="str">
        <f>IF(J26=0,"",SUM(C80:C81))</f>
        <v/>
      </c>
      <c r="D82" s="157"/>
      <c r="E82" s="159" t="str">
        <f>IF(J26=0,"",SUM(E80:E81))</f>
        <v/>
      </c>
      <c r="F82" s="160"/>
      <c r="G82" s="159" t="str">
        <f>IF(J26=0,"",SUM(G80:G81))</f>
        <v/>
      </c>
      <c r="H82" s="159" t="str">
        <f>IF(J26=0,"",SUM(H80:H81))</f>
        <v/>
      </c>
      <c r="I82" s="161" t="str">
        <f>IF(J26=0,"",SUM(I80:I81))</f>
        <v/>
      </c>
      <c r="J82" s="9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s="6" customFormat="1" x14ac:dyDescent="0.35">
      <c r="A83" s="72" t="s">
        <v>116</v>
      </c>
      <c r="B83" s="73"/>
      <c r="C83" s="73"/>
      <c r="D83" s="73"/>
      <c r="E83" s="73"/>
      <c r="F83" s="73"/>
      <c r="G83" s="73"/>
      <c r="H83" s="74"/>
      <c r="I83" s="30"/>
      <c r="J83" s="7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s="6" customFormat="1" ht="12" customHeight="1" x14ac:dyDescent="0.35">
      <c r="A84" s="95" t="s">
        <v>104</v>
      </c>
      <c r="B84" s="96" t="s">
        <v>117</v>
      </c>
      <c r="C84" s="97"/>
      <c r="D84" s="96" t="s">
        <v>118</v>
      </c>
      <c r="E84" s="97"/>
      <c r="F84" s="96" t="s">
        <v>119</v>
      </c>
      <c r="G84" s="78"/>
      <c r="H84" s="108" t="s">
        <v>120</v>
      </c>
      <c r="I84" s="98"/>
      <c r="J84" s="99"/>
      <c r="K84" s="5"/>
      <c r="L84" s="5"/>
      <c r="M84" s="5"/>
      <c r="N84" s="5"/>
      <c r="O84" s="162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s="6" customFormat="1" ht="12" customHeight="1" x14ac:dyDescent="0.35">
      <c r="A85" s="62" t="s">
        <v>109</v>
      </c>
      <c r="B85" s="66" t="s">
        <v>121</v>
      </c>
      <c r="C85" s="163" t="s">
        <v>122</v>
      </c>
      <c r="D85" s="64" t="s">
        <v>121</v>
      </c>
      <c r="E85" s="163" t="s">
        <v>122</v>
      </c>
      <c r="F85" s="66" t="s">
        <v>121</v>
      </c>
      <c r="G85" s="110" t="s">
        <v>122</v>
      </c>
      <c r="H85" s="164" t="s">
        <v>122</v>
      </c>
      <c r="I85" s="98"/>
      <c r="J85" s="99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s="6" customFormat="1" ht="15.9" customHeight="1" x14ac:dyDescent="0.35">
      <c r="A86" s="146" t="s">
        <v>113</v>
      </c>
      <c r="B86" s="165">
        <v>0.01</v>
      </c>
      <c r="C86" s="166" t="str">
        <f>IF(J26=0,"",ROUND(E80*B86,0))</f>
        <v/>
      </c>
      <c r="D86" s="167">
        <v>0.05</v>
      </c>
      <c r="E86" s="166" t="str">
        <f>IF(J26=0,"",ROUND(E80*D86,0))</f>
        <v/>
      </c>
      <c r="F86" s="165">
        <v>0.1</v>
      </c>
      <c r="G86" s="149" t="str">
        <f>IF(J26=0,"",ROUND(I80*F86,0))</f>
        <v/>
      </c>
      <c r="H86" s="168" t="str">
        <f>IF(J26=0,"",ROUND((MAXA(C86,MINA(E86,G86)))*I76,0))</f>
        <v/>
      </c>
      <c r="I86" s="35"/>
      <c r="J86" s="9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s="6" customFormat="1" ht="15.9" customHeight="1" thickBot="1" x14ac:dyDescent="0.4">
      <c r="A87" s="151" t="s">
        <v>114</v>
      </c>
      <c r="B87" s="169"/>
      <c r="C87" s="170"/>
      <c r="D87" s="170"/>
      <c r="E87" s="170"/>
      <c r="F87" s="169"/>
      <c r="G87" s="171"/>
      <c r="H87" s="172"/>
      <c r="I87" s="35"/>
      <c r="J87" s="9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s="6" customFormat="1" ht="15.9" customHeight="1" x14ac:dyDescent="0.35">
      <c r="A88" s="156" t="s">
        <v>115</v>
      </c>
      <c r="B88" s="173"/>
      <c r="C88" s="174"/>
      <c r="D88" s="174"/>
      <c r="E88" s="174"/>
      <c r="F88" s="173"/>
      <c r="G88" s="175"/>
      <c r="H88" s="93" t="str">
        <f>IF(J26=0,"",SUM(H86:H86))</f>
        <v/>
      </c>
      <c r="I88" s="35"/>
      <c r="J88" s="9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s="6" customFormat="1" x14ac:dyDescent="0.35">
      <c r="A89" s="72" t="s">
        <v>123</v>
      </c>
      <c r="B89" s="73"/>
      <c r="C89" s="73"/>
      <c r="D89" s="73"/>
      <c r="E89" s="73"/>
      <c r="F89" s="73"/>
      <c r="G89" s="74"/>
      <c r="H89" s="30"/>
      <c r="I89" s="30"/>
      <c r="J89" s="7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s="6" customFormat="1" ht="12" customHeight="1" x14ac:dyDescent="0.35">
      <c r="A90" s="95" t="s">
        <v>104</v>
      </c>
      <c r="B90" s="96" t="s">
        <v>124</v>
      </c>
      <c r="C90" s="97"/>
      <c r="D90" s="96" t="s">
        <v>125</v>
      </c>
      <c r="E90" s="78"/>
      <c r="F90" s="96" t="s">
        <v>126</v>
      </c>
      <c r="G90" s="128"/>
      <c r="H90" s="98"/>
      <c r="I90" s="98"/>
      <c r="J90" s="99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s="6" customFormat="1" ht="12" customHeight="1" x14ac:dyDescent="0.35">
      <c r="A91" s="62" t="s">
        <v>109</v>
      </c>
      <c r="B91" s="66" t="s">
        <v>121</v>
      </c>
      <c r="C91" s="163" t="s">
        <v>122</v>
      </c>
      <c r="D91" s="64" t="s">
        <v>121</v>
      </c>
      <c r="E91" s="110" t="s">
        <v>122</v>
      </c>
      <c r="F91" s="64" t="s">
        <v>122</v>
      </c>
      <c r="G91" s="129"/>
      <c r="H91" s="98"/>
      <c r="I91" s="98"/>
      <c r="J91" s="99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s="6" customFormat="1" ht="15.9" customHeight="1" x14ac:dyDescent="0.35">
      <c r="A92" s="146" t="s">
        <v>113</v>
      </c>
      <c r="B92" s="165">
        <v>0.05</v>
      </c>
      <c r="C92" s="166" t="str">
        <f>IF(J26=0,"",ROUND(E80*B92,0))</f>
        <v/>
      </c>
      <c r="D92" s="167">
        <v>0.3</v>
      </c>
      <c r="E92" s="176" t="str">
        <f>IF(J26=0,"",ROUND(I80*D92,0))</f>
        <v/>
      </c>
      <c r="F92" s="147"/>
      <c r="G92" s="150" t="str">
        <f>IF(J26=0,"",ROUND(MAXA(C92,E92)*J76,0))</f>
        <v/>
      </c>
      <c r="H92" s="35"/>
      <c r="I92" s="35"/>
      <c r="J92" s="9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s="6" customFormat="1" ht="15.9" customHeight="1" thickBot="1" x14ac:dyDescent="0.4">
      <c r="A93" s="151" t="s">
        <v>114</v>
      </c>
      <c r="B93" s="177"/>
      <c r="C93" s="178"/>
      <c r="D93" s="167">
        <v>0.23</v>
      </c>
      <c r="E93" s="176" t="str">
        <f>IF(J26=0,"",ROUND(I81*D93,0))</f>
        <v/>
      </c>
      <c r="F93" s="152"/>
      <c r="G93" s="155" t="str">
        <f>IF(J26=0,"",ROUND(E93*J76,0))</f>
        <v/>
      </c>
      <c r="H93" s="35"/>
      <c r="I93" s="35"/>
      <c r="J93" s="9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s="6" customFormat="1" ht="15.9" customHeight="1" x14ac:dyDescent="0.35">
      <c r="A94" s="179" t="s">
        <v>115</v>
      </c>
      <c r="B94" s="180"/>
      <c r="C94" s="181"/>
      <c r="D94" s="181"/>
      <c r="E94" s="180"/>
      <c r="F94" s="182"/>
      <c r="G94" s="183" t="str">
        <f>IF(J26=0,"",SUM(G92:G93))</f>
        <v/>
      </c>
      <c r="H94" s="35"/>
      <c r="I94" s="35"/>
      <c r="J94" s="9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s="6" customFormat="1" x14ac:dyDescent="0.35">
      <c r="A95" s="72" t="s">
        <v>127</v>
      </c>
      <c r="B95" s="73"/>
      <c r="C95" s="73"/>
      <c r="D95" s="73"/>
      <c r="E95" s="73"/>
      <c r="F95" s="73"/>
      <c r="G95" s="73"/>
      <c r="H95" s="73"/>
      <c r="I95" s="74"/>
      <c r="J95" s="7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s="6" customFormat="1" ht="12" customHeight="1" x14ac:dyDescent="0.35">
      <c r="A96" s="95" t="s">
        <v>104</v>
      </c>
      <c r="B96" s="96" t="s">
        <v>128</v>
      </c>
      <c r="C96" s="97"/>
      <c r="D96" s="77" t="s">
        <v>129</v>
      </c>
      <c r="E96" s="97"/>
      <c r="F96" s="184" t="s">
        <v>130</v>
      </c>
      <c r="G96" s="185"/>
      <c r="H96" s="107" t="s">
        <v>131</v>
      </c>
      <c r="I96" s="186" t="s">
        <v>132</v>
      </c>
      <c r="J96" s="21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s="6" customFormat="1" ht="12" customHeight="1" x14ac:dyDescent="0.35">
      <c r="A97" s="62" t="s">
        <v>109</v>
      </c>
      <c r="B97" s="453" t="s">
        <v>133</v>
      </c>
      <c r="C97" s="454"/>
      <c r="D97" s="64" t="s">
        <v>134</v>
      </c>
      <c r="E97" s="65"/>
      <c r="F97" s="455" t="s">
        <v>122</v>
      </c>
      <c r="G97" s="456"/>
      <c r="H97" s="116" t="s">
        <v>135</v>
      </c>
      <c r="I97" s="187" t="s">
        <v>136</v>
      </c>
      <c r="J97" s="21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s="6" customFormat="1" ht="15.9" customHeight="1" x14ac:dyDescent="0.35">
      <c r="A98" s="146" t="s">
        <v>113</v>
      </c>
      <c r="B98" s="147"/>
      <c r="C98" s="188" t="str">
        <f>IF(J26=0,"",H86+G92)</f>
        <v/>
      </c>
      <c r="D98" s="147"/>
      <c r="E98" s="188" t="str">
        <f>IF(J26=0,"",ROUND(E80*J27,0))</f>
        <v/>
      </c>
      <c r="F98" s="189"/>
      <c r="G98" s="190" t="str">
        <f>IF(J26=0,"",MAXA(0,C98-E98))</f>
        <v/>
      </c>
      <c r="H98" s="149" t="str">
        <f>IF(J26=0,"",E30)</f>
        <v/>
      </c>
      <c r="I98" s="150" t="str">
        <f>IF(J26=0,"",G98-H98)</f>
        <v/>
      </c>
      <c r="J98" s="21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s="6" customFormat="1" ht="15.9" customHeight="1" thickBot="1" x14ac:dyDescent="0.4">
      <c r="A99" s="151" t="s">
        <v>114</v>
      </c>
      <c r="B99" s="152"/>
      <c r="C99" s="191" t="str">
        <f>G93</f>
        <v/>
      </c>
      <c r="D99" s="154"/>
      <c r="E99" s="191" t="str">
        <f>IF(J26=0,"",ROUND(E81*J27,0))</f>
        <v/>
      </c>
      <c r="F99" s="192"/>
      <c r="G99" s="193" t="str">
        <f>IF(J26=0,"",MAXA(0,C99-E99))</f>
        <v/>
      </c>
      <c r="H99" s="153" t="str">
        <f>IF(J26=0,"",E31)</f>
        <v/>
      </c>
      <c r="I99" s="155" t="str">
        <f>IF(J26=0,"",G99-H99)</f>
        <v/>
      </c>
      <c r="J99" s="21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s="6" customFormat="1" ht="15.9" customHeight="1" x14ac:dyDescent="0.35">
      <c r="A100" s="156" t="s">
        <v>115</v>
      </c>
      <c r="B100" s="157"/>
      <c r="C100" s="194" t="str">
        <f>IF(J26=0,"",SUM(C98:C99))</f>
        <v/>
      </c>
      <c r="D100" s="157"/>
      <c r="E100" s="194" t="str">
        <f>IF(J26=0,"",SUM(E98:E99))</f>
        <v/>
      </c>
      <c r="F100" s="195"/>
      <c r="G100" s="196" t="str">
        <f>IF(J26=0,"",SUM(G98:G99))</f>
        <v/>
      </c>
      <c r="H100" s="159" t="str">
        <f>IF(J26=0,"",SUM(H98:H99))</f>
        <v/>
      </c>
      <c r="I100" s="161" t="str">
        <f>IF(J26=0,"",SUM(I98:I99))</f>
        <v/>
      </c>
      <c r="J100" s="21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s="201" customFormat="1" ht="10.8" thickBot="1" x14ac:dyDescent="0.4">
      <c r="A101" s="197"/>
      <c r="B101" s="80"/>
      <c r="C101" s="80"/>
      <c r="D101" s="80"/>
      <c r="E101" s="80"/>
      <c r="F101" s="80"/>
      <c r="G101" s="80"/>
      <c r="H101" s="80" t="s">
        <v>137</v>
      </c>
      <c r="I101" s="198">
        <v>0</v>
      </c>
      <c r="J101" s="199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</row>
    <row r="102" spans="1:27" s="201" customFormat="1" ht="11.4" thickTop="1" thickBot="1" x14ac:dyDescent="0.4">
      <c r="A102" s="197"/>
      <c r="B102" s="80"/>
      <c r="C102" s="80"/>
      <c r="D102" s="80"/>
      <c r="E102" s="80"/>
      <c r="F102" s="80"/>
      <c r="G102" s="80"/>
      <c r="H102" s="80" t="s">
        <v>138</v>
      </c>
      <c r="I102" s="202">
        <f>I100-I101</f>
        <v>0</v>
      </c>
      <c r="J102" s="199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</row>
    <row r="103" spans="1:27" s="201" customFormat="1" ht="3" customHeight="1" thickTop="1" thickBot="1" x14ac:dyDescent="0.4">
      <c r="A103" s="203"/>
      <c r="B103" s="204"/>
      <c r="C103" s="204"/>
      <c r="D103" s="204"/>
      <c r="E103" s="204"/>
      <c r="F103" s="204"/>
      <c r="G103" s="204"/>
      <c r="H103" s="204"/>
      <c r="I103" s="205"/>
      <c r="J103" s="206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</row>
    <row r="104" spans="1:27" s="201" customFormat="1" ht="10.199999999999999" x14ac:dyDescent="0.35">
      <c r="A104" s="52" t="s">
        <v>40</v>
      </c>
      <c r="B104" s="80"/>
      <c r="C104" s="80"/>
      <c r="D104" s="80"/>
      <c r="E104" s="80"/>
      <c r="F104" s="80"/>
      <c r="G104" s="80"/>
      <c r="H104" s="80"/>
      <c r="I104" s="207"/>
      <c r="J104" s="8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</row>
    <row r="105" spans="1:27" x14ac:dyDescent="0.35">
      <c r="E105" s="208"/>
      <c r="F105" s="208"/>
      <c r="G105" s="208"/>
      <c r="H105" s="208"/>
      <c r="I105" s="208"/>
      <c r="J105" s="208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</row>
    <row r="106" spans="1:27" x14ac:dyDescent="0.35">
      <c r="E106" s="208"/>
      <c r="F106" s="208"/>
      <c r="G106" s="208"/>
      <c r="H106" s="208"/>
      <c r="I106" s="208"/>
      <c r="J106" s="208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27" x14ac:dyDescent="0.35">
      <c r="E107" s="208"/>
      <c r="F107" s="208"/>
      <c r="G107" s="208"/>
      <c r="H107" s="208"/>
      <c r="I107" s="208"/>
      <c r="J107" s="208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</row>
    <row r="108" spans="1:27" x14ac:dyDescent="0.35">
      <c r="E108" s="208"/>
      <c r="F108" s="208"/>
      <c r="G108" s="208"/>
      <c r="H108" s="208"/>
      <c r="I108" s="208"/>
      <c r="J108" s="208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</row>
    <row r="109" spans="1:27" x14ac:dyDescent="0.35">
      <c r="E109" s="208"/>
      <c r="F109" s="208"/>
      <c r="G109" s="208"/>
      <c r="H109" s="208"/>
      <c r="I109" s="208"/>
      <c r="J109" s="208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spans="1:27" x14ac:dyDescent="0.35">
      <c r="E110" s="208"/>
      <c r="F110" s="208"/>
      <c r="G110" s="208"/>
      <c r="H110" s="208"/>
      <c r="I110" s="208"/>
      <c r="J110" s="208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</row>
    <row r="111" spans="1:27" x14ac:dyDescent="0.35">
      <c r="E111" s="208"/>
      <c r="F111" s="208"/>
      <c r="G111" s="208"/>
      <c r="H111" s="208"/>
      <c r="I111" s="208"/>
      <c r="J111" s="208"/>
    </row>
    <row r="112" spans="1:27" x14ac:dyDescent="0.35">
      <c r="F112" s="208"/>
      <c r="G112" s="208"/>
      <c r="H112" s="208"/>
      <c r="I112" s="208"/>
      <c r="J112" s="208"/>
    </row>
    <row r="113" spans="1:10" x14ac:dyDescent="0.35">
      <c r="F113" s="208"/>
      <c r="G113" s="208"/>
      <c r="H113" s="208"/>
      <c r="I113" s="208"/>
      <c r="J113" s="208"/>
    </row>
    <row r="114" spans="1:10" x14ac:dyDescent="0.35">
      <c r="F114" s="208"/>
      <c r="G114" s="208"/>
      <c r="H114" s="208"/>
      <c r="I114" s="208"/>
      <c r="J114" s="208"/>
    </row>
    <row r="115" spans="1:10" x14ac:dyDescent="0.35">
      <c r="F115" s="208"/>
      <c r="G115" s="208"/>
      <c r="H115" s="208"/>
      <c r="I115" s="208"/>
      <c r="J115" s="208"/>
    </row>
    <row r="116" spans="1:10" x14ac:dyDescent="0.35">
      <c r="A116" s="209"/>
      <c r="B116" s="209"/>
      <c r="C116" s="209"/>
      <c r="D116" s="209"/>
      <c r="E116" s="209"/>
      <c r="F116" s="209"/>
      <c r="G116" s="209"/>
      <c r="H116" s="209"/>
      <c r="I116" s="209"/>
      <c r="J116" s="209"/>
    </row>
    <row r="117" spans="1:10" x14ac:dyDescent="0.35">
      <c r="A117" s="209"/>
      <c r="B117" s="209"/>
      <c r="C117" s="209"/>
      <c r="D117" s="209"/>
      <c r="E117" s="209"/>
      <c r="F117" s="209"/>
      <c r="G117" s="209"/>
      <c r="H117" s="209"/>
      <c r="I117" s="209"/>
      <c r="J117" s="209"/>
    </row>
    <row r="118" spans="1:10" x14ac:dyDescent="0.35">
      <c r="A118" s="209"/>
      <c r="B118" s="209"/>
      <c r="C118" s="209"/>
      <c r="D118" s="209"/>
      <c r="E118" s="209"/>
      <c r="F118" s="209"/>
      <c r="G118" s="209"/>
      <c r="H118" s="209"/>
      <c r="I118" s="209"/>
      <c r="J118" s="209"/>
    </row>
    <row r="119" spans="1:10" x14ac:dyDescent="0.35">
      <c r="A119" s="209"/>
      <c r="B119" s="209"/>
      <c r="C119" s="209"/>
      <c r="D119" s="209"/>
      <c r="E119" s="209"/>
      <c r="F119" s="209"/>
      <c r="G119" s="209"/>
      <c r="H119" s="209"/>
      <c r="I119" s="209"/>
      <c r="J119" s="209"/>
    </row>
    <row r="120" spans="1:10" x14ac:dyDescent="0.35">
      <c r="A120" s="209"/>
      <c r="B120" s="209"/>
      <c r="C120" s="209"/>
      <c r="D120" s="209"/>
      <c r="E120" s="209"/>
      <c r="F120" s="209"/>
      <c r="G120" s="209"/>
      <c r="H120" s="209"/>
      <c r="I120" s="209"/>
      <c r="J120" s="209"/>
    </row>
    <row r="121" spans="1:10" x14ac:dyDescent="0.35">
      <c r="A121" s="209"/>
      <c r="B121" s="209"/>
      <c r="C121" s="209"/>
      <c r="D121" s="209"/>
      <c r="E121" s="209"/>
      <c r="F121" s="209"/>
      <c r="G121" s="209"/>
      <c r="H121" s="209"/>
      <c r="I121" s="209"/>
      <c r="J121" s="209"/>
    </row>
    <row r="122" spans="1:10" x14ac:dyDescent="0.35">
      <c r="A122" s="209"/>
      <c r="B122" s="209"/>
      <c r="C122" s="209"/>
      <c r="D122" s="209"/>
      <c r="E122" s="209"/>
      <c r="F122" s="209"/>
      <c r="G122" s="209"/>
      <c r="H122" s="209"/>
      <c r="I122" s="209"/>
      <c r="J122" s="209"/>
    </row>
    <row r="123" spans="1:10" x14ac:dyDescent="0.35">
      <c r="A123" s="209"/>
      <c r="B123" s="209"/>
      <c r="C123" s="209"/>
      <c r="D123" s="209"/>
      <c r="E123" s="209"/>
      <c r="F123" s="209"/>
      <c r="G123" s="209"/>
      <c r="H123" s="209"/>
      <c r="I123" s="209"/>
      <c r="J123" s="209"/>
    </row>
    <row r="124" spans="1:10" x14ac:dyDescent="0.35">
      <c r="A124" s="209"/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1:10" x14ac:dyDescent="0.35">
      <c r="A125" s="209"/>
      <c r="B125" s="209"/>
      <c r="C125" s="209"/>
      <c r="D125" s="209"/>
      <c r="E125" s="209"/>
      <c r="F125" s="209"/>
      <c r="G125" s="209"/>
      <c r="H125" s="209"/>
      <c r="I125" s="209"/>
      <c r="J125" s="209"/>
    </row>
    <row r="126" spans="1:10" x14ac:dyDescent="0.35">
      <c r="A126" s="209"/>
      <c r="B126" s="209"/>
      <c r="C126" s="209"/>
      <c r="D126" s="209"/>
      <c r="E126" s="209"/>
      <c r="F126" s="209"/>
      <c r="G126" s="209"/>
      <c r="H126" s="209"/>
      <c r="I126" s="209"/>
      <c r="J126" s="209"/>
    </row>
    <row r="127" spans="1:10" x14ac:dyDescent="0.35">
      <c r="A127" s="209"/>
      <c r="B127" s="209"/>
      <c r="C127" s="209"/>
      <c r="D127" s="209"/>
      <c r="E127" s="209"/>
      <c r="F127" s="209"/>
      <c r="G127" s="209"/>
      <c r="H127" s="209"/>
      <c r="I127" s="209"/>
      <c r="J127" s="209"/>
    </row>
    <row r="128" spans="1:10" x14ac:dyDescent="0.35">
      <c r="A128" s="209"/>
      <c r="B128" s="209"/>
      <c r="C128" s="209"/>
      <c r="D128" s="209"/>
      <c r="E128" s="209"/>
      <c r="F128" s="209"/>
      <c r="G128" s="209"/>
      <c r="H128" s="209"/>
      <c r="I128" s="209"/>
      <c r="J128" s="209"/>
    </row>
    <row r="129" spans="1:10" x14ac:dyDescent="0.35">
      <c r="A129" s="209"/>
      <c r="B129" s="209"/>
      <c r="C129" s="209"/>
      <c r="D129" s="209"/>
      <c r="E129" s="209"/>
      <c r="F129" s="209"/>
      <c r="G129" s="209"/>
      <c r="H129" s="209"/>
      <c r="I129" s="209"/>
      <c r="J129" s="209"/>
    </row>
    <row r="130" spans="1:10" x14ac:dyDescent="0.35">
      <c r="A130" s="209"/>
      <c r="B130" s="209"/>
      <c r="C130" s="209"/>
      <c r="D130" s="209"/>
      <c r="E130" s="209"/>
      <c r="F130" s="209"/>
      <c r="G130" s="209"/>
      <c r="H130" s="209"/>
      <c r="I130" s="209"/>
      <c r="J130" s="209"/>
    </row>
    <row r="131" spans="1:10" x14ac:dyDescent="0.35">
      <c r="A131" s="209"/>
      <c r="B131" s="209"/>
      <c r="C131" s="209"/>
      <c r="D131" s="209"/>
      <c r="E131" s="209"/>
      <c r="F131" s="209"/>
      <c r="G131" s="209"/>
      <c r="H131" s="209"/>
      <c r="I131" s="209"/>
      <c r="J131" s="209"/>
    </row>
    <row r="132" spans="1:10" x14ac:dyDescent="0.35">
      <c r="A132" s="209"/>
      <c r="B132" s="209"/>
      <c r="C132" s="209"/>
      <c r="D132" s="209"/>
      <c r="E132" s="209"/>
      <c r="F132" s="209"/>
      <c r="G132" s="209"/>
      <c r="H132" s="209"/>
      <c r="I132" s="209"/>
      <c r="J132" s="209"/>
    </row>
  </sheetData>
  <mergeCells count="46">
    <mergeCell ref="B97:C97"/>
    <mergeCell ref="F97:G97"/>
    <mergeCell ref="B39:H39"/>
    <mergeCell ref="B40:H40"/>
    <mergeCell ref="A48:J48"/>
    <mergeCell ref="A49:J49"/>
    <mergeCell ref="C52:E52"/>
    <mergeCell ref="G52:I52"/>
    <mergeCell ref="B38:I38"/>
    <mergeCell ref="A30:D30"/>
    <mergeCell ref="G30:I30"/>
    <mergeCell ref="A31:D31"/>
    <mergeCell ref="G31:I31"/>
    <mergeCell ref="G32:I32"/>
    <mergeCell ref="A33:E33"/>
    <mergeCell ref="G33:I33"/>
    <mergeCell ref="A34:D34"/>
    <mergeCell ref="G34:I34"/>
    <mergeCell ref="A35:D35"/>
    <mergeCell ref="G35:I35"/>
    <mergeCell ref="A37:J37"/>
    <mergeCell ref="A26:D26"/>
    <mergeCell ref="G26:I26"/>
    <mergeCell ref="A27:D27"/>
    <mergeCell ref="G27:I27"/>
    <mergeCell ref="A29:E29"/>
    <mergeCell ref="G29:J29"/>
    <mergeCell ref="A25:D25"/>
    <mergeCell ref="B14:H14"/>
    <mergeCell ref="B15:H15"/>
    <mergeCell ref="B16:H16"/>
    <mergeCell ref="B17:I17"/>
    <mergeCell ref="B18:I18"/>
    <mergeCell ref="A21:E21"/>
    <mergeCell ref="G21:J21"/>
    <mergeCell ref="A22:D22"/>
    <mergeCell ref="G22:I22"/>
    <mergeCell ref="G23:I23"/>
    <mergeCell ref="A24:E24"/>
    <mergeCell ref="G24:I24"/>
    <mergeCell ref="B13:H13"/>
    <mergeCell ref="A8:J8"/>
    <mergeCell ref="B10:I10"/>
    <mergeCell ref="B11:I11"/>
    <mergeCell ref="B12:E12"/>
    <mergeCell ref="G12:I12"/>
  </mergeCells>
  <printOptions horizontalCentered="1" verticalCentered="1" gridLinesSet="0"/>
  <pageMargins left="0.25" right="0.25" top="0.25" bottom="0.25" header="0.5" footer="0.5"/>
  <pageSetup scale="90" fitToHeight="2" orientation="portrait" r:id="rId1"/>
  <headerFooter alignWithMargins="0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M40"/>
  <sheetViews>
    <sheetView showGridLines="0" zoomScale="90" workbookViewId="0">
      <selection activeCell="L3" sqref="L3"/>
    </sheetView>
  </sheetViews>
  <sheetFormatPr defaultColWidth="8.8984375" defaultRowHeight="13.2" x14ac:dyDescent="0.25"/>
  <cols>
    <col min="1" max="1" width="11" style="214" customWidth="1"/>
    <col min="2" max="2" width="17.09765625" style="214" customWidth="1"/>
    <col min="3" max="3" width="3.796875" style="214" customWidth="1"/>
    <col min="4" max="4" width="9.3984375" style="214" customWidth="1"/>
    <col min="5" max="5" width="3.8984375" style="214" customWidth="1"/>
    <col min="6" max="6" width="10.69921875" style="214" customWidth="1"/>
    <col min="7" max="7" width="1.69921875" style="214" customWidth="1"/>
    <col min="8" max="8" width="12" style="214" customWidth="1"/>
    <col min="9" max="9" width="4.19921875" style="214" customWidth="1"/>
    <col min="10" max="10" width="12.8984375" style="214" customWidth="1"/>
    <col min="11" max="11" width="1.8984375" style="214" customWidth="1"/>
    <col min="12" max="12" width="11.69921875" style="214" customWidth="1"/>
    <col min="13" max="13" width="1.8984375" style="214" customWidth="1"/>
    <col min="14" max="16384" width="8.8984375" style="214"/>
  </cols>
  <sheetData>
    <row r="1" spans="1:13" x14ac:dyDescent="0.25">
      <c r="A1" s="211"/>
      <c r="B1" s="211"/>
      <c r="C1" s="212"/>
      <c r="D1" s="212"/>
      <c r="E1" s="212"/>
      <c r="F1" s="212"/>
      <c r="G1" s="212"/>
      <c r="H1" s="212"/>
      <c r="I1" s="212"/>
      <c r="J1" s="212"/>
      <c r="K1" s="213" t="s">
        <v>141</v>
      </c>
      <c r="L1" s="212"/>
      <c r="M1" s="212"/>
    </row>
    <row r="2" spans="1:13" x14ac:dyDescent="0.25">
      <c r="A2" s="211"/>
      <c r="B2" s="211"/>
      <c r="C2" s="212"/>
      <c r="D2" s="212"/>
      <c r="E2" s="212"/>
      <c r="F2" s="212"/>
      <c r="G2" s="212"/>
      <c r="H2" s="212"/>
      <c r="I2" s="212"/>
      <c r="J2" s="212"/>
      <c r="K2" s="213"/>
      <c r="L2" s="212"/>
      <c r="M2" s="212"/>
    </row>
    <row r="3" spans="1:13" x14ac:dyDescent="0.25">
      <c r="A3" s="211"/>
      <c r="B3" s="211"/>
      <c r="C3" s="212"/>
      <c r="D3" s="212"/>
      <c r="E3" s="212"/>
      <c r="F3" s="212"/>
      <c r="G3" s="212"/>
      <c r="H3" s="212"/>
      <c r="I3" s="212"/>
      <c r="J3" s="215" t="s">
        <v>4</v>
      </c>
      <c r="K3" s="212"/>
      <c r="L3" s="216"/>
      <c r="M3" s="217"/>
    </row>
    <row r="4" spans="1:13" x14ac:dyDescent="0.25">
      <c r="A4" s="211"/>
      <c r="B4" s="211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13" ht="15.75" customHeight="1" x14ac:dyDescent="0.25">
      <c r="A5" s="212"/>
      <c r="B5" s="212"/>
      <c r="D5" s="218" t="s">
        <v>8</v>
      </c>
      <c r="E5" s="212"/>
      <c r="F5" s="466"/>
      <c r="G5" s="466"/>
      <c r="H5" s="466"/>
      <c r="I5" s="219"/>
      <c r="J5" s="218" t="s">
        <v>142</v>
      </c>
      <c r="K5" s="212"/>
      <c r="L5" s="220"/>
      <c r="M5" s="221"/>
    </row>
    <row r="6" spans="1:13" x14ac:dyDescent="0.25">
      <c r="A6" s="212"/>
      <c r="B6" s="212"/>
      <c r="C6" s="212"/>
      <c r="D6" s="212"/>
      <c r="E6" s="212"/>
      <c r="F6" s="212"/>
      <c r="G6" s="212"/>
      <c r="H6" s="212"/>
      <c r="I6" s="222"/>
      <c r="J6" s="212"/>
      <c r="K6" s="212"/>
      <c r="L6" s="212"/>
      <c r="M6" s="212"/>
    </row>
    <row r="7" spans="1:13" ht="14.25" customHeight="1" x14ac:dyDescent="0.25">
      <c r="A7" s="212"/>
      <c r="B7" s="212"/>
      <c r="D7" s="215" t="s">
        <v>6</v>
      </c>
      <c r="E7" s="212"/>
      <c r="F7" s="466"/>
      <c r="G7" s="466"/>
      <c r="H7" s="466"/>
      <c r="I7" s="223"/>
      <c r="J7" s="215" t="s">
        <v>7</v>
      </c>
      <c r="K7" s="212"/>
      <c r="L7" s="216"/>
      <c r="M7" s="217"/>
    </row>
    <row r="8" spans="1:13" x14ac:dyDescent="0.25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2"/>
    </row>
    <row r="9" spans="1:13" ht="6.9" customHeight="1" x14ac:dyDescent="0.25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</row>
    <row r="10" spans="1:13" x14ac:dyDescent="0.25">
      <c r="A10" s="213" t="s">
        <v>143</v>
      </c>
      <c r="B10" s="211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</row>
    <row r="11" spans="1:13" x14ac:dyDescent="0.25">
      <c r="A11" s="212"/>
      <c r="B11" s="212"/>
      <c r="C11" s="212"/>
      <c r="D11" s="212"/>
      <c r="E11" s="212"/>
      <c r="F11" s="212"/>
      <c r="G11" s="212"/>
      <c r="H11" s="212"/>
      <c r="I11" s="212"/>
      <c r="J11" s="467" t="s">
        <v>144</v>
      </c>
      <c r="K11" s="467"/>
      <c r="L11" s="467"/>
      <c r="M11" s="212"/>
    </row>
    <row r="12" spans="1:13" x14ac:dyDescent="0.25">
      <c r="A12" s="212"/>
      <c r="B12" s="212"/>
      <c r="C12" s="212"/>
      <c r="D12" s="212"/>
      <c r="E12" s="212"/>
      <c r="F12" s="225" t="s">
        <v>145</v>
      </c>
      <c r="G12" s="226"/>
      <c r="H12" s="226"/>
      <c r="I12" s="212"/>
      <c r="J12" s="227" t="s">
        <v>113</v>
      </c>
      <c r="K12" s="228"/>
      <c r="L12" s="228" t="s">
        <v>114</v>
      </c>
      <c r="M12" s="212"/>
    </row>
    <row r="13" spans="1:13" x14ac:dyDescent="0.25">
      <c r="A13" s="229" t="s">
        <v>146</v>
      </c>
      <c r="B13" s="230"/>
      <c r="C13" s="212"/>
      <c r="D13" s="231" t="s">
        <v>147</v>
      </c>
      <c r="E13" s="212"/>
      <c r="F13" s="212"/>
      <c r="G13" s="212"/>
      <c r="H13" s="212"/>
      <c r="I13" s="212"/>
      <c r="J13" s="231" t="s">
        <v>148</v>
      </c>
      <c r="K13" s="222"/>
      <c r="L13" s="227" t="s">
        <v>149</v>
      </c>
      <c r="M13" s="212"/>
    </row>
    <row r="14" spans="1:13" x14ac:dyDescent="0.25">
      <c r="A14" s="225" t="s">
        <v>150</v>
      </c>
      <c r="B14" s="226"/>
      <c r="C14" s="212"/>
      <c r="D14" s="232" t="s">
        <v>42</v>
      </c>
      <c r="E14" s="212"/>
      <c r="F14" s="232" t="s">
        <v>151</v>
      </c>
      <c r="G14" s="212"/>
      <c r="H14" s="232" t="s">
        <v>152</v>
      </c>
      <c r="I14" s="212"/>
      <c r="J14" s="232" t="s">
        <v>153</v>
      </c>
      <c r="K14" s="212"/>
      <c r="L14" s="232" t="s">
        <v>154</v>
      </c>
      <c r="M14" s="212"/>
    </row>
    <row r="15" spans="1:13" ht="17.100000000000001" customHeight="1" x14ac:dyDescent="0.25">
      <c r="A15" s="465"/>
      <c r="B15" s="465"/>
      <c r="C15" s="212"/>
      <c r="D15" s="233"/>
      <c r="E15" s="212"/>
      <c r="F15" s="234"/>
      <c r="G15" s="212"/>
      <c r="H15" s="235"/>
      <c r="I15" s="212"/>
      <c r="J15" s="235"/>
      <c r="K15" s="212"/>
      <c r="L15" s="235"/>
      <c r="M15" s="212"/>
    </row>
    <row r="16" spans="1:13" ht="17.100000000000001" customHeight="1" x14ac:dyDescent="0.25">
      <c r="A16" s="465"/>
      <c r="B16" s="465"/>
      <c r="C16" s="212"/>
      <c r="D16" s="233"/>
      <c r="E16" s="212"/>
      <c r="F16" s="234"/>
      <c r="G16" s="212"/>
      <c r="H16" s="236"/>
      <c r="I16" s="237"/>
      <c r="J16" s="236"/>
      <c r="K16" s="237"/>
      <c r="L16" s="236"/>
      <c r="M16" s="237"/>
    </row>
    <row r="17" spans="1:13" ht="17.100000000000001" customHeight="1" x14ac:dyDescent="0.25">
      <c r="A17" s="465"/>
      <c r="B17" s="465"/>
      <c r="C17" s="212"/>
      <c r="D17" s="233"/>
      <c r="E17" s="212"/>
      <c r="F17" s="234"/>
      <c r="G17" s="212"/>
      <c r="H17" s="236"/>
      <c r="I17" s="237"/>
      <c r="J17" s="236"/>
      <c r="K17" s="237"/>
      <c r="L17" s="236"/>
      <c r="M17" s="237"/>
    </row>
    <row r="18" spans="1:13" ht="17.100000000000001" customHeight="1" x14ac:dyDescent="0.25">
      <c r="A18" s="465"/>
      <c r="B18" s="465"/>
      <c r="C18" s="212"/>
      <c r="D18" s="233"/>
      <c r="E18" s="212"/>
      <c r="F18" s="234"/>
      <c r="G18" s="212"/>
      <c r="H18" s="236"/>
      <c r="I18" s="237"/>
      <c r="J18" s="236"/>
      <c r="K18" s="237"/>
      <c r="L18" s="236"/>
      <c r="M18" s="237"/>
    </row>
    <row r="19" spans="1:13" ht="17.100000000000001" customHeight="1" x14ac:dyDescent="0.25">
      <c r="A19" s="238"/>
      <c r="B19" s="238"/>
      <c r="C19" s="212"/>
      <c r="D19" s="233"/>
      <c r="E19" s="212"/>
      <c r="F19" s="234"/>
      <c r="G19" s="212"/>
      <c r="H19" s="236"/>
      <c r="I19" s="237"/>
      <c r="J19" s="236"/>
      <c r="K19" s="237"/>
      <c r="L19" s="236"/>
      <c r="M19" s="237"/>
    </row>
    <row r="20" spans="1:13" ht="17.100000000000001" customHeight="1" x14ac:dyDescent="0.25">
      <c r="A20" s="238"/>
      <c r="B20" s="238"/>
      <c r="C20" s="212"/>
      <c r="D20" s="233"/>
      <c r="E20" s="212"/>
      <c r="F20" s="234"/>
      <c r="G20" s="212"/>
      <c r="H20" s="236"/>
      <c r="I20" s="237"/>
      <c r="J20" s="236"/>
      <c r="K20" s="237"/>
      <c r="L20" s="236"/>
      <c r="M20" s="237"/>
    </row>
    <row r="21" spans="1:13" ht="17.100000000000001" customHeight="1" x14ac:dyDescent="0.25">
      <c r="A21" s="238"/>
      <c r="B21" s="238"/>
      <c r="C21" s="212"/>
      <c r="D21" s="233"/>
      <c r="E21" s="212"/>
      <c r="F21" s="234"/>
      <c r="G21" s="212"/>
      <c r="H21" s="236"/>
      <c r="I21" s="237"/>
      <c r="J21" s="236"/>
      <c r="K21" s="237"/>
      <c r="L21" s="236"/>
      <c r="M21" s="237"/>
    </row>
    <row r="22" spans="1:13" ht="17.100000000000001" customHeight="1" x14ac:dyDescent="0.25">
      <c r="A22" s="465"/>
      <c r="B22" s="465"/>
      <c r="C22" s="212"/>
      <c r="D22" s="233"/>
      <c r="E22" s="212"/>
      <c r="F22" s="234"/>
      <c r="G22" s="212"/>
      <c r="H22" s="239"/>
      <c r="I22" s="237"/>
      <c r="J22" s="239"/>
      <c r="K22" s="237"/>
      <c r="L22" s="236"/>
      <c r="M22" s="237"/>
    </row>
    <row r="23" spans="1:13" ht="17.100000000000001" customHeight="1" x14ac:dyDescent="0.25">
      <c r="A23" s="465"/>
      <c r="B23" s="465"/>
      <c r="C23" s="212"/>
      <c r="D23" s="233"/>
      <c r="E23" s="212"/>
      <c r="F23" s="234"/>
      <c r="G23" s="212"/>
      <c r="H23" s="236"/>
      <c r="I23" s="237"/>
      <c r="J23" s="236"/>
      <c r="K23" s="237"/>
      <c r="L23" s="236"/>
      <c r="M23" s="237"/>
    </row>
    <row r="24" spans="1:13" ht="17.100000000000001" customHeight="1" x14ac:dyDescent="0.25">
      <c r="A24" s="465"/>
      <c r="B24" s="465"/>
      <c r="C24" s="212"/>
      <c r="D24" s="233"/>
      <c r="E24" s="212"/>
      <c r="F24" s="234"/>
      <c r="G24" s="212"/>
      <c r="H24" s="236"/>
      <c r="I24" s="237"/>
      <c r="J24" s="236"/>
      <c r="K24" s="237"/>
      <c r="L24" s="236"/>
      <c r="M24" s="237"/>
    </row>
    <row r="25" spans="1:13" ht="17.100000000000001" customHeight="1" x14ac:dyDescent="0.25">
      <c r="A25" s="465"/>
      <c r="B25" s="465"/>
      <c r="C25" s="212"/>
      <c r="D25" s="233"/>
      <c r="E25" s="212"/>
      <c r="F25" s="234"/>
      <c r="G25" s="212"/>
      <c r="H25" s="236"/>
      <c r="I25" s="237"/>
      <c r="J25" s="236"/>
      <c r="K25" s="237"/>
      <c r="L25" s="236"/>
      <c r="M25" s="237"/>
    </row>
    <row r="26" spans="1:13" ht="17.100000000000001" customHeight="1" x14ac:dyDescent="0.25">
      <c r="A26" s="465"/>
      <c r="B26" s="465"/>
      <c r="C26" s="212"/>
      <c r="D26" s="233"/>
      <c r="E26" s="212"/>
      <c r="F26" s="234"/>
      <c r="G26" s="212"/>
      <c r="H26" s="236"/>
      <c r="I26" s="237"/>
      <c r="J26" s="236"/>
      <c r="K26" s="237"/>
      <c r="L26" s="236"/>
      <c r="M26" s="237"/>
    </row>
    <row r="27" spans="1:13" ht="17.100000000000001" customHeight="1" x14ac:dyDescent="0.25">
      <c r="A27" s="465"/>
      <c r="B27" s="465"/>
      <c r="C27" s="212"/>
      <c r="D27" s="233"/>
      <c r="E27" s="212"/>
      <c r="F27" s="234"/>
      <c r="G27" s="212"/>
      <c r="H27" s="236"/>
      <c r="I27" s="237"/>
      <c r="J27" s="236"/>
      <c r="K27" s="237"/>
      <c r="L27" s="236"/>
      <c r="M27" s="237"/>
    </row>
    <row r="28" spans="1:13" ht="17.100000000000001" customHeight="1" x14ac:dyDescent="0.25">
      <c r="A28" s="465"/>
      <c r="B28" s="465"/>
      <c r="C28" s="212"/>
      <c r="D28" s="233"/>
      <c r="E28" s="212"/>
      <c r="F28" s="234"/>
      <c r="G28" s="212"/>
      <c r="H28" s="236"/>
      <c r="I28" s="240"/>
      <c r="J28" s="236"/>
      <c r="K28" s="237"/>
      <c r="L28" s="236"/>
      <c r="M28" s="237"/>
    </row>
    <row r="29" spans="1:13" ht="17.100000000000001" customHeight="1" x14ac:dyDescent="0.25">
      <c r="A29" s="465"/>
      <c r="B29" s="465"/>
      <c r="C29" s="212"/>
      <c r="D29" s="233"/>
      <c r="E29" s="212"/>
      <c r="F29" s="234"/>
      <c r="G29" s="212"/>
      <c r="H29" s="236"/>
      <c r="I29" s="237"/>
      <c r="J29" s="236"/>
      <c r="K29" s="237"/>
      <c r="L29" s="236"/>
      <c r="M29" s="237"/>
    </row>
    <row r="30" spans="1:13" x14ac:dyDescent="0.25">
      <c r="A30" s="212"/>
      <c r="B30" s="212"/>
      <c r="C30" s="212"/>
      <c r="D30" s="212"/>
      <c r="E30" s="212"/>
      <c r="F30" s="241"/>
      <c r="G30" s="212"/>
      <c r="H30" s="212"/>
      <c r="I30" s="212"/>
      <c r="J30" s="212"/>
      <c r="K30" s="212"/>
      <c r="L30" s="212"/>
      <c r="M30" s="212"/>
    </row>
    <row r="31" spans="1:13" ht="13.8" thickBot="1" x14ac:dyDescent="0.3">
      <c r="A31" s="212"/>
      <c r="B31" s="212"/>
      <c r="C31" s="212"/>
      <c r="D31" s="229" t="s">
        <v>155</v>
      </c>
      <c r="E31" s="212"/>
      <c r="F31" s="242">
        <f>SUM(F15:F29)</f>
        <v>0</v>
      </c>
      <c r="G31" s="212"/>
      <c r="H31" s="243">
        <f>SUM(H15:H29)</f>
        <v>0</v>
      </c>
      <c r="I31" s="212"/>
      <c r="J31" s="243">
        <f>SUM(J15:J29)</f>
        <v>0</v>
      </c>
      <c r="K31" s="212"/>
      <c r="L31" s="243">
        <f>SUM(L15:L29)</f>
        <v>0</v>
      </c>
      <c r="M31" s="212"/>
    </row>
    <row r="32" spans="1:13" ht="13.8" thickTop="1" x14ac:dyDescent="0.25">
      <c r="A32" s="244"/>
      <c r="B32" s="244"/>
      <c r="C32" s="244"/>
      <c r="D32" s="244"/>
      <c r="E32" s="244"/>
      <c r="F32" s="231" t="s">
        <v>156</v>
      </c>
      <c r="G32" s="212"/>
      <c r="H32" s="231" t="s">
        <v>157</v>
      </c>
      <c r="I32" s="212"/>
      <c r="J32" s="231" t="s">
        <v>158</v>
      </c>
      <c r="K32" s="212"/>
      <c r="L32" s="245" t="s">
        <v>159</v>
      </c>
      <c r="M32" s="212"/>
    </row>
    <row r="33" spans="1:13" ht="6" customHeight="1" x14ac:dyDescent="0.25">
      <c r="A33" s="246"/>
      <c r="B33" s="246"/>
      <c r="C33" s="246"/>
      <c r="D33" s="246"/>
      <c r="E33" s="246"/>
      <c r="F33" s="246"/>
      <c r="G33" s="224"/>
      <c r="H33" s="246"/>
      <c r="I33" s="246"/>
      <c r="J33" s="246"/>
      <c r="K33" s="246"/>
      <c r="L33" s="246"/>
      <c r="M33" s="247"/>
    </row>
    <row r="34" spans="1:13" ht="9.9" customHeight="1" x14ac:dyDescent="0.25">
      <c r="A34" s="248" t="s">
        <v>160</v>
      </c>
      <c r="B34" s="249"/>
      <c r="C34" s="249"/>
      <c r="D34" s="249"/>
      <c r="E34" s="249"/>
      <c r="F34" s="249"/>
      <c r="G34" s="230"/>
      <c r="H34" s="249"/>
      <c r="I34" s="249"/>
      <c r="J34" s="249"/>
      <c r="K34" s="249"/>
      <c r="L34" s="249"/>
      <c r="M34" s="249"/>
    </row>
    <row r="35" spans="1:13" ht="9.9" customHeight="1" x14ac:dyDescent="0.25">
      <c r="A35" s="250" t="s">
        <v>161</v>
      </c>
      <c r="B35" s="251"/>
      <c r="C35" s="251"/>
      <c r="D35" s="251"/>
      <c r="E35" s="251"/>
      <c r="F35" s="251"/>
      <c r="G35" s="252"/>
      <c r="H35" s="251"/>
      <c r="I35" s="251"/>
      <c r="J35" s="251"/>
      <c r="K35" s="251"/>
      <c r="L35" s="251"/>
      <c r="M35" s="251"/>
    </row>
    <row r="36" spans="1:13" ht="9.9" customHeight="1" x14ac:dyDescent="0.3">
      <c r="A36" s="251"/>
      <c r="B36" s="253" t="s">
        <v>162</v>
      </c>
      <c r="C36" s="254"/>
      <c r="D36" s="251"/>
      <c r="E36" s="251"/>
      <c r="F36" s="251"/>
      <c r="G36" s="252"/>
      <c r="H36" s="251"/>
      <c r="I36" s="251"/>
      <c r="J36" s="251"/>
      <c r="K36" s="251"/>
      <c r="L36" s="251"/>
      <c r="M36" s="251"/>
    </row>
    <row r="37" spans="1:13" ht="9.9" customHeight="1" x14ac:dyDescent="0.25">
      <c r="A37" s="250" t="s">
        <v>163</v>
      </c>
      <c r="B37" s="251"/>
      <c r="C37" s="251"/>
      <c r="D37" s="251"/>
      <c r="E37" s="251"/>
      <c r="F37" s="251"/>
      <c r="G37" s="252"/>
      <c r="H37" s="251"/>
      <c r="I37" s="251"/>
      <c r="J37" s="251"/>
      <c r="K37" s="251"/>
      <c r="L37" s="251"/>
      <c r="M37" s="251"/>
    </row>
    <row r="38" spans="1:13" ht="9.9" customHeight="1" x14ac:dyDescent="0.25">
      <c r="A38" s="250" t="s">
        <v>164</v>
      </c>
      <c r="B38" s="251"/>
      <c r="C38" s="251"/>
      <c r="D38" s="251"/>
      <c r="E38" s="251"/>
      <c r="F38" s="251"/>
      <c r="G38" s="252"/>
      <c r="H38" s="251"/>
      <c r="I38" s="251"/>
      <c r="J38" s="251"/>
      <c r="K38" s="251"/>
      <c r="L38" s="251"/>
      <c r="M38" s="251"/>
    </row>
    <row r="39" spans="1:13" ht="9.9" customHeight="1" x14ac:dyDescent="0.25">
      <c r="A39" s="250" t="s">
        <v>165</v>
      </c>
      <c r="B39" s="251"/>
      <c r="C39" s="251"/>
      <c r="D39" s="251"/>
      <c r="E39" s="251"/>
      <c r="F39" s="251"/>
      <c r="G39" s="252"/>
      <c r="H39" s="251"/>
      <c r="I39" s="251"/>
      <c r="J39" s="251"/>
      <c r="K39" s="251"/>
      <c r="L39" s="251"/>
      <c r="M39" s="251"/>
    </row>
    <row r="40" spans="1:13" ht="9.9" customHeight="1" x14ac:dyDescent="0.25">
      <c r="A40" s="250"/>
      <c r="B40" s="250" t="s">
        <v>166</v>
      </c>
      <c r="C40" s="251"/>
      <c r="D40" s="251"/>
      <c r="E40" s="251"/>
      <c r="F40" s="251"/>
      <c r="G40" s="252"/>
      <c r="H40" s="251"/>
      <c r="I40" s="251"/>
      <c r="J40" s="251"/>
      <c r="K40" s="251"/>
      <c r="L40" s="251"/>
      <c r="M40" s="251"/>
    </row>
  </sheetData>
  <mergeCells count="15">
    <mergeCell ref="A17:B17"/>
    <mergeCell ref="F5:H5"/>
    <mergeCell ref="F7:H7"/>
    <mergeCell ref="J11:L11"/>
    <mergeCell ref="A15:B15"/>
    <mergeCell ref="A16:B16"/>
    <mergeCell ref="A27:B27"/>
    <mergeCell ref="A28:B28"/>
    <mergeCell ref="A29:B29"/>
    <mergeCell ref="A18:B18"/>
    <mergeCell ref="A22:B22"/>
    <mergeCell ref="A23:B23"/>
    <mergeCell ref="A24:B24"/>
    <mergeCell ref="A25:B25"/>
    <mergeCell ref="A26:B26"/>
  </mergeCells>
  <printOptions horizontalCentered="1" verticalCentered="1"/>
  <pageMargins left="0.25" right="0.25" top="0.25" bottom="0.25" header="0.28000000000000003" footer="0.28999999999999998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40"/>
  <sheetViews>
    <sheetView showGridLines="0" zoomScale="90" workbookViewId="0">
      <selection activeCell="L3" sqref="L3"/>
    </sheetView>
  </sheetViews>
  <sheetFormatPr defaultColWidth="7.59765625" defaultRowHeight="13.2" x14ac:dyDescent="0.25"/>
  <cols>
    <col min="1" max="1" width="18" style="258" customWidth="1"/>
    <col min="2" max="2" width="8.296875" style="258" customWidth="1"/>
    <col min="3" max="3" width="2.09765625" style="258" customWidth="1"/>
    <col min="4" max="4" width="8.3984375" style="258" customWidth="1"/>
    <col min="5" max="5" width="1.296875" style="258" customWidth="1"/>
    <col min="6" max="6" width="6.59765625" style="258" customWidth="1"/>
    <col min="7" max="7" width="1.296875" style="258" customWidth="1"/>
    <col min="8" max="8" width="16.796875" style="258" customWidth="1"/>
    <col min="9" max="9" width="1.296875" style="258" customWidth="1"/>
    <col min="10" max="10" width="16.796875" style="258" customWidth="1"/>
    <col min="11" max="11" width="1.296875" style="258" customWidth="1"/>
    <col min="12" max="12" width="16.796875" style="258" customWidth="1"/>
    <col min="13" max="16384" width="7.59765625" style="258"/>
  </cols>
  <sheetData>
    <row r="1" spans="1:12" ht="21.75" customHeight="1" x14ac:dyDescent="0.25">
      <c r="A1" s="255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7" t="s">
        <v>167</v>
      </c>
    </row>
    <row r="2" spans="1:12" ht="15" customHeight="1" x14ac:dyDescent="0.25">
      <c r="A2" s="255"/>
      <c r="B2" s="256"/>
      <c r="C2" s="256"/>
      <c r="D2" s="256"/>
      <c r="E2" s="256"/>
      <c r="F2" s="256"/>
      <c r="G2" s="256"/>
      <c r="H2" s="259" t="s">
        <v>168</v>
      </c>
      <c r="I2" s="259"/>
      <c r="J2" s="260"/>
      <c r="K2" s="256"/>
      <c r="L2" s="256"/>
    </row>
    <row r="3" spans="1:12" ht="18" customHeight="1" x14ac:dyDescent="0.25">
      <c r="A3" s="255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4" spans="1:12" ht="15.75" customHeight="1" x14ac:dyDescent="0.25">
      <c r="A4" s="256"/>
      <c r="B4" s="261" t="s">
        <v>8</v>
      </c>
      <c r="C4" s="256"/>
      <c r="D4" s="470"/>
      <c r="E4" s="470"/>
      <c r="F4" s="470"/>
      <c r="G4" s="470"/>
      <c r="H4" s="261" t="s">
        <v>142</v>
      </c>
      <c r="I4" s="259"/>
      <c r="J4" s="260"/>
      <c r="K4" s="256"/>
      <c r="L4" s="262"/>
    </row>
    <row r="5" spans="1:12" ht="10.5" customHeight="1" x14ac:dyDescent="0.25">
      <c r="A5" s="256"/>
      <c r="B5" s="256"/>
      <c r="C5" s="256"/>
      <c r="D5" s="256"/>
      <c r="E5" s="256"/>
      <c r="F5" s="256"/>
      <c r="G5" s="263"/>
      <c r="H5" s="256"/>
      <c r="I5" s="256"/>
      <c r="J5" s="256"/>
      <c r="K5" s="256"/>
      <c r="L5" s="256"/>
    </row>
    <row r="6" spans="1:12" x14ac:dyDescent="0.25">
      <c r="A6" s="256"/>
      <c r="B6" s="259" t="s">
        <v>6</v>
      </c>
      <c r="C6" s="256"/>
      <c r="D6" s="470"/>
      <c r="E6" s="470"/>
      <c r="F6" s="470"/>
      <c r="G6" s="470"/>
      <c r="H6" s="261" t="s">
        <v>7</v>
      </c>
      <c r="I6" s="261"/>
      <c r="J6" s="264"/>
      <c r="L6" s="259"/>
    </row>
    <row r="7" spans="1:12" x14ac:dyDescent="0.25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</row>
    <row r="8" spans="1:12" x14ac:dyDescent="0.25">
      <c r="A8" s="256"/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</row>
    <row r="9" spans="1:12" x14ac:dyDescent="0.25">
      <c r="A9" s="266" t="s">
        <v>169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</row>
    <row r="10" spans="1:12" ht="10.5" customHeight="1" x14ac:dyDescent="0.25">
      <c r="A10" s="256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</row>
    <row r="11" spans="1:12" x14ac:dyDescent="0.25">
      <c r="A11" s="267" t="s">
        <v>170</v>
      </c>
      <c r="B11" s="268"/>
      <c r="C11" s="268"/>
      <c r="D11" s="268"/>
      <c r="E11" s="256"/>
      <c r="F11" s="256"/>
      <c r="G11" s="256"/>
      <c r="H11" s="256"/>
      <c r="I11" s="256"/>
      <c r="J11" s="256"/>
      <c r="K11" s="256"/>
      <c r="L11" s="256"/>
    </row>
    <row r="12" spans="1:12" ht="17.100000000000001" customHeight="1" x14ac:dyDescent="0.25">
      <c r="A12" s="267" t="s">
        <v>171</v>
      </c>
      <c r="B12" s="268"/>
      <c r="C12" s="268"/>
      <c r="D12" s="268"/>
      <c r="E12" s="256"/>
      <c r="F12" s="269" t="s">
        <v>42</v>
      </c>
      <c r="G12" s="256"/>
      <c r="H12" s="267" t="s">
        <v>14</v>
      </c>
      <c r="I12" s="256"/>
      <c r="J12" s="267" t="s">
        <v>15</v>
      </c>
      <c r="K12" s="256"/>
      <c r="L12" s="267" t="s">
        <v>17</v>
      </c>
    </row>
    <row r="13" spans="1:12" ht="17.100000000000001" customHeight="1" x14ac:dyDescent="0.25">
      <c r="A13" s="469"/>
      <c r="B13" s="469"/>
      <c r="C13" s="469"/>
      <c r="D13" s="469"/>
      <c r="E13" s="256"/>
      <c r="F13" s="270"/>
      <c r="G13" s="256"/>
      <c r="H13" s="271"/>
      <c r="I13" s="256"/>
      <c r="J13" s="271"/>
      <c r="K13" s="256"/>
      <c r="L13" s="271"/>
    </row>
    <row r="14" spans="1:12" ht="17.100000000000001" customHeight="1" x14ac:dyDescent="0.25">
      <c r="A14" s="469"/>
      <c r="B14" s="469"/>
      <c r="C14" s="469"/>
      <c r="D14" s="469"/>
      <c r="E14" s="256"/>
      <c r="F14" s="270"/>
      <c r="G14" s="256"/>
      <c r="H14" s="272"/>
      <c r="I14" s="256"/>
      <c r="J14" s="272"/>
      <c r="K14" s="256"/>
      <c r="L14" s="272"/>
    </row>
    <row r="15" spans="1:12" ht="17.100000000000001" customHeight="1" x14ac:dyDescent="0.25">
      <c r="A15" s="469"/>
      <c r="B15" s="469"/>
      <c r="C15" s="469"/>
      <c r="D15" s="469"/>
      <c r="E15" s="256"/>
      <c r="F15" s="270"/>
      <c r="G15" s="256"/>
      <c r="H15" s="272"/>
      <c r="I15" s="256"/>
      <c r="J15" s="272"/>
      <c r="K15" s="256"/>
      <c r="L15" s="272"/>
    </row>
    <row r="16" spans="1:12" ht="17.100000000000001" customHeight="1" x14ac:dyDescent="0.25">
      <c r="A16" s="469"/>
      <c r="B16" s="469"/>
      <c r="C16" s="469"/>
      <c r="D16" s="469"/>
      <c r="E16" s="256"/>
      <c r="F16" s="270"/>
      <c r="G16" s="256"/>
      <c r="H16" s="272"/>
      <c r="I16" s="256"/>
      <c r="J16" s="272"/>
      <c r="K16" s="256"/>
      <c r="L16" s="272"/>
    </row>
    <row r="17" spans="1:12" ht="17.100000000000001" customHeight="1" x14ac:dyDescent="0.25">
      <c r="A17" s="469"/>
      <c r="B17" s="469"/>
      <c r="C17" s="469"/>
      <c r="D17" s="469"/>
      <c r="E17" s="256"/>
      <c r="F17" s="270"/>
      <c r="G17" s="256"/>
      <c r="H17" s="272"/>
      <c r="I17" s="256"/>
      <c r="J17" s="272"/>
      <c r="K17" s="256"/>
      <c r="L17" s="272"/>
    </row>
    <row r="18" spans="1:12" ht="17.100000000000001" customHeight="1" x14ac:dyDescent="0.25">
      <c r="A18" s="469"/>
      <c r="B18" s="469"/>
      <c r="C18" s="469"/>
      <c r="D18" s="469"/>
      <c r="E18" s="256"/>
      <c r="F18" s="270"/>
      <c r="G18" s="256"/>
      <c r="H18" s="272"/>
      <c r="I18" s="256"/>
      <c r="J18" s="272"/>
      <c r="K18" s="256"/>
      <c r="L18" s="272"/>
    </row>
    <row r="19" spans="1:12" ht="17.100000000000001" customHeight="1" x14ac:dyDescent="0.25">
      <c r="A19" s="469"/>
      <c r="B19" s="469"/>
      <c r="C19" s="469"/>
      <c r="D19" s="469"/>
      <c r="E19" s="256"/>
      <c r="F19" s="270"/>
      <c r="G19" s="256"/>
      <c r="H19" s="272"/>
      <c r="I19" s="256"/>
      <c r="J19" s="272"/>
      <c r="K19" s="256"/>
      <c r="L19" s="272"/>
    </row>
    <row r="20" spans="1:12" ht="17.100000000000001" customHeight="1" x14ac:dyDescent="0.25">
      <c r="A20" s="469"/>
      <c r="B20" s="469"/>
      <c r="C20" s="469"/>
      <c r="D20" s="469"/>
      <c r="E20" s="256"/>
      <c r="F20" s="270"/>
      <c r="G20" s="256"/>
      <c r="H20" s="272"/>
      <c r="I20" s="256"/>
      <c r="J20" s="272"/>
      <c r="K20" s="256"/>
      <c r="L20" s="272"/>
    </row>
    <row r="21" spans="1:12" ht="17.100000000000001" customHeight="1" x14ac:dyDescent="0.25">
      <c r="A21" s="469"/>
      <c r="B21" s="469"/>
      <c r="C21" s="469"/>
      <c r="D21" s="469"/>
      <c r="E21" s="256"/>
      <c r="F21" s="270"/>
      <c r="G21" s="256"/>
      <c r="H21" s="272"/>
      <c r="I21" s="256"/>
      <c r="J21" s="272"/>
      <c r="K21" s="256"/>
      <c r="L21" s="272"/>
    </row>
    <row r="22" spans="1:12" ht="17.100000000000001" customHeight="1" x14ac:dyDescent="0.25">
      <c r="A22" s="469"/>
      <c r="B22" s="469"/>
      <c r="C22" s="469"/>
      <c r="D22" s="469"/>
      <c r="E22" s="256"/>
      <c r="F22" s="270"/>
      <c r="G22" s="256"/>
      <c r="H22" s="272"/>
      <c r="I22" s="256"/>
      <c r="J22" s="272"/>
      <c r="K22" s="256"/>
      <c r="L22" s="272"/>
    </row>
    <row r="23" spans="1:12" ht="17.100000000000001" customHeight="1" x14ac:dyDescent="0.25">
      <c r="A23" s="469"/>
      <c r="B23" s="469"/>
      <c r="C23" s="469"/>
      <c r="D23" s="469"/>
      <c r="E23" s="256"/>
      <c r="F23" s="270"/>
      <c r="G23" s="256"/>
      <c r="H23" s="272"/>
      <c r="I23" s="256"/>
      <c r="J23" s="272"/>
      <c r="K23" s="256"/>
      <c r="L23" s="272"/>
    </row>
    <row r="24" spans="1:12" ht="17.100000000000001" customHeight="1" x14ac:dyDescent="0.25">
      <c r="A24" s="469"/>
      <c r="B24" s="469"/>
      <c r="C24" s="469"/>
      <c r="D24" s="469"/>
      <c r="E24" s="256"/>
      <c r="F24" s="270"/>
      <c r="G24" s="256"/>
      <c r="H24" s="272"/>
      <c r="I24" s="256"/>
      <c r="J24" s="272"/>
      <c r="K24" s="256"/>
      <c r="L24" s="272"/>
    </row>
    <row r="25" spans="1:12" ht="17.100000000000001" customHeight="1" x14ac:dyDescent="0.25">
      <c r="A25" s="469"/>
      <c r="B25" s="469"/>
      <c r="C25" s="469"/>
      <c r="D25" s="469"/>
      <c r="E25" s="256"/>
      <c r="F25" s="270"/>
      <c r="G25" s="256"/>
      <c r="H25" s="272"/>
      <c r="I25" s="256"/>
      <c r="J25" s="272"/>
      <c r="K25" s="256"/>
      <c r="L25" s="272"/>
    </row>
    <row r="26" spans="1:12" ht="17.100000000000001" customHeight="1" x14ac:dyDescent="0.25">
      <c r="A26" s="469"/>
      <c r="B26" s="469"/>
      <c r="C26" s="469"/>
      <c r="D26" s="469"/>
      <c r="E26" s="256"/>
      <c r="F26" s="270"/>
      <c r="G26" s="256"/>
      <c r="H26" s="272"/>
      <c r="I26" s="256"/>
      <c r="J26" s="272"/>
      <c r="K26" s="256"/>
      <c r="L26" s="272"/>
    </row>
    <row r="27" spans="1:12" ht="17.100000000000001" customHeight="1" x14ac:dyDescent="0.25">
      <c r="A27" s="469"/>
      <c r="B27" s="469"/>
      <c r="C27" s="469"/>
      <c r="D27" s="469"/>
      <c r="E27" s="256"/>
      <c r="F27" s="270"/>
      <c r="G27" s="256"/>
      <c r="H27" s="272"/>
      <c r="I27" s="256"/>
      <c r="J27" s="272"/>
      <c r="K27" s="256"/>
      <c r="L27" s="272"/>
    </row>
    <row r="28" spans="1:12" ht="17.100000000000001" customHeight="1" x14ac:dyDescent="0.25">
      <c r="A28" s="469"/>
      <c r="B28" s="469"/>
      <c r="C28" s="469"/>
      <c r="D28" s="469"/>
      <c r="E28" s="256"/>
      <c r="F28" s="270"/>
      <c r="G28" s="256"/>
      <c r="H28" s="272"/>
      <c r="I28" s="256"/>
      <c r="J28" s="272"/>
      <c r="K28" s="256"/>
      <c r="L28" s="272"/>
    </row>
    <row r="29" spans="1:12" ht="17.100000000000001" customHeight="1" x14ac:dyDescent="0.25">
      <c r="A29" s="468" t="s">
        <v>172</v>
      </c>
      <c r="B29" s="468"/>
      <c r="C29" s="468"/>
      <c r="D29" s="468"/>
      <c r="E29" s="256"/>
      <c r="F29" s="270"/>
      <c r="G29" s="256"/>
      <c r="H29" s="273">
        <f>'[1]SCH-C'!O26</f>
        <v>0</v>
      </c>
      <c r="I29" s="256"/>
      <c r="J29" s="273"/>
      <c r="K29" s="256"/>
      <c r="L29" s="273"/>
    </row>
    <row r="30" spans="1:12" x14ac:dyDescent="0.25">
      <c r="A30" s="256"/>
      <c r="B30" s="256"/>
      <c r="C30" s="256"/>
      <c r="D30" s="256"/>
      <c r="E30" s="256"/>
      <c r="F30" s="256"/>
      <c r="G30" s="256"/>
      <c r="H30" s="256"/>
      <c r="I30" s="256"/>
      <c r="J30" s="274"/>
      <c r="K30" s="256"/>
      <c r="L30" s="274"/>
    </row>
    <row r="31" spans="1:12" ht="13.8" thickBot="1" x14ac:dyDescent="0.3">
      <c r="A31" s="256"/>
      <c r="B31" s="275"/>
      <c r="C31" s="256"/>
      <c r="D31" s="256"/>
      <c r="E31" s="256"/>
      <c r="F31" s="276" t="s">
        <v>155</v>
      </c>
      <c r="G31" s="256"/>
      <c r="H31" s="277">
        <f>SUM(H13:H29)</f>
        <v>0</v>
      </c>
      <c r="I31" s="256"/>
      <c r="J31" s="278">
        <f>SUM(J13:J29)</f>
        <v>0</v>
      </c>
      <c r="K31" s="256"/>
      <c r="L31" s="278">
        <f>SUM(L13:L29)</f>
        <v>0</v>
      </c>
    </row>
    <row r="32" spans="1:12" ht="13.8" thickTop="1" x14ac:dyDescent="0.25">
      <c r="A32" s="279"/>
      <c r="B32" s="279"/>
      <c r="C32" s="279"/>
      <c r="D32" s="256"/>
      <c r="E32" s="256"/>
      <c r="F32" s="256"/>
      <c r="G32" s="256"/>
      <c r="H32" s="276" t="s">
        <v>156</v>
      </c>
      <c r="I32" s="256"/>
      <c r="J32" s="276" t="s">
        <v>157</v>
      </c>
      <c r="K32" s="256"/>
      <c r="L32" s="276" t="s">
        <v>158</v>
      </c>
    </row>
    <row r="33" spans="1:12" ht="10.5" customHeight="1" x14ac:dyDescent="0.25">
      <c r="A33" s="280"/>
      <c r="B33" s="280"/>
      <c r="C33" s="280"/>
      <c r="D33" s="280"/>
      <c r="E33" s="265"/>
      <c r="F33" s="280"/>
      <c r="G33" s="280"/>
      <c r="H33" s="280"/>
      <c r="I33" s="280"/>
      <c r="J33" s="280"/>
      <c r="K33" s="280"/>
      <c r="L33" s="280"/>
    </row>
    <row r="34" spans="1:12" x14ac:dyDescent="0.25">
      <c r="A34" s="281" t="s">
        <v>160</v>
      </c>
      <c r="B34" s="282"/>
      <c r="C34" s="282"/>
      <c r="D34" s="282"/>
      <c r="E34" s="275"/>
      <c r="F34" s="282"/>
      <c r="G34" s="282"/>
      <c r="H34" s="282"/>
      <c r="I34" s="282"/>
      <c r="J34" s="282"/>
      <c r="K34" s="282"/>
      <c r="L34" s="282"/>
    </row>
    <row r="35" spans="1:12" x14ac:dyDescent="0.25">
      <c r="A35" s="283" t="s">
        <v>173</v>
      </c>
      <c r="B35" s="282"/>
      <c r="C35" s="282"/>
      <c r="D35" s="282"/>
      <c r="E35" s="275"/>
      <c r="F35" s="282"/>
      <c r="G35" s="282"/>
      <c r="H35" s="282"/>
      <c r="I35" s="282"/>
      <c r="J35" s="282"/>
      <c r="K35" s="282"/>
      <c r="L35" s="282"/>
    </row>
    <row r="36" spans="1:12" x14ac:dyDescent="0.25">
      <c r="A36" s="284" t="s">
        <v>174</v>
      </c>
      <c r="B36" s="282"/>
      <c r="C36" s="282"/>
      <c r="D36" s="282"/>
      <c r="E36" s="275"/>
      <c r="F36" s="282"/>
      <c r="G36" s="282"/>
      <c r="H36" s="282"/>
      <c r="I36" s="282"/>
      <c r="J36" s="282"/>
      <c r="K36" s="282"/>
      <c r="L36" s="282"/>
    </row>
    <row r="37" spans="1:12" x14ac:dyDescent="0.25">
      <c r="A37" s="284" t="s">
        <v>175</v>
      </c>
      <c r="B37" s="282"/>
      <c r="C37" s="282"/>
      <c r="D37" s="282"/>
      <c r="E37" s="275"/>
      <c r="F37" s="282"/>
      <c r="G37" s="282"/>
      <c r="H37" s="282"/>
      <c r="I37" s="282"/>
      <c r="J37" s="282"/>
      <c r="K37" s="282"/>
      <c r="L37" s="282"/>
    </row>
    <row r="38" spans="1:12" x14ac:dyDescent="0.25">
      <c r="A38" s="283" t="s">
        <v>176</v>
      </c>
      <c r="B38" s="282"/>
      <c r="C38" s="282"/>
      <c r="D38" s="282"/>
      <c r="E38" s="275"/>
      <c r="F38" s="282"/>
      <c r="G38" s="282"/>
      <c r="H38" s="282"/>
      <c r="I38" s="282"/>
      <c r="J38" s="282"/>
      <c r="K38" s="282"/>
      <c r="L38" s="282"/>
    </row>
    <row r="39" spans="1:12" ht="15" x14ac:dyDescent="0.25">
      <c r="F39" s="285"/>
      <c r="G39" s="285"/>
      <c r="H39" s="285"/>
      <c r="I39" s="285"/>
      <c r="J39" s="285"/>
      <c r="K39" s="285"/>
      <c r="L39" s="285"/>
    </row>
    <row r="40" spans="1:12" ht="15" x14ac:dyDescent="0.25">
      <c r="F40" s="285"/>
      <c r="G40" s="285"/>
      <c r="H40" s="285"/>
      <c r="I40" s="285"/>
      <c r="J40" s="285"/>
      <c r="K40" s="285"/>
      <c r="L40" s="285"/>
    </row>
  </sheetData>
  <mergeCells count="19">
    <mergeCell ref="A22:D22"/>
    <mergeCell ref="D4:G4"/>
    <mergeCell ref="D6:G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9:D29"/>
    <mergeCell ref="A23:D23"/>
    <mergeCell ref="A24:D24"/>
    <mergeCell ref="A25:D25"/>
    <mergeCell ref="A26:D26"/>
    <mergeCell ref="A27:D27"/>
    <mergeCell ref="A28:D28"/>
  </mergeCells>
  <printOptions horizontalCentered="1" verticalCentered="1"/>
  <pageMargins left="0.25" right="0.25" top="0.25" bottom="0.25" header="0.4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O146"/>
  <sheetViews>
    <sheetView showGridLines="0" tabSelected="1" zoomScale="75" workbookViewId="0">
      <selection activeCell="O12" sqref="O12"/>
    </sheetView>
  </sheetViews>
  <sheetFormatPr defaultColWidth="7.59765625" defaultRowHeight="12.6" x14ac:dyDescent="0.25"/>
  <cols>
    <col min="1" max="1" width="1.796875" style="290" customWidth="1"/>
    <col min="2" max="2" width="11.796875" style="290" customWidth="1"/>
    <col min="3" max="3" width="1.796875" style="290" customWidth="1"/>
    <col min="4" max="4" width="10.796875" style="290" customWidth="1"/>
    <col min="5" max="6" width="1.796875" style="290" customWidth="1"/>
    <col min="7" max="7" width="11.796875" style="290" customWidth="1"/>
    <col min="8" max="8" width="1.796875" style="290" customWidth="1"/>
    <col min="9" max="9" width="11.796875" style="290" customWidth="1"/>
    <col min="10" max="10" width="1.796875" style="290" customWidth="1"/>
    <col min="11" max="11" width="11.796875" style="290" customWidth="1"/>
    <col min="12" max="12" width="1.796875" style="290" customWidth="1"/>
    <col min="13" max="13" width="11.796875" style="290" customWidth="1"/>
    <col min="14" max="14" width="1.796875" style="290" customWidth="1"/>
    <col min="15" max="15" width="11.796875" style="290" customWidth="1"/>
    <col min="16" max="16384" width="7.59765625" style="290"/>
  </cols>
  <sheetData>
    <row r="1" spans="1:15" ht="15" customHeight="1" x14ac:dyDescent="0.3">
      <c r="A1" s="286"/>
      <c r="B1" s="287"/>
      <c r="C1" s="287"/>
      <c r="D1" s="288"/>
      <c r="E1" s="288"/>
      <c r="F1" s="287"/>
      <c r="G1" s="287"/>
      <c r="H1" s="287"/>
      <c r="I1" s="287"/>
      <c r="J1" s="287"/>
      <c r="K1" s="287"/>
      <c r="L1" s="287"/>
      <c r="M1" s="287"/>
      <c r="N1" s="286"/>
      <c r="O1" s="289" t="s">
        <v>177</v>
      </c>
    </row>
    <row r="2" spans="1:15" ht="7.5" customHeight="1" x14ac:dyDescent="0.25">
      <c r="A2" s="286"/>
      <c r="B2" s="287"/>
      <c r="C2" s="287"/>
      <c r="D2" s="286"/>
      <c r="E2" s="286"/>
      <c r="F2" s="287"/>
      <c r="G2" s="287"/>
      <c r="H2" s="287"/>
      <c r="I2" s="287"/>
      <c r="J2" s="287"/>
      <c r="K2" s="287"/>
      <c r="L2" s="287"/>
      <c r="M2" s="287"/>
      <c r="N2" s="286"/>
      <c r="O2" s="286"/>
    </row>
    <row r="3" spans="1:15" ht="22.8" x14ac:dyDescent="0.4">
      <c r="A3" s="286"/>
      <c r="B3" s="286"/>
      <c r="C3" s="291" t="s">
        <v>178</v>
      </c>
      <c r="D3" s="291"/>
      <c r="E3" s="291"/>
      <c r="F3" s="292"/>
      <c r="G3" s="292"/>
      <c r="H3" s="292"/>
      <c r="I3" s="293"/>
      <c r="J3" s="293"/>
      <c r="K3" s="293"/>
      <c r="L3" s="293"/>
      <c r="M3" s="293"/>
      <c r="N3" s="294"/>
      <c r="O3" s="294"/>
    </row>
    <row r="4" spans="1:15" ht="6" customHeight="1" x14ac:dyDescent="0.3">
      <c r="A4" s="286"/>
      <c r="B4" s="286"/>
      <c r="C4" s="286"/>
      <c r="D4" s="295"/>
      <c r="E4" s="295"/>
      <c r="F4" s="296"/>
      <c r="G4" s="296"/>
      <c r="H4" s="296"/>
      <c r="I4" s="297"/>
      <c r="J4" s="297"/>
      <c r="K4" s="297"/>
      <c r="L4" s="287"/>
      <c r="M4" s="297"/>
      <c r="N4" s="286"/>
      <c r="O4" s="286"/>
    </row>
    <row r="5" spans="1:15" ht="12" customHeight="1" x14ac:dyDescent="0.25">
      <c r="A5" s="471" t="s">
        <v>4</v>
      </c>
      <c r="B5" s="472"/>
      <c r="C5" s="472"/>
      <c r="D5" s="472"/>
      <c r="E5" s="473"/>
      <c r="F5" s="474" t="s">
        <v>41</v>
      </c>
      <c r="G5" s="475"/>
      <c r="H5" s="475"/>
      <c r="I5" s="475"/>
      <c r="J5" s="475"/>
      <c r="K5" s="475"/>
      <c r="L5" s="475"/>
      <c r="M5" s="476"/>
      <c r="N5" s="474" t="s">
        <v>7</v>
      </c>
      <c r="O5" s="476"/>
    </row>
    <row r="6" spans="1:15" ht="21" customHeight="1" x14ac:dyDescent="0.25">
      <c r="A6" s="298"/>
      <c r="B6" s="299"/>
      <c r="C6" s="299"/>
      <c r="D6" s="299"/>
      <c r="E6" s="300"/>
      <c r="F6" s="301"/>
      <c r="G6" s="301"/>
      <c r="H6" s="301"/>
      <c r="I6" s="301"/>
      <c r="J6" s="301"/>
      <c r="K6" s="301"/>
      <c r="L6" s="301"/>
      <c r="M6" s="302"/>
      <c r="N6" s="303"/>
      <c r="O6" s="302"/>
    </row>
    <row r="7" spans="1:15" ht="12" customHeight="1" x14ac:dyDescent="0.25">
      <c r="A7" s="477" t="s">
        <v>8</v>
      </c>
      <c r="B7" s="478"/>
      <c r="C7" s="478"/>
      <c r="D7" s="478"/>
      <c r="E7" s="479"/>
      <c r="F7" s="471" t="s">
        <v>142</v>
      </c>
      <c r="G7" s="472"/>
      <c r="H7" s="473"/>
      <c r="I7" s="471" t="s">
        <v>179</v>
      </c>
      <c r="J7" s="472"/>
      <c r="K7" s="472"/>
      <c r="L7" s="472"/>
      <c r="M7" s="473"/>
      <c r="N7" s="474" t="s">
        <v>180</v>
      </c>
      <c r="O7" s="476"/>
    </row>
    <row r="8" spans="1:15" ht="21" customHeight="1" x14ac:dyDescent="0.25">
      <c r="A8" s="304"/>
      <c r="B8" s="305"/>
      <c r="C8" s="305"/>
      <c r="D8" s="305"/>
      <c r="E8" s="306"/>
      <c r="F8" s="298"/>
      <c r="G8" s="299"/>
      <c r="H8" s="300"/>
      <c r="I8" s="298"/>
      <c r="J8" s="299"/>
      <c r="K8" s="299"/>
      <c r="L8" s="299"/>
      <c r="M8" s="300"/>
      <c r="N8" s="301"/>
      <c r="O8" s="302"/>
    </row>
    <row r="9" spans="1:15" ht="12.75" customHeight="1" x14ac:dyDescent="0.25">
      <c r="A9" s="307"/>
      <c r="B9" s="308"/>
      <c r="C9" s="308"/>
      <c r="D9" s="308"/>
      <c r="E9" s="308"/>
      <c r="F9" s="309"/>
      <c r="G9" s="309"/>
      <c r="H9" s="309"/>
      <c r="I9" s="309"/>
      <c r="J9" s="309"/>
      <c r="K9" s="309"/>
      <c r="L9" s="309"/>
      <c r="M9" s="309"/>
      <c r="N9" s="309"/>
      <c r="O9" s="309"/>
    </row>
    <row r="10" spans="1:15" ht="15.75" customHeight="1" x14ac:dyDescent="0.25">
      <c r="A10" s="310" t="s">
        <v>181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2"/>
      <c r="L10" s="313"/>
      <c r="M10" s="313"/>
      <c r="N10" s="313"/>
      <c r="O10" s="313"/>
    </row>
    <row r="11" spans="1:15" ht="12" customHeight="1" x14ac:dyDescent="0.25">
      <c r="A11" s="314">
        <v>1</v>
      </c>
      <c r="B11" s="315" t="s">
        <v>182</v>
      </c>
      <c r="C11" s="316">
        <v>2</v>
      </c>
      <c r="D11" s="315" t="s">
        <v>183</v>
      </c>
      <c r="E11" s="317"/>
      <c r="F11" s="318">
        <v>3</v>
      </c>
      <c r="G11" s="319" t="s">
        <v>184</v>
      </c>
      <c r="H11" s="320">
        <v>4</v>
      </c>
      <c r="I11" s="319" t="s">
        <v>185</v>
      </c>
      <c r="J11" s="320">
        <v>5</v>
      </c>
      <c r="K11" s="319" t="s">
        <v>186</v>
      </c>
      <c r="N11" s="321"/>
      <c r="O11" s="313"/>
    </row>
    <row r="12" spans="1:15" ht="12" customHeight="1" x14ac:dyDescent="0.25">
      <c r="A12" s="322"/>
      <c r="B12" s="323" t="s">
        <v>187</v>
      </c>
      <c r="C12" s="324"/>
      <c r="D12" s="315" t="s">
        <v>71</v>
      </c>
      <c r="E12" s="317"/>
      <c r="F12" s="313"/>
      <c r="G12" s="319" t="s">
        <v>188</v>
      </c>
      <c r="H12" s="313"/>
      <c r="I12" s="319" t="s">
        <v>71</v>
      </c>
      <c r="J12" s="313"/>
      <c r="K12" s="319" t="s">
        <v>187</v>
      </c>
      <c r="N12" s="325"/>
      <c r="O12" s="313"/>
    </row>
    <row r="13" spans="1:15" ht="12" customHeight="1" x14ac:dyDescent="0.25">
      <c r="A13" s="322"/>
      <c r="B13" s="315" t="s">
        <v>71</v>
      </c>
      <c r="C13" s="326"/>
      <c r="D13" s="327" t="s">
        <v>189</v>
      </c>
      <c r="E13" s="328"/>
      <c r="F13" s="309"/>
      <c r="G13" s="319" t="s">
        <v>190</v>
      </c>
      <c r="H13" s="309"/>
      <c r="I13" s="319" t="s">
        <v>189</v>
      </c>
      <c r="J13" s="309"/>
      <c r="K13" s="319" t="s">
        <v>71</v>
      </c>
      <c r="N13" s="321"/>
      <c r="O13" s="313"/>
    </row>
    <row r="14" spans="1:15" ht="21" customHeight="1" x14ac:dyDescent="0.25">
      <c r="A14" s="329" t="s">
        <v>191</v>
      </c>
      <c r="B14" s="330"/>
      <c r="C14" s="331" t="s">
        <v>191</v>
      </c>
      <c r="D14" s="332"/>
      <c r="E14" s="333"/>
      <c r="F14" s="334" t="s">
        <v>191</v>
      </c>
      <c r="G14" s="330"/>
      <c r="H14" s="334" t="s">
        <v>191</v>
      </c>
      <c r="I14" s="335">
        <f>D14-G14</f>
        <v>0</v>
      </c>
      <c r="J14" s="334" t="s">
        <v>191</v>
      </c>
      <c r="K14" s="335">
        <f>B14+I14</f>
        <v>0</v>
      </c>
      <c r="N14" s="325"/>
      <c r="O14" s="313"/>
    </row>
    <row r="15" spans="1:15" ht="12.75" customHeight="1" x14ac:dyDescent="0.25">
      <c r="A15" s="309"/>
      <c r="B15" s="336"/>
      <c r="C15" s="337"/>
      <c r="D15" s="338"/>
      <c r="E15" s="338"/>
      <c r="F15" s="339"/>
      <c r="G15" s="336"/>
      <c r="H15" s="339"/>
      <c r="I15" s="340"/>
      <c r="J15" s="339"/>
      <c r="K15" s="340"/>
      <c r="N15" s="325"/>
      <c r="O15" s="313"/>
    </row>
    <row r="16" spans="1:15" ht="15.75" customHeight="1" x14ac:dyDescent="0.25">
      <c r="A16" s="310" t="s">
        <v>192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  <c r="L16" s="341"/>
      <c r="M16" s="341"/>
      <c r="N16" s="341"/>
      <c r="O16" s="341"/>
    </row>
    <row r="17" spans="1:15" ht="12" customHeight="1" x14ac:dyDescent="0.25">
      <c r="A17" s="320">
        <v>1</v>
      </c>
      <c r="B17" s="315" t="s">
        <v>182</v>
      </c>
      <c r="C17" s="316">
        <v>2</v>
      </c>
      <c r="D17" s="315" t="s">
        <v>185</v>
      </c>
      <c r="E17" s="317"/>
      <c r="F17" s="320">
        <v>3</v>
      </c>
      <c r="G17" s="315" t="s">
        <v>115</v>
      </c>
      <c r="H17" s="320">
        <v>4</v>
      </c>
      <c r="I17" s="315" t="s">
        <v>71</v>
      </c>
      <c r="J17" s="320">
        <v>5</v>
      </c>
      <c r="K17" s="319" t="s">
        <v>186</v>
      </c>
      <c r="N17" s="341"/>
      <c r="O17" s="341"/>
    </row>
    <row r="18" spans="1:15" ht="12" customHeight="1" x14ac:dyDescent="0.25">
      <c r="A18" s="322"/>
      <c r="B18" s="319" t="s">
        <v>193</v>
      </c>
      <c r="C18" s="324"/>
      <c r="D18" s="315" t="s">
        <v>71</v>
      </c>
      <c r="E18" s="317"/>
      <c r="F18" s="313"/>
      <c r="G18" s="319" t="s">
        <v>193</v>
      </c>
      <c r="H18" s="313"/>
      <c r="I18" s="319" t="s">
        <v>194</v>
      </c>
      <c r="J18" s="313"/>
      <c r="K18" s="319" t="s">
        <v>193</v>
      </c>
      <c r="N18" s="341"/>
      <c r="O18" s="341"/>
    </row>
    <row r="19" spans="1:15" ht="12" customHeight="1" x14ac:dyDescent="0.25">
      <c r="A19" s="322"/>
      <c r="B19" s="319" t="s">
        <v>71</v>
      </c>
      <c r="C19" s="326"/>
      <c r="D19" s="327" t="s">
        <v>189</v>
      </c>
      <c r="E19" s="328"/>
      <c r="F19" s="342"/>
      <c r="G19" s="343" t="s">
        <v>71</v>
      </c>
      <c r="H19" s="342"/>
      <c r="I19" s="343" t="s">
        <v>94</v>
      </c>
      <c r="J19" s="342"/>
      <c r="K19" s="343" t="s">
        <v>71</v>
      </c>
      <c r="N19" s="341"/>
      <c r="O19" s="341"/>
    </row>
    <row r="20" spans="1:15" ht="21" customHeight="1" x14ac:dyDescent="0.25">
      <c r="A20" s="344" t="s">
        <v>191</v>
      </c>
      <c r="B20" s="330"/>
      <c r="C20" s="334" t="s">
        <v>191</v>
      </c>
      <c r="D20" s="345">
        <f>I14</f>
        <v>0</v>
      </c>
      <c r="E20" s="346"/>
      <c r="F20" s="334" t="s">
        <v>191</v>
      </c>
      <c r="G20" s="347">
        <f>I14+B20</f>
        <v>0</v>
      </c>
      <c r="H20" s="334" t="s">
        <v>191</v>
      </c>
      <c r="I20" s="335">
        <f>IF(K14*0.05&gt;G20,G20,(K14*0.05)/1*1)</f>
        <v>0</v>
      </c>
      <c r="J20" s="334" t="s">
        <v>191</v>
      </c>
      <c r="K20" s="335">
        <f>G20-I20</f>
        <v>0</v>
      </c>
      <c r="N20" s="341"/>
      <c r="O20" s="341"/>
    </row>
    <row r="21" spans="1:15" ht="12.75" customHeight="1" x14ac:dyDescent="0.25">
      <c r="A21" s="309"/>
      <c r="B21" s="336"/>
      <c r="C21" s="339"/>
      <c r="D21" s="348"/>
      <c r="E21" s="336"/>
      <c r="F21" s="339"/>
      <c r="G21" s="340"/>
      <c r="H21" s="339"/>
      <c r="I21" s="340"/>
      <c r="J21" s="339"/>
      <c r="K21" s="340"/>
      <c r="N21" s="341"/>
      <c r="O21" s="341"/>
    </row>
    <row r="22" spans="1:15" ht="15.75" customHeight="1" x14ac:dyDescent="0.25">
      <c r="A22" s="310" t="s">
        <v>195</v>
      </c>
      <c r="B22" s="311"/>
      <c r="C22" s="311"/>
      <c r="D22" s="312"/>
      <c r="E22" s="313"/>
      <c r="F22" s="310" t="s">
        <v>196</v>
      </c>
      <c r="G22" s="311"/>
      <c r="H22" s="311"/>
      <c r="I22" s="311"/>
      <c r="J22" s="311"/>
      <c r="K22" s="311"/>
      <c r="L22" s="349"/>
      <c r="M22" s="349"/>
      <c r="N22" s="350"/>
      <c r="O22" s="351"/>
    </row>
    <row r="23" spans="1:15" ht="12" customHeight="1" x14ac:dyDescent="0.25">
      <c r="A23" s="314">
        <v>1</v>
      </c>
      <c r="B23" s="315" t="s">
        <v>197</v>
      </c>
      <c r="C23" s="352">
        <v>2</v>
      </c>
      <c r="D23" s="317" t="s">
        <v>71</v>
      </c>
      <c r="E23" s="315"/>
      <c r="F23" s="353">
        <v>1</v>
      </c>
      <c r="G23" s="317" t="s">
        <v>115</v>
      </c>
      <c r="H23" s="318">
        <v>2</v>
      </c>
      <c r="I23" s="309"/>
      <c r="J23" s="320">
        <v>3</v>
      </c>
      <c r="K23" s="354" t="s">
        <v>198</v>
      </c>
      <c r="L23" s="320">
        <v>4</v>
      </c>
      <c r="M23" s="355" t="s">
        <v>199</v>
      </c>
      <c r="N23" s="353">
        <v>5</v>
      </c>
      <c r="O23" s="356" t="s">
        <v>198</v>
      </c>
    </row>
    <row r="24" spans="1:15" ht="12" customHeight="1" x14ac:dyDescent="0.25">
      <c r="A24" s="322"/>
      <c r="B24" s="315" t="s">
        <v>193</v>
      </c>
      <c r="C24" s="324"/>
      <c r="D24" s="317" t="s">
        <v>200</v>
      </c>
      <c r="E24" s="315"/>
      <c r="F24" s="324"/>
      <c r="G24" s="317" t="s">
        <v>71</v>
      </c>
      <c r="H24" s="313"/>
      <c r="I24" s="357" t="s">
        <v>201</v>
      </c>
      <c r="J24" s="313"/>
      <c r="K24" s="319" t="s">
        <v>202</v>
      </c>
      <c r="L24" s="313"/>
      <c r="M24" s="358" t="s">
        <v>203</v>
      </c>
      <c r="N24" s="324"/>
      <c r="O24" s="359" t="s">
        <v>204</v>
      </c>
    </row>
    <row r="25" spans="1:15" ht="12" customHeight="1" x14ac:dyDescent="0.25">
      <c r="A25" s="360"/>
      <c r="B25" s="361" t="s">
        <v>71</v>
      </c>
      <c r="C25" s="362"/>
      <c r="D25" s="363" t="s">
        <v>94</v>
      </c>
      <c r="E25" s="315"/>
      <c r="F25" s="362"/>
      <c r="G25" s="363" t="s">
        <v>94</v>
      </c>
      <c r="H25" s="342"/>
      <c r="I25" s="364" t="s">
        <v>205</v>
      </c>
      <c r="J25" s="342"/>
      <c r="K25" s="365" t="s">
        <v>206</v>
      </c>
      <c r="L25" s="342"/>
      <c r="M25" s="364" t="s">
        <v>205</v>
      </c>
      <c r="N25" s="362"/>
      <c r="O25" s="366" t="s">
        <v>207</v>
      </c>
    </row>
    <row r="26" spans="1:15" ht="21" customHeight="1" x14ac:dyDescent="0.25">
      <c r="A26" s="360" t="s">
        <v>191</v>
      </c>
      <c r="B26" s="367">
        <f>(B20+K20)/2</f>
        <v>0</v>
      </c>
      <c r="C26" s="326" t="s">
        <v>191</v>
      </c>
      <c r="D26" s="368">
        <f>(B26*0.15)/1*1</f>
        <v>0</v>
      </c>
      <c r="E26" s="369"/>
      <c r="F26" s="370" t="s">
        <v>191</v>
      </c>
      <c r="G26" s="368">
        <f>I20+D26</f>
        <v>0</v>
      </c>
      <c r="H26" s="342"/>
      <c r="I26" s="371"/>
      <c r="J26" s="342" t="s">
        <v>191</v>
      </c>
      <c r="K26" s="372" t="str">
        <f>IF(G26=0,"",G26/I26)</f>
        <v/>
      </c>
      <c r="L26" s="342"/>
      <c r="M26" s="373"/>
      <c r="N26" s="326" t="s">
        <v>191</v>
      </c>
      <c r="O26" s="374">
        <v>0</v>
      </c>
    </row>
    <row r="27" spans="1:15" ht="18" customHeight="1" x14ac:dyDescent="0.25">
      <c r="A27" s="375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286"/>
      <c r="O27" s="286"/>
    </row>
    <row r="28" spans="1:15" s="378" customFormat="1" ht="12" x14ac:dyDescent="0.35">
      <c r="A28" s="376" t="s">
        <v>208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</row>
    <row r="29" spans="1:15" s="379" customFormat="1" ht="11.1" customHeight="1" x14ac:dyDescent="0.35">
      <c r="B29" s="376" t="s">
        <v>209</v>
      </c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</row>
    <row r="30" spans="1:15" s="379" customFormat="1" ht="11.1" customHeight="1" x14ac:dyDescent="0.35">
      <c r="B30" s="381" t="s">
        <v>210</v>
      </c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</row>
    <row r="31" spans="1:15" s="379" customFormat="1" ht="11.1" customHeight="1" x14ac:dyDescent="0.35">
      <c r="B31" s="381" t="s">
        <v>211</v>
      </c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</row>
    <row r="32" spans="1:15" s="379" customFormat="1" ht="11.1" customHeight="1" x14ac:dyDescent="0.35">
      <c r="B32" s="381" t="s">
        <v>212</v>
      </c>
      <c r="C32" s="382"/>
      <c r="D32" s="382"/>
      <c r="E32" s="382"/>
      <c r="F32" s="382"/>
      <c r="G32" s="382"/>
      <c r="H32" s="382"/>
      <c r="I32" s="382"/>
      <c r="J32" s="382"/>
      <c r="K32" s="382"/>
      <c r="L32" s="382"/>
      <c r="M32" s="382"/>
      <c r="N32" s="382"/>
      <c r="O32" s="382"/>
    </row>
    <row r="33" spans="1:15" s="379" customFormat="1" ht="11.1" customHeight="1" x14ac:dyDescent="0.35">
      <c r="B33" s="381" t="s">
        <v>213</v>
      </c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</row>
    <row r="34" spans="1:15" s="379" customFormat="1" ht="11.1" customHeight="1" x14ac:dyDescent="0.35">
      <c r="B34" s="381" t="s">
        <v>214</v>
      </c>
      <c r="C34" s="382"/>
      <c r="D34" s="382"/>
      <c r="E34" s="382"/>
      <c r="F34" s="382"/>
      <c r="G34" s="382"/>
      <c r="H34" s="382"/>
      <c r="I34" s="382"/>
      <c r="J34" s="382"/>
      <c r="K34" s="382"/>
      <c r="L34" s="382"/>
      <c r="M34" s="382"/>
      <c r="N34" s="382"/>
      <c r="O34" s="382"/>
    </row>
    <row r="35" spans="1:15" s="379" customFormat="1" ht="11.1" customHeight="1" x14ac:dyDescent="0.35">
      <c r="B35" s="376" t="s">
        <v>215</v>
      </c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</row>
    <row r="36" spans="1:15" s="379" customFormat="1" ht="11.1" customHeight="1" x14ac:dyDescent="0.35">
      <c r="B36" s="381" t="s">
        <v>216</v>
      </c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</row>
    <row r="37" spans="1:15" s="379" customFormat="1" ht="11.1" customHeight="1" x14ac:dyDescent="0.35">
      <c r="B37" s="381" t="s">
        <v>217</v>
      </c>
      <c r="C37" s="382"/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</row>
    <row r="38" spans="1:15" s="379" customFormat="1" ht="11.1" customHeight="1" x14ac:dyDescent="0.35">
      <c r="B38" s="381" t="s">
        <v>218</v>
      </c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</row>
    <row r="39" spans="1:15" s="379" customFormat="1" ht="11.1" customHeight="1" x14ac:dyDescent="0.35">
      <c r="B39" s="376" t="s">
        <v>219</v>
      </c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</row>
    <row r="40" spans="1:15" s="379" customFormat="1" ht="11.1" customHeight="1" x14ac:dyDescent="0.35">
      <c r="B40" s="376" t="s">
        <v>220</v>
      </c>
      <c r="C40" s="383"/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</row>
    <row r="41" spans="1:15" s="379" customFormat="1" ht="11.1" customHeight="1" x14ac:dyDescent="0.35">
      <c r="B41" s="376" t="s">
        <v>221</v>
      </c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4"/>
      <c r="O41" s="382"/>
    </row>
    <row r="42" spans="1:15" s="379" customFormat="1" ht="11.1" customHeight="1" x14ac:dyDescent="0.35">
      <c r="B42" s="376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4"/>
      <c r="O42" s="382"/>
    </row>
    <row r="43" spans="1:15" s="379" customFormat="1" ht="12" customHeight="1" x14ac:dyDescent="0.35">
      <c r="A43" s="376" t="s">
        <v>222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</row>
    <row r="44" spans="1:15" s="379" customFormat="1" ht="11.1" customHeight="1" x14ac:dyDescent="0.35">
      <c r="B44" s="376" t="s">
        <v>223</v>
      </c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4"/>
      <c r="O44" s="382"/>
    </row>
    <row r="45" spans="1:15" s="379" customFormat="1" ht="11.1" customHeight="1" x14ac:dyDescent="0.35">
      <c r="B45" s="381" t="s">
        <v>224</v>
      </c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4"/>
      <c r="O45" s="382"/>
    </row>
    <row r="46" spans="1:15" s="379" customFormat="1" ht="11.1" customHeight="1" x14ac:dyDescent="0.35">
      <c r="B46" s="376" t="s">
        <v>225</v>
      </c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</row>
    <row r="47" spans="1:15" s="379" customFormat="1" ht="11.1" customHeight="1" x14ac:dyDescent="0.35">
      <c r="B47" s="376" t="s">
        <v>226</v>
      </c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4"/>
      <c r="O47" s="382"/>
    </row>
    <row r="48" spans="1:15" s="379" customFormat="1" ht="11.1" customHeight="1" x14ac:dyDescent="0.35">
      <c r="B48" s="376" t="s">
        <v>227</v>
      </c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4"/>
      <c r="O48" s="382"/>
    </row>
    <row r="49" spans="1:15" s="379" customFormat="1" ht="11.1" customHeight="1" x14ac:dyDescent="0.35">
      <c r="B49" s="381" t="s">
        <v>228</v>
      </c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4"/>
      <c r="O49" s="382"/>
    </row>
    <row r="50" spans="1:15" s="379" customFormat="1" ht="11.1" customHeight="1" x14ac:dyDescent="0.35">
      <c r="A50" s="386"/>
      <c r="B50" s="387" t="s">
        <v>229</v>
      </c>
      <c r="C50" s="382"/>
      <c r="D50" s="388" t="s">
        <v>230</v>
      </c>
      <c r="E50" s="388"/>
      <c r="F50" s="389"/>
      <c r="G50" s="389"/>
      <c r="H50" s="389"/>
      <c r="I50" s="389"/>
      <c r="J50" s="389"/>
      <c r="K50" s="389"/>
      <c r="L50" s="389"/>
      <c r="M50" s="389"/>
      <c r="N50" s="390"/>
      <c r="O50" s="390"/>
    </row>
    <row r="51" spans="1:15" s="379" customFormat="1" ht="11.1" customHeight="1" x14ac:dyDescent="0.35">
      <c r="A51" s="386"/>
      <c r="B51" s="382"/>
      <c r="C51" s="382"/>
      <c r="D51" s="391" t="s">
        <v>231</v>
      </c>
      <c r="E51" s="391"/>
      <c r="F51" s="380"/>
      <c r="G51" s="380"/>
      <c r="H51" s="380"/>
      <c r="I51" s="380"/>
      <c r="J51" s="380"/>
      <c r="K51" s="380"/>
      <c r="L51" s="380"/>
      <c r="M51" s="380"/>
      <c r="N51" s="380"/>
      <c r="O51" s="380"/>
    </row>
    <row r="52" spans="1:15" s="379" customFormat="1" ht="11.1" customHeight="1" x14ac:dyDescent="0.35">
      <c r="B52" s="381" t="s">
        <v>232</v>
      </c>
      <c r="C52" s="386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</row>
    <row r="53" spans="1:15" s="392" customFormat="1" ht="11.1" customHeight="1" x14ac:dyDescent="0.35">
      <c r="B53" s="376" t="s">
        <v>233</v>
      </c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4"/>
      <c r="O53" s="382"/>
    </row>
    <row r="54" spans="1:15" s="392" customFormat="1" ht="11.1" customHeight="1" x14ac:dyDescent="0.35">
      <c r="B54" s="376"/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4"/>
      <c r="O54" s="382"/>
    </row>
    <row r="55" spans="1:15" s="379" customFormat="1" ht="12" customHeight="1" x14ac:dyDescent="0.35">
      <c r="A55" s="376" t="s">
        <v>234</v>
      </c>
      <c r="B55" s="385"/>
      <c r="C55" s="385"/>
      <c r="D55" s="385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</row>
    <row r="56" spans="1:15" s="379" customFormat="1" ht="11.1" customHeight="1" x14ac:dyDescent="0.35">
      <c r="B56" s="376" t="s">
        <v>235</v>
      </c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2"/>
    </row>
    <row r="57" spans="1:15" s="379" customFormat="1" ht="11.1" customHeight="1" x14ac:dyDescent="0.35">
      <c r="B57" s="376" t="s">
        <v>236</v>
      </c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4"/>
      <c r="O57" s="382"/>
    </row>
    <row r="58" spans="1:15" s="379" customFormat="1" ht="11.1" customHeight="1" x14ac:dyDescent="0.35">
      <c r="B58" s="381" t="s">
        <v>237</v>
      </c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</row>
    <row r="59" spans="1:15" s="379" customFormat="1" ht="11.1" customHeight="1" x14ac:dyDescent="0.35">
      <c r="B59" s="381"/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</row>
    <row r="60" spans="1:15" s="379" customFormat="1" ht="12" customHeight="1" x14ac:dyDescent="0.35">
      <c r="A60" s="376" t="s">
        <v>238</v>
      </c>
      <c r="B60" s="385"/>
      <c r="C60" s="385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5"/>
    </row>
    <row r="61" spans="1:15" s="379" customFormat="1" ht="11.1" customHeight="1" x14ac:dyDescent="0.35">
      <c r="B61" s="376" t="s">
        <v>239</v>
      </c>
      <c r="C61" s="382"/>
      <c r="D61" s="382"/>
      <c r="E61" s="382"/>
      <c r="F61" s="382"/>
      <c r="G61" s="382"/>
      <c r="H61" s="382"/>
      <c r="I61" s="382"/>
      <c r="J61" s="382"/>
      <c r="K61" s="382"/>
      <c r="L61" s="382"/>
      <c r="M61" s="382"/>
      <c r="N61" s="382"/>
      <c r="O61" s="382"/>
    </row>
    <row r="62" spans="1:15" s="379" customFormat="1" ht="11.1" customHeight="1" x14ac:dyDescent="0.35">
      <c r="B62" s="376" t="s">
        <v>240</v>
      </c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93"/>
      <c r="N62" s="393"/>
      <c r="O62" s="382"/>
    </row>
    <row r="63" spans="1:15" s="379" customFormat="1" ht="11.1" customHeight="1" x14ac:dyDescent="0.35">
      <c r="B63" s="381" t="s">
        <v>241</v>
      </c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4"/>
      <c r="O63" s="382"/>
    </row>
    <row r="64" spans="1:15" s="379" customFormat="1" ht="11.1" customHeight="1" x14ac:dyDescent="0.35">
      <c r="B64" s="376" t="s">
        <v>242</v>
      </c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2"/>
      <c r="N64" s="382"/>
      <c r="O64" s="382"/>
    </row>
    <row r="65" spans="2:13" ht="11.1" customHeight="1" x14ac:dyDescent="0.25">
      <c r="B65" s="376" t="s">
        <v>243</v>
      </c>
    </row>
    <row r="66" spans="2:13" ht="11.1" customHeight="1" x14ac:dyDescent="0.25">
      <c r="B66" s="376" t="s">
        <v>244</v>
      </c>
    </row>
    <row r="68" spans="2:13" x14ac:dyDescent="0.25">
      <c r="L68" s="394"/>
      <c r="M68" s="394"/>
    </row>
    <row r="69" spans="2:13" x14ac:dyDescent="0.25">
      <c r="L69" s="394"/>
      <c r="M69" s="395"/>
    </row>
    <row r="83" spans="1:15" x14ac:dyDescent="0.25">
      <c r="A83" s="396"/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</row>
    <row r="114" spans="1:13" ht="15.6" x14ac:dyDescent="0.35">
      <c r="A114" s="397"/>
      <c r="B114" s="397"/>
      <c r="C114" s="397"/>
      <c r="D114" s="397"/>
      <c r="E114" s="397"/>
      <c r="F114" s="397"/>
      <c r="G114" s="397"/>
      <c r="H114" s="397"/>
      <c r="I114" s="397"/>
      <c r="J114" s="397"/>
      <c r="K114" s="397"/>
      <c r="L114" s="397"/>
      <c r="M114" s="397"/>
    </row>
    <row r="115" spans="1:13" ht="15.6" x14ac:dyDescent="0.35">
      <c r="A115" s="397"/>
      <c r="B115" s="397"/>
      <c r="C115" s="397"/>
      <c r="D115" s="397"/>
      <c r="E115" s="397"/>
      <c r="F115" s="397"/>
      <c r="G115" s="397"/>
      <c r="H115" s="397"/>
      <c r="I115" s="397"/>
      <c r="J115" s="397"/>
      <c r="K115" s="397"/>
      <c r="L115" s="397"/>
      <c r="M115" s="397"/>
    </row>
    <row r="116" spans="1:13" ht="15.6" x14ac:dyDescent="0.35">
      <c r="A116" s="397"/>
      <c r="B116" s="397"/>
      <c r="C116" s="397"/>
      <c r="D116" s="397"/>
      <c r="E116" s="397"/>
      <c r="F116" s="397"/>
      <c r="G116" s="397"/>
      <c r="H116" s="397"/>
      <c r="I116" s="397"/>
      <c r="J116" s="397"/>
      <c r="K116" s="397"/>
      <c r="L116" s="397"/>
      <c r="M116" s="397"/>
    </row>
    <row r="117" spans="1:13" ht="15.6" x14ac:dyDescent="0.35">
      <c r="A117" s="397"/>
      <c r="B117" s="397"/>
      <c r="C117" s="397"/>
      <c r="D117" s="397"/>
      <c r="E117" s="397"/>
      <c r="F117" s="397"/>
      <c r="G117" s="397"/>
      <c r="H117" s="397"/>
      <c r="I117" s="397"/>
      <c r="J117" s="397"/>
      <c r="K117" s="397"/>
      <c r="L117" s="397"/>
      <c r="M117" s="397"/>
    </row>
    <row r="118" spans="1:13" ht="15.6" x14ac:dyDescent="0.35">
      <c r="A118" s="397"/>
      <c r="B118" s="397"/>
      <c r="C118" s="397"/>
      <c r="D118" s="397"/>
      <c r="E118" s="397"/>
      <c r="F118" s="397"/>
      <c r="G118" s="397"/>
      <c r="H118" s="397"/>
      <c r="I118" s="397"/>
      <c r="J118" s="397"/>
      <c r="K118" s="397"/>
      <c r="L118" s="397"/>
      <c r="M118" s="397"/>
    </row>
    <row r="119" spans="1:13" ht="15.6" x14ac:dyDescent="0.35">
      <c r="A119" s="397"/>
      <c r="B119" s="397"/>
      <c r="C119" s="397"/>
      <c r="D119" s="397"/>
      <c r="E119" s="397"/>
      <c r="F119" s="397"/>
      <c r="G119" s="397"/>
      <c r="H119" s="397"/>
      <c r="I119" s="397"/>
      <c r="J119" s="397"/>
      <c r="K119" s="397"/>
      <c r="L119" s="397"/>
      <c r="M119" s="397"/>
    </row>
    <row r="120" spans="1:13" ht="15.6" x14ac:dyDescent="0.35">
      <c r="A120" s="397"/>
      <c r="B120" s="397"/>
      <c r="C120" s="397"/>
      <c r="D120" s="397"/>
      <c r="E120" s="397"/>
      <c r="F120" s="397"/>
      <c r="G120" s="397"/>
      <c r="H120" s="397"/>
      <c r="I120" s="397"/>
      <c r="J120" s="397"/>
      <c r="K120" s="397"/>
      <c r="L120" s="397"/>
      <c r="M120" s="397"/>
    </row>
    <row r="121" spans="1:13" ht="15.6" x14ac:dyDescent="0.35">
      <c r="A121" s="397"/>
      <c r="B121" s="397"/>
      <c r="C121" s="397"/>
      <c r="D121" s="397"/>
      <c r="E121" s="397"/>
      <c r="F121" s="397"/>
      <c r="G121" s="397"/>
      <c r="H121" s="397"/>
      <c r="I121" s="397"/>
      <c r="J121" s="397"/>
      <c r="K121" s="397"/>
      <c r="L121" s="397"/>
      <c r="M121" s="397"/>
    </row>
    <row r="122" spans="1:13" ht="15.6" x14ac:dyDescent="0.35">
      <c r="A122" s="397"/>
      <c r="B122" s="397"/>
      <c r="C122" s="397"/>
      <c r="D122" s="397"/>
      <c r="E122" s="397"/>
      <c r="F122" s="397"/>
      <c r="G122" s="397"/>
      <c r="H122" s="397"/>
      <c r="I122" s="397"/>
      <c r="J122" s="397"/>
      <c r="K122" s="397"/>
      <c r="L122" s="397"/>
      <c r="M122" s="397"/>
    </row>
    <row r="123" spans="1:13" ht="15.6" x14ac:dyDescent="0.35">
      <c r="A123" s="397"/>
      <c r="B123" s="397"/>
      <c r="C123" s="397"/>
      <c r="D123" s="397"/>
      <c r="E123" s="397"/>
      <c r="F123" s="397"/>
      <c r="G123" s="397"/>
      <c r="H123" s="397"/>
      <c r="I123" s="397"/>
      <c r="J123" s="397"/>
      <c r="K123" s="397"/>
      <c r="L123" s="397"/>
      <c r="M123" s="397"/>
    </row>
    <row r="124" spans="1:13" ht="15.6" x14ac:dyDescent="0.35">
      <c r="A124" s="397"/>
      <c r="B124" s="397"/>
      <c r="C124" s="397"/>
      <c r="D124" s="397"/>
      <c r="E124" s="397"/>
      <c r="F124" s="397"/>
      <c r="G124" s="397"/>
      <c r="H124" s="397"/>
      <c r="I124" s="397"/>
      <c r="J124" s="397"/>
      <c r="K124" s="397"/>
      <c r="L124" s="397"/>
      <c r="M124" s="397"/>
    </row>
    <row r="125" spans="1:13" ht="15.6" x14ac:dyDescent="0.35">
      <c r="A125" s="397"/>
      <c r="B125" s="397"/>
      <c r="C125" s="397"/>
      <c r="D125" s="397"/>
      <c r="E125" s="397"/>
      <c r="F125" s="397"/>
      <c r="G125" s="397"/>
      <c r="H125" s="397"/>
      <c r="I125" s="397"/>
      <c r="J125" s="397"/>
      <c r="K125" s="397"/>
      <c r="L125" s="397"/>
      <c r="M125" s="397"/>
    </row>
    <row r="126" spans="1:13" ht="15.6" x14ac:dyDescent="0.35">
      <c r="A126" s="397"/>
      <c r="B126" s="397"/>
      <c r="C126" s="397"/>
      <c r="D126" s="397"/>
      <c r="E126" s="397"/>
      <c r="F126" s="397"/>
      <c r="G126" s="397"/>
      <c r="H126" s="397"/>
      <c r="I126" s="397"/>
      <c r="J126" s="397"/>
      <c r="K126" s="397"/>
      <c r="L126" s="397"/>
      <c r="M126" s="397"/>
    </row>
    <row r="127" spans="1:13" ht="15.6" x14ac:dyDescent="0.35">
      <c r="A127" s="397"/>
      <c r="B127" s="397"/>
      <c r="C127" s="397"/>
      <c r="D127" s="397"/>
      <c r="E127" s="397"/>
      <c r="F127" s="397"/>
      <c r="G127" s="397"/>
      <c r="H127" s="397"/>
      <c r="I127" s="397"/>
      <c r="J127" s="397"/>
      <c r="K127" s="397"/>
      <c r="L127" s="397"/>
      <c r="M127" s="397"/>
    </row>
    <row r="128" spans="1:13" ht="15.6" x14ac:dyDescent="0.35">
      <c r="A128" s="397"/>
      <c r="B128" s="397"/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</row>
    <row r="129" spans="1:13" ht="15.6" x14ac:dyDescent="0.35">
      <c r="A129" s="397"/>
      <c r="B129" s="397"/>
      <c r="C129" s="397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</row>
    <row r="130" spans="1:13" ht="15.6" x14ac:dyDescent="0.35">
      <c r="A130" s="397"/>
      <c r="B130" s="397"/>
      <c r="C130" s="397"/>
      <c r="D130" s="397"/>
      <c r="E130" s="397"/>
      <c r="F130" s="397"/>
      <c r="G130" s="397"/>
      <c r="H130" s="397"/>
      <c r="I130" s="397"/>
      <c r="J130" s="397"/>
      <c r="K130" s="397"/>
      <c r="L130" s="397"/>
      <c r="M130" s="397"/>
    </row>
    <row r="131" spans="1:13" ht="15.6" x14ac:dyDescent="0.35">
      <c r="A131" s="397"/>
      <c r="B131" s="397"/>
      <c r="C131" s="397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</row>
    <row r="132" spans="1:13" ht="15.6" x14ac:dyDescent="0.35">
      <c r="A132" s="397"/>
      <c r="B132" s="397"/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</row>
    <row r="133" spans="1:13" ht="15.6" x14ac:dyDescent="0.35">
      <c r="A133" s="397"/>
      <c r="B133" s="397"/>
      <c r="C133" s="397"/>
      <c r="D133" s="397"/>
      <c r="E133" s="397"/>
      <c r="F133" s="397"/>
      <c r="G133" s="397"/>
      <c r="H133" s="397"/>
      <c r="I133" s="397"/>
      <c r="J133" s="397"/>
      <c r="K133" s="397"/>
      <c r="L133" s="397"/>
      <c r="M133" s="397"/>
    </row>
    <row r="134" spans="1:13" ht="15.6" x14ac:dyDescent="0.35">
      <c r="A134" s="397"/>
      <c r="B134" s="397"/>
      <c r="C134" s="397"/>
      <c r="D134" s="397"/>
      <c r="E134" s="397"/>
      <c r="F134" s="397"/>
      <c r="G134" s="397"/>
      <c r="H134" s="397"/>
      <c r="I134" s="397"/>
      <c r="J134" s="397"/>
      <c r="K134" s="397"/>
      <c r="L134" s="397"/>
      <c r="M134" s="397"/>
    </row>
    <row r="135" spans="1:13" ht="15.6" x14ac:dyDescent="0.35">
      <c r="A135" s="397"/>
      <c r="B135" s="397"/>
      <c r="C135" s="397"/>
      <c r="D135" s="397"/>
      <c r="E135" s="397"/>
      <c r="F135" s="397"/>
      <c r="G135" s="397"/>
      <c r="H135" s="397"/>
      <c r="I135" s="397"/>
      <c r="J135" s="397"/>
      <c r="K135" s="397"/>
      <c r="L135" s="397"/>
      <c r="M135" s="397"/>
    </row>
    <row r="136" spans="1:13" ht="15.6" x14ac:dyDescent="0.35">
      <c r="A136" s="397"/>
      <c r="B136" s="397"/>
      <c r="C136" s="397"/>
      <c r="D136" s="397"/>
      <c r="E136" s="397"/>
      <c r="F136" s="397"/>
      <c r="G136" s="397"/>
      <c r="H136" s="397"/>
      <c r="I136" s="397"/>
      <c r="J136" s="397"/>
      <c r="K136" s="397"/>
      <c r="L136" s="397"/>
      <c r="M136" s="397"/>
    </row>
    <row r="137" spans="1:13" ht="15.6" x14ac:dyDescent="0.35">
      <c r="A137" s="397"/>
      <c r="B137" s="397"/>
      <c r="C137" s="397"/>
      <c r="D137" s="397"/>
      <c r="E137" s="397"/>
      <c r="F137" s="397"/>
      <c r="G137" s="397"/>
      <c r="H137" s="397"/>
      <c r="I137" s="397"/>
      <c r="J137" s="397"/>
      <c r="K137" s="397"/>
      <c r="L137" s="397"/>
      <c r="M137" s="397"/>
    </row>
    <row r="138" spans="1:13" ht="15.6" x14ac:dyDescent="0.35">
      <c r="A138" s="397"/>
      <c r="B138" s="397"/>
      <c r="C138" s="397"/>
      <c r="D138" s="397"/>
      <c r="E138" s="397"/>
      <c r="F138" s="397"/>
      <c r="G138" s="397"/>
      <c r="H138" s="397"/>
      <c r="I138" s="397"/>
      <c r="J138" s="397"/>
      <c r="K138" s="397"/>
      <c r="L138" s="397"/>
      <c r="M138" s="397"/>
    </row>
    <row r="139" spans="1:13" ht="15.6" x14ac:dyDescent="0.35">
      <c r="A139" s="397"/>
      <c r="B139" s="397"/>
      <c r="C139" s="397"/>
      <c r="D139" s="397"/>
      <c r="E139" s="397"/>
      <c r="F139" s="397"/>
      <c r="G139" s="397"/>
      <c r="H139" s="397"/>
      <c r="I139" s="397"/>
      <c r="J139" s="397"/>
      <c r="K139" s="397"/>
      <c r="L139" s="397"/>
      <c r="M139" s="397"/>
    </row>
    <row r="140" spans="1:13" ht="15.6" x14ac:dyDescent="0.35">
      <c r="A140" s="397"/>
      <c r="B140" s="397"/>
      <c r="C140" s="397"/>
      <c r="D140" s="397"/>
      <c r="E140" s="397"/>
      <c r="F140" s="397"/>
      <c r="G140" s="397"/>
      <c r="H140" s="397"/>
      <c r="I140" s="397"/>
      <c r="J140" s="397"/>
      <c r="K140" s="397"/>
      <c r="L140" s="397"/>
      <c r="M140" s="397"/>
    </row>
    <row r="141" spans="1:13" ht="15.6" x14ac:dyDescent="0.35">
      <c r="A141" s="397"/>
      <c r="B141" s="397"/>
      <c r="C141" s="397"/>
      <c r="D141" s="397"/>
      <c r="E141" s="397"/>
      <c r="F141" s="397"/>
      <c r="G141" s="397"/>
      <c r="H141" s="397"/>
      <c r="I141" s="397"/>
      <c r="J141" s="397"/>
      <c r="K141" s="397"/>
      <c r="L141" s="397"/>
      <c r="M141" s="397"/>
    </row>
    <row r="142" spans="1:13" ht="15.6" x14ac:dyDescent="0.35">
      <c r="A142" s="397"/>
      <c r="B142" s="397"/>
      <c r="C142" s="397"/>
      <c r="D142" s="397"/>
      <c r="E142" s="397"/>
      <c r="F142" s="397"/>
      <c r="G142" s="397"/>
      <c r="H142" s="397"/>
      <c r="I142" s="397"/>
      <c r="J142" s="397"/>
      <c r="K142" s="397"/>
      <c r="L142" s="397"/>
      <c r="M142" s="397"/>
    </row>
    <row r="143" spans="1:13" ht="15.6" x14ac:dyDescent="0.35">
      <c r="A143" s="397"/>
      <c r="B143" s="397"/>
      <c r="C143" s="397"/>
      <c r="D143" s="397"/>
      <c r="E143" s="397"/>
      <c r="F143" s="397"/>
      <c r="G143" s="397"/>
      <c r="H143" s="397"/>
      <c r="I143" s="397"/>
      <c r="J143" s="397"/>
      <c r="K143" s="397"/>
      <c r="L143" s="397"/>
      <c r="M143" s="397"/>
    </row>
    <row r="144" spans="1:13" ht="15.6" x14ac:dyDescent="0.35">
      <c r="A144" s="397"/>
      <c r="B144" s="397"/>
      <c r="C144" s="397"/>
      <c r="D144" s="397"/>
      <c r="E144" s="397"/>
      <c r="F144" s="397"/>
      <c r="G144" s="397"/>
      <c r="H144" s="397"/>
      <c r="I144" s="397"/>
      <c r="J144" s="397"/>
      <c r="K144" s="397"/>
      <c r="L144" s="397"/>
      <c r="M144" s="397"/>
    </row>
    <row r="145" spans="1:13" ht="15.6" x14ac:dyDescent="0.35">
      <c r="A145" s="397"/>
      <c r="B145" s="397"/>
      <c r="C145" s="397"/>
      <c r="D145" s="397"/>
      <c r="E145" s="397"/>
      <c r="F145" s="397"/>
      <c r="G145" s="397"/>
      <c r="H145" s="397"/>
      <c r="I145" s="397"/>
      <c r="J145" s="397"/>
      <c r="K145" s="397"/>
      <c r="L145" s="397"/>
      <c r="M145" s="397"/>
    </row>
    <row r="146" spans="1:13" ht="15.6" x14ac:dyDescent="0.35">
      <c r="A146" s="397"/>
      <c r="B146" s="397"/>
      <c r="C146" s="397"/>
      <c r="D146" s="397"/>
      <c r="E146" s="397"/>
      <c r="F146" s="397"/>
      <c r="G146" s="397"/>
      <c r="H146" s="397"/>
      <c r="I146" s="397"/>
      <c r="J146" s="397"/>
      <c r="K146" s="397"/>
      <c r="L146" s="397"/>
      <c r="M146" s="397"/>
    </row>
  </sheetData>
  <mergeCells count="7">
    <mergeCell ref="A5:E5"/>
    <mergeCell ref="F5:M5"/>
    <mergeCell ref="N5:O5"/>
    <mergeCell ref="A7:E7"/>
    <mergeCell ref="F7:H7"/>
    <mergeCell ref="I7:M7"/>
    <mergeCell ref="N7:O7"/>
  </mergeCells>
  <printOptions horizontalCentered="1" verticalCentered="1" gridLinesSet="0"/>
  <pageMargins left="0.25" right="0.25" top="0.25" bottom="0.25" header="0.5" footer="0.5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ER692</vt:lpstr>
      <vt:lpstr>SCH-A</vt:lpstr>
      <vt:lpstr>SCH-B</vt:lpstr>
      <vt:lpstr>SCH-C</vt:lpstr>
      <vt:lpstr>'ER692'!Print_Area</vt:lpstr>
      <vt:lpstr>'SCH-A'!Print_Area</vt:lpstr>
      <vt:lpstr>'SCH-B'!Print_Area</vt:lpstr>
      <vt:lpstr>'SCH-C'!Print_Area</vt:lpstr>
      <vt:lpstr>'ER692'!Print_Area_MI</vt:lpstr>
      <vt:lpstr>'SCH-B'!Print_Area_MI</vt:lpstr>
      <vt:lpstr>'SCH-C'!Print_Area_MI</vt:lpstr>
    </vt:vector>
  </TitlesOfParts>
  <Company>Information Technology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A. Slywka</dc:creator>
  <cp:lastModifiedBy>Litke, Jacki ECON</cp:lastModifiedBy>
  <cp:lastPrinted>2016-11-03T22:37:30Z</cp:lastPrinted>
  <dcterms:created xsi:type="dcterms:W3CDTF">2010-01-19T21:53:15Z</dcterms:created>
  <dcterms:modified xsi:type="dcterms:W3CDTF">2016-11-29T15:34:48Z</dcterms:modified>
</cp:coreProperties>
</file>