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66925"/>
  <mc:AlternateContent xmlns:mc="http://schemas.openxmlformats.org/markup-compatibility/2006">
    <mc:Choice Requires="x15">
      <x15ac:absPath xmlns:x15ac="http://schemas.microsoft.com/office/spreadsheetml/2010/11/ac" url="https://skgov-my.sharepoint.com/personal/cdominiq_gov_sk_ca/Documents/Desktop/SD WEBSITE CHANGES/"/>
    </mc:Choice>
  </mc:AlternateContent>
  <xr:revisionPtr revIDLastSave="294" documentId="8_{EBFBC5A7-74DA-4BC5-983B-3281FB14512F}" xr6:coauthVersionLast="47" xr6:coauthVersionMax="47" xr10:uidLastSave="{D9FBA7DB-B079-4AA1-93D3-A15E96796DE5}"/>
  <bookViews>
    <workbookView xWindow="28680" yWindow="-120" windowWidth="29040" windowHeight="15720" xr2:uid="{F2661C97-EB7F-4F19-97EC-58DBD56A53C0}"/>
  </bookViews>
  <sheets>
    <sheet name="How To Use This Spreadsheet" sheetId="7" r:id="rId1"/>
    <sheet name="Action Summary" sheetId="4" r:id="rId2"/>
    <sheet name="Liability Reduction" sheetId="1" r:id="rId3"/>
    <sheet name="Problem Sites" sheetId="6" r:id="rId4"/>
    <sheet name="Reactivations" sheetId="3" r:id="rId5"/>
    <sheet name="Acquisitions" sheetId="5" r:id="rId6"/>
    <sheet name="DropDownMaster" sheetId="2" r:id="rId7"/>
  </sheets>
  <definedNames>
    <definedName name="_xlnm._FilterDatabase" localSheetId="2" hidden="1">'Liability Reduction'!$B$1:$J$1</definedName>
    <definedName name="_xlnm.Print_Area" localSheetId="5">Acquisitions!$A:$E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6" l="1"/>
  <c r="H11" i="6"/>
  <c r="H3" i="6"/>
  <c r="H4" i="6"/>
  <c r="H5" i="6"/>
  <c r="H6" i="6"/>
  <c r="H7" i="6"/>
  <c r="H8" i="6"/>
  <c r="H9" i="6"/>
  <c r="H3" i="1" l="1"/>
  <c r="H4" i="1"/>
  <c r="H5" i="1"/>
  <c r="H6" i="1"/>
  <c r="J6" i="1" s="1"/>
  <c r="H7" i="1"/>
  <c r="H8" i="1"/>
  <c r="J8" i="1" s="1"/>
  <c r="H9" i="1"/>
  <c r="H10" i="1"/>
  <c r="H11" i="1"/>
  <c r="H12" i="1"/>
  <c r="H13" i="1"/>
  <c r="H14" i="1"/>
  <c r="H15" i="1"/>
  <c r="H16" i="1"/>
  <c r="H17" i="1"/>
  <c r="H18" i="1"/>
  <c r="H19" i="1"/>
  <c r="H20" i="1"/>
  <c r="H21" i="1"/>
  <c r="H22" i="1"/>
  <c r="I3" i="1"/>
  <c r="I4" i="1"/>
  <c r="J4" i="1" s="1"/>
  <c r="I5" i="1"/>
  <c r="J5" i="1" s="1"/>
  <c r="I6" i="1"/>
  <c r="I7" i="1"/>
  <c r="I8" i="1"/>
  <c r="I9" i="1"/>
  <c r="I10" i="1"/>
  <c r="I11" i="1"/>
  <c r="I12" i="1"/>
  <c r="I13" i="1"/>
  <c r="I14" i="1"/>
  <c r="I15" i="1"/>
  <c r="I16" i="1"/>
  <c r="I17" i="1"/>
  <c r="I18" i="1"/>
  <c r="I19" i="1"/>
  <c r="I20" i="1"/>
  <c r="I21" i="1"/>
  <c r="I22" i="1"/>
  <c r="J9" i="1"/>
  <c r="J10" i="1"/>
  <c r="J11" i="1"/>
  <c r="J12" i="1"/>
  <c r="J13" i="1"/>
  <c r="J14" i="1"/>
  <c r="J15" i="1"/>
  <c r="J16" i="1"/>
  <c r="J17" i="1"/>
  <c r="J18" i="1"/>
  <c r="J19" i="1"/>
  <c r="J20" i="1"/>
  <c r="J21" i="1"/>
  <c r="J22" i="1"/>
  <c r="H23" i="1"/>
  <c r="H24" i="1"/>
  <c r="H25" i="1"/>
  <c r="H26" i="1"/>
  <c r="H27" i="1"/>
  <c r="H28" i="1"/>
  <c r="H29" i="1"/>
  <c r="I23" i="1"/>
  <c r="I24" i="1"/>
  <c r="I25" i="1"/>
  <c r="I26" i="1"/>
  <c r="I27" i="1"/>
  <c r="I28" i="1"/>
  <c r="I29" i="1"/>
  <c r="J23" i="1"/>
  <c r="J24" i="1"/>
  <c r="J25" i="1"/>
  <c r="J26" i="1"/>
  <c r="J27" i="1"/>
  <c r="J28" i="1"/>
  <c r="J29" i="1"/>
  <c r="H30" i="1"/>
  <c r="H31" i="1"/>
  <c r="H32" i="1"/>
  <c r="H33" i="1"/>
  <c r="H34" i="1"/>
  <c r="H35" i="1"/>
  <c r="H36" i="1"/>
  <c r="I30" i="1"/>
  <c r="I31" i="1"/>
  <c r="I32" i="1"/>
  <c r="I33" i="1"/>
  <c r="I34" i="1"/>
  <c r="I35" i="1"/>
  <c r="I36" i="1"/>
  <c r="J30" i="1"/>
  <c r="J31" i="1"/>
  <c r="J32" i="1"/>
  <c r="J33" i="1"/>
  <c r="J34" i="1"/>
  <c r="J35" i="1"/>
  <c r="J36" i="1"/>
  <c r="J7" i="1" l="1"/>
  <c r="J3" i="1"/>
  <c r="H40" i="1"/>
  <c r="I40" i="1"/>
  <c r="J40" i="1"/>
  <c r="H12" i="6"/>
  <c r="H13" i="6"/>
  <c r="J39" i="1"/>
  <c r="J41" i="1"/>
  <c r="J42" i="1"/>
  <c r="J43" i="1"/>
  <c r="H37" i="1"/>
  <c r="H38" i="1"/>
  <c r="H39" i="1"/>
  <c r="H41" i="1"/>
  <c r="H42" i="1"/>
  <c r="H43" i="1"/>
  <c r="I37" i="1"/>
  <c r="I38" i="1"/>
  <c r="I39" i="1"/>
  <c r="I41" i="1"/>
  <c r="I42" i="1"/>
  <c r="I43" i="1"/>
  <c r="H14" i="6"/>
  <c r="H15" i="6"/>
  <c r="H16" i="6"/>
  <c r="H17" i="6"/>
  <c r="H18" i="6"/>
  <c r="M31" i="5"/>
  <c r="F42" i="4" s="1"/>
  <c r="J38" i="1" l="1"/>
  <c r="J37" i="1"/>
  <c r="D19" i="6"/>
  <c r="G19" i="6"/>
  <c r="H31" i="5"/>
  <c r="F41" i="4" s="1"/>
  <c r="C31" i="5"/>
  <c r="F40" i="4" s="1"/>
  <c r="C35" i="3"/>
  <c r="E44" i="1"/>
  <c r="D44" i="1"/>
  <c r="F39" i="4" l="1"/>
  <c r="H19" i="6"/>
  <c r="F26" i="4" s="1"/>
  <c r="I44" i="1"/>
  <c r="H44" i="1"/>
  <c r="F38" i="4" l="1"/>
  <c r="J44" i="1"/>
  <c r="F31" i="4" s="1"/>
  <c r="F34" i="4" l="1"/>
  <c r="F37" i="4"/>
  <c r="F35" i="4"/>
  <c r="F36" i="4"/>
  <c r="F33" i="4"/>
  <c r="F32" i="4"/>
  <c r="F30" i="4"/>
  <c r="F25" i="4"/>
  <c r="F27" i="4" s="1"/>
</calcChain>
</file>

<file path=xl/sharedStrings.xml><?xml version="1.0" encoding="utf-8"?>
<sst xmlns="http://schemas.openxmlformats.org/spreadsheetml/2006/main" count="162" uniqueCount="114">
  <si>
    <t>1)</t>
  </si>
  <si>
    <t>l</t>
  </si>
  <si>
    <t>2)</t>
  </si>
  <si>
    <r>
      <t xml:space="preserve">Fill out the applicable information on the appropriate tabs for actions to be achieved in the </t>
    </r>
    <r>
      <rPr>
        <b/>
        <sz val="12"/>
        <rFont val="Calibri"/>
        <family val="2"/>
        <scheme val="minor"/>
      </rPr>
      <t>next 3 to 6 months</t>
    </r>
    <r>
      <rPr>
        <sz val="12"/>
        <rFont val="Calibri"/>
        <family val="2"/>
        <scheme val="minor"/>
      </rPr>
      <t xml:space="preserve"> to improve your LLR situation: </t>
    </r>
  </si>
  <si>
    <t>Only enter information into the highlighted yellow cells of the various tabs. Non yellow cells will populate automatically when the relevant information is entered.</t>
  </si>
  <si>
    <t>If you require additional rows in a table: click on any yellow cell in the table, right click mouse, then select Insert&gt;Table Rows Above.</t>
  </si>
  <si>
    <t>*</t>
  </si>
  <si>
    <t>Liability Reduction Tab:</t>
  </si>
  <si>
    <t xml:space="preserve">The following applications can only be applied for if the Well/Facility status of the licence is Abandoned/Decommissioned and the associated Abandonment Liability = $0.00:       </t>
  </si>
  <si>
    <t>◦</t>
  </si>
  <si>
    <t xml:space="preserve">Full Exemption from Reclamation </t>
  </si>
  <si>
    <t xml:space="preserve">Reclamation Declaration </t>
  </si>
  <si>
    <t xml:space="preserve">Acknowledgement of Reclamation </t>
  </si>
  <si>
    <t>Grandfathered AOR Applications</t>
  </si>
  <si>
    <t xml:space="preserve">For Multi-Licence Site Liability Reductions (MLSLR), please only include the licences where the liability would be reduced by the action and enter the licence that is intended to retain full liability in the comments cell. Note licences with a current reclamation liability of $5,100 or less would not be eligible for any further reduction under the MLSLR application.
      </t>
  </si>
  <si>
    <t>Please only include transfers out of the licensee's inventory on this page. Licences being acquired by the licensee should be entered on the Acquisitions tab.</t>
  </si>
  <si>
    <t xml:space="preserve">Reactivations Tab:  </t>
  </si>
  <si>
    <r>
      <rPr>
        <b/>
        <sz val="12"/>
        <color theme="1"/>
        <rFont val="Calibri"/>
        <family val="2"/>
        <scheme val="minor"/>
      </rPr>
      <t>DropDownMaster Tab</t>
    </r>
    <r>
      <rPr>
        <sz val="12"/>
        <color theme="1"/>
        <rFont val="Calibri"/>
        <family val="2"/>
        <scheme val="minor"/>
      </rPr>
      <t xml:space="preserve"> is for ministry use only.</t>
    </r>
  </si>
  <si>
    <t>3)</t>
  </si>
  <si>
    <t>Invoice Details</t>
  </si>
  <si>
    <t>Invoice #:</t>
  </si>
  <si>
    <t>Invoice Deadline:</t>
  </si>
  <si>
    <t>Invoice Amount:</t>
  </si>
  <si>
    <t>Licensee Details</t>
  </si>
  <si>
    <t>BA ID:</t>
  </si>
  <si>
    <t>Licensee Name:</t>
  </si>
  <si>
    <t>Contact Name:</t>
  </si>
  <si>
    <t>Contact Email:</t>
  </si>
  <si>
    <t>Contact Phone Number:</t>
  </si>
  <si>
    <t>Summary of Liability Reduction</t>
  </si>
  <si>
    <t>Problem Sites Tab:</t>
  </si>
  <si>
    <t>Total Liability Reduction:</t>
  </si>
  <si>
    <t># of Licences Involved in the Proposal Actions</t>
  </si>
  <si>
    <t>Well Abandonment:</t>
  </si>
  <si>
    <t>Downhole Well Abandonment:</t>
  </si>
  <si>
    <t>Multi-Licence Site Liability Reduction:</t>
  </si>
  <si>
    <t>Full Exemption From Reclamation:</t>
  </si>
  <si>
    <t>Reclamation Declaration:</t>
  </si>
  <si>
    <t>Acknowledgement of Reclamation:</t>
  </si>
  <si>
    <t>Grandfathered AOR:</t>
  </si>
  <si>
    <t>Transfer Licence (out of current inventory):</t>
  </si>
  <si>
    <t>Licences to be Reactivated:</t>
  </si>
  <si>
    <t>Well Licence Acquisitions:</t>
  </si>
  <si>
    <t>Facility Licence Acquisition:</t>
  </si>
  <si>
    <t>New Well Licences:</t>
  </si>
  <si>
    <t>Licence
#</t>
  </si>
  <si>
    <t>Surface
Location</t>
  </si>
  <si>
    <t>Current 
Abandonment Liability</t>
  </si>
  <si>
    <t>Current 
Reclamation Liability</t>
  </si>
  <si>
    <t>Action</t>
  </si>
  <si>
    <t>Expected Completion Date
(MMM-YY)</t>
  </si>
  <si>
    <t>New 
Abandonment Liability</t>
  </si>
  <si>
    <t>New
Reclamation Liability</t>
  </si>
  <si>
    <t>Liability 
Reduction Amount</t>
  </si>
  <si>
    <t>Comment</t>
  </si>
  <si>
    <t>Total</t>
  </si>
  <si>
    <t>Licence 
#</t>
  </si>
  <si>
    <t>New 
Reclamation Liability</t>
  </si>
  <si>
    <t>Surface 
Location</t>
  </si>
  <si>
    <t>Expected Reactivation Date (MMM-YY)</t>
  </si>
  <si>
    <t>Wells Acquired Through Transfers</t>
  </si>
  <si>
    <t>Facilities Acquired Through Transfers</t>
  </si>
  <si>
    <t>New Well Licence to be Drilled</t>
  </si>
  <si>
    <t>Current Licensee BA ID</t>
  </si>
  <si>
    <t>Surface  
Location</t>
  </si>
  <si>
    <t>Expected 
Transfer Date
(MMM-YY)</t>
  </si>
  <si>
    <t>Expected
Spud Date
(MMM-YY)</t>
  </si>
  <si>
    <t>Abandonment Liability</t>
  </si>
  <si>
    <t>Reclamation Liability</t>
  </si>
  <si>
    <t>Well Abandonment</t>
  </si>
  <si>
    <t>N/A</t>
  </si>
  <si>
    <t>Well</t>
  </si>
  <si>
    <t>SSLA Submitted</t>
  </si>
  <si>
    <t>Downhole Well Abandonment</t>
  </si>
  <si>
    <t>Facility</t>
  </si>
  <si>
    <t>Resolved Issue at Site</t>
  </si>
  <si>
    <t>Multi-Licence Site Liability Reduction</t>
  </si>
  <si>
    <t>Full Exemption From Reclamation</t>
  </si>
  <si>
    <t>Reclamation Declaration</t>
  </si>
  <si>
    <t>Acknowledgement of Reclamation</t>
  </si>
  <si>
    <t>Grandfathered AOR</t>
  </si>
  <si>
    <t>Transfer Licence (out of current inventory)</t>
  </si>
  <si>
    <t>Unprotect Password:</t>
  </si>
  <si>
    <t>ExtensionEval</t>
  </si>
  <si>
    <t>Action Plan - Liability Reduction Proposal</t>
  </si>
  <si>
    <t>Action Plan - Problem Site Liability Reduction Proposal</t>
  </si>
  <si>
    <t>Action Plan - Reactivations</t>
  </si>
  <si>
    <t>Action Plan - Acquisitions</t>
  </si>
  <si>
    <t xml:space="preserve">Acquisitions Tab:  </t>
  </si>
  <si>
    <t>Consequently, the potential benefit of well reactivations remains uncertain and may not materially improve the licensee’s LLR position in the near term.</t>
  </si>
  <si>
    <t>Any resulting increase in production would likely require several months before positively impacting the deemed asset value under the LLR Program, which is calculated using a 12‑month average of production volumes.</t>
  </si>
  <si>
    <t xml:space="preserve">In addition, there is no assurance that a reactivated well will perform as forecasted or achieve the anticipated production increases. </t>
  </si>
  <si>
    <r>
      <t>Email the completed spreadsheet to</t>
    </r>
    <r>
      <rPr>
        <b/>
        <sz val="12"/>
        <color theme="1"/>
        <rFont val="Calibri"/>
        <family val="2"/>
        <scheme val="minor"/>
      </rPr>
      <t xml:space="preserve"> ERLiabilityRegulation@gov.sk.ca</t>
    </r>
    <r>
      <rPr>
        <sz val="12"/>
        <color theme="1"/>
        <rFont val="Calibri"/>
        <family val="2"/>
        <scheme val="minor"/>
      </rPr>
      <t xml:space="preserve"> with the subject line "</t>
    </r>
    <r>
      <rPr>
        <b/>
        <sz val="12"/>
        <color theme="1"/>
        <rFont val="Calibri"/>
        <family val="2"/>
        <scheme val="minor"/>
      </rPr>
      <t>{Enter your Licensee Name} Request to Extend OFP Invoice Deadline</t>
    </r>
    <r>
      <rPr>
        <sz val="12"/>
        <color theme="1"/>
        <rFont val="Calibri"/>
        <family val="2"/>
        <scheme val="minor"/>
      </rPr>
      <t>".</t>
    </r>
  </si>
  <si>
    <t>4)</t>
  </si>
  <si>
    <t>Action Plan Proposal (OFP Security Invoice) - Summary</t>
  </si>
  <si>
    <t xml:space="preserve">If more than 1 invoice is covered by this action plan, list both along with the total amount of both invoices.       </t>
  </si>
  <si>
    <t>NOTE: Please ensure the actions and expected dates proposed are achievable. Where the ministry approves an action plan, the licensee’s progress will be monitored on a monthly basis to ensure the proposed actions are being carried out in the expected timeframe. If at any time the licensee does not adhere to the agreed upon plan, the minister may revoke the extension approval and proceed with enforcement action as described in Directive PNG025: Financial Security Requirements.</t>
  </si>
  <si>
    <t>How to Complete the Action Plan Proposal Spreadsheet</t>
  </si>
  <si>
    <r>
      <rPr>
        <sz val="12"/>
        <color rgb="FFFF0000"/>
        <rFont val="Calibri"/>
        <family val="2"/>
      </rPr>
      <t>Note: Please be advised that s</t>
    </r>
    <r>
      <rPr>
        <sz val="12"/>
        <color rgb="FFFF0000"/>
        <rFont val="Calibri"/>
        <family val="2"/>
        <scheme val="minor"/>
      </rPr>
      <t xml:space="preserve">ubmitting a proposal does not guarantee that a licensee will be granted an extension. 
</t>
    </r>
  </si>
  <si>
    <r>
      <rPr>
        <sz val="12"/>
        <color theme="1"/>
        <rFont val="Calibri"/>
        <family val="2"/>
      </rPr>
      <t xml:space="preserve">The ministry will </t>
    </r>
    <r>
      <rPr>
        <u/>
        <sz val="12"/>
        <color theme="1"/>
        <rFont val="Calibri"/>
        <family val="2"/>
      </rPr>
      <t>not</t>
    </r>
    <r>
      <rPr>
        <sz val="12"/>
        <color theme="1"/>
        <rFont val="Calibri"/>
        <family val="2"/>
      </rPr>
      <t xml:space="preserve"> consider an extension plan beyond 6 months. If the action plan is insufficient to address the security invoice then an installment plan will need to be submitted in conjunction with this request.</t>
    </r>
    <r>
      <rPr>
        <sz val="12"/>
        <color theme="1"/>
        <rFont val="Calibri"/>
        <family val="2"/>
        <scheme val="minor"/>
      </rPr>
      <t xml:space="preserve"> 
</t>
    </r>
  </si>
  <si>
    <t>For All Tabs:</t>
  </si>
  <si>
    <r>
      <t xml:space="preserve">Complete and review the </t>
    </r>
    <r>
      <rPr>
        <b/>
        <sz val="12"/>
        <color theme="1"/>
        <rFont val="Calibri"/>
        <family val="2"/>
        <scheme val="minor"/>
      </rPr>
      <t>Action Summary Tab</t>
    </r>
    <r>
      <rPr>
        <sz val="12"/>
        <color theme="1"/>
        <rFont val="Calibri"/>
        <family val="2"/>
        <scheme val="minor"/>
      </rPr>
      <t xml:space="preserve">. </t>
    </r>
  </si>
  <si>
    <t xml:space="preserve">NOTE: the Total Liability Reduction (row 27) must meet or exceed the total invoiced amount (row 9). If this is not the case an installment payment plan proposal will be required in conjunction with this request.  </t>
  </si>
  <si>
    <t xml:space="preserve">NOTE: Liability reduction (row 27)  must address the security invoice in full, otherwise an installment plan will need to be submitted in conjunction with this request.  </t>
  </si>
  <si>
    <t xml:space="preserve">Does the total liability reduction address the total security invoice amount (row 9)?  If not, an installment plan must be submitted in conjunction with this request.  </t>
  </si>
  <si>
    <t>Facility Decommission:</t>
  </si>
  <si>
    <t>Facility Decommission</t>
  </si>
  <si>
    <t>Although reactivations may be included in the action plan as additional information, the Ministry will not consider these details when determining if an OFP security invoice extension will be granted. This is due to the following:</t>
  </si>
  <si>
    <t xml:space="preserve">Although acquisitions may be included in the action plan as additional information, the Ministry will not consider these details when determining if an OFP security invoice extension will be granted. </t>
  </si>
  <si>
    <r>
      <t xml:space="preserve">Complete this spreadsheet for OFP Security invoice extension consideration based on work intended to be carried out in the </t>
    </r>
    <r>
      <rPr>
        <b/>
        <sz val="12"/>
        <rFont val="Calibri"/>
        <family val="2"/>
        <scheme val="minor"/>
      </rPr>
      <t>next 3 to 6 months</t>
    </r>
    <r>
      <rPr>
        <sz val="12"/>
        <rFont val="Calibri"/>
        <family val="2"/>
        <scheme val="minor"/>
      </rPr>
      <t xml:space="preserve"> to demonstrate that the licensee is actively working to reduce the associated liability under the LLR Program, with the goal of eliminating your security deposit invoice.</t>
    </r>
  </si>
  <si>
    <r>
      <rPr>
        <b/>
        <sz val="12"/>
        <color theme="1"/>
        <rFont val="Calibri"/>
        <family val="2"/>
        <scheme val="minor"/>
      </rPr>
      <t>Expected Dates</t>
    </r>
    <r>
      <rPr>
        <sz val="12"/>
        <color theme="1"/>
        <rFont val="Calibri"/>
        <family val="2"/>
        <charset val="2"/>
        <scheme val="minor"/>
      </rPr>
      <t xml:space="preserve"> should be displayed as MMM-YY (i.e. Jan-25).</t>
    </r>
  </si>
  <si>
    <t>I am aware that reactivations may be included in the action plan as additional information, however, the  Ministry will not consider these details when determining if an OFP security invoice extension will be granted.</t>
  </si>
  <si>
    <t>I am aware that acquisitions may be included in the action plan as additional information, however, the Ministry will not consider these details when determining if an OFP security invoice extension will be granted.</t>
  </si>
  <si>
    <r>
      <t xml:space="preserve">If you are planning on carrying out abandonment </t>
    </r>
    <r>
      <rPr>
        <u/>
        <sz val="12"/>
        <color theme="1"/>
        <rFont val="Calibri"/>
        <family val="2"/>
        <scheme val="minor"/>
      </rPr>
      <t>and</t>
    </r>
    <r>
      <rPr>
        <sz val="12"/>
        <color theme="1"/>
        <rFont val="Calibri"/>
        <family val="2"/>
        <charset val="2"/>
        <scheme val="minor"/>
      </rPr>
      <t xml:space="preserve"> reclamation work related to a single licence, please enter it in the spreadsheet twice so that both actions and the applicable liability reductions can be accounted for.  Note: it is highly unlikely that a well could be abandoned and have an AOR, GF AOR or Reclamation Declaration obtained months later.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</si>
</sst>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44" formatCode="_(&quot;$&quot;* #,##0.00_);_(&quot;$&quot;* \(#,##0.00\);_(&quot;$&quot;* &quot;-&quot;??_);_(@_)"/>
    <numFmt numFmtId="164" formatCode="mmm\-yyyy"/>
    <numFmt numFmtId="165" formatCode="&quot;$&quot;#,##0.00"/>
    <numFmt numFmtId="166" formatCode="[$-409]mmmm\ d\,\ yyyy;@"/>
    <numFmt numFmtId="167" formatCode="00000"/>
    <numFmt numFmtId="168" formatCode="[$-409]mmm\-yy;@"/>
    <numFmt numFmtId="169" formatCode="[$-409]mmmm\-yy;@"/>
    <numFmt numFmtId="170" formatCode="[&lt;=9999999]###\-####;\(###\)\ ###\-####"/>
  </numFmts>
  <fonts count="29">
    <font>
      <sz val="11"/>
      <color theme="1"/>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
      <b/>
      <sz val="16"/>
      <color theme="1"/>
      <name val="Calibri"/>
      <family val="2"/>
      <scheme val="minor"/>
    </font>
    <font>
      <sz val="11"/>
      <color rgb="FF000000"/>
      <name val="Calibri"/>
      <family val="2"/>
      <scheme val="minor"/>
    </font>
    <font>
      <b/>
      <u/>
      <sz val="11"/>
      <color theme="1"/>
      <name val="Calibri"/>
      <family val="2"/>
      <scheme val="minor"/>
    </font>
    <font>
      <sz val="8"/>
      <name val="Calibri"/>
      <family val="2"/>
      <scheme val="minor"/>
    </font>
    <font>
      <sz val="11"/>
      <color rgb="FFFF0000"/>
      <name val="Calibri"/>
      <family val="2"/>
      <scheme val="minor"/>
    </font>
    <font>
      <b/>
      <sz val="11"/>
      <color rgb="FFFF0000"/>
      <name val="Calibri"/>
      <family val="2"/>
      <scheme val="minor"/>
    </font>
    <font>
      <sz val="16"/>
      <color theme="1"/>
      <name val="Calibri"/>
      <family val="2"/>
      <scheme val="minor"/>
    </font>
    <font>
      <b/>
      <sz val="14"/>
      <color theme="1"/>
      <name val="Calibri"/>
      <family val="2"/>
      <scheme val="minor"/>
    </font>
    <font>
      <sz val="12"/>
      <color rgb="FF000000"/>
      <name val="Calibri"/>
      <family val="2"/>
    </font>
    <font>
      <sz val="12"/>
      <color theme="1"/>
      <name val="Calibri"/>
      <family val="2"/>
      <scheme val="minor"/>
    </font>
    <font>
      <b/>
      <u/>
      <sz val="12"/>
      <color theme="1"/>
      <name val="Calibri"/>
      <family val="2"/>
      <scheme val="minor"/>
    </font>
    <font>
      <sz val="12"/>
      <name val="Calibri"/>
      <family val="2"/>
      <scheme val="minor"/>
    </font>
    <font>
      <b/>
      <sz val="12"/>
      <name val="Calibri"/>
      <family val="2"/>
      <scheme val="minor"/>
    </font>
    <font>
      <sz val="12"/>
      <color theme="1"/>
      <name val="Calibri"/>
      <family val="2"/>
      <charset val="2"/>
      <scheme val="minor"/>
    </font>
    <font>
      <sz val="12"/>
      <color theme="1"/>
      <name val="Wingdings"/>
      <charset val="2"/>
    </font>
    <font>
      <sz val="12"/>
      <color theme="1"/>
      <name val="Calibri"/>
      <family val="2"/>
    </font>
    <font>
      <sz val="12"/>
      <color rgb="FFFF0000"/>
      <name val="Calibri"/>
      <family val="2"/>
      <scheme val="minor"/>
    </font>
    <font>
      <sz val="12"/>
      <color theme="1"/>
      <name val="Aptos Narrow"/>
      <family val="2"/>
    </font>
    <font>
      <sz val="11"/>
      <name val="Calibri"/>
      <family val="2"/>
    </font>
    <font>
      <sz val="8"/>
      <color theme="1"/>
      <name val="Wingdings"/>
      <charset val="2"/>
    </font>
    <font>
      <sz val="11"/>
      <name val="Calibri"/>
      <family val="2"/>
      <scheme val="minor"/>
    </font>
    <font>
      <u/>
      <sz val="12"/>
      <color theme="1"/>
      <name val="Calibri"/>
      <family val="2"/>
      <scheme val="minor"/>
    </font>
    <font>
      <u/>
      <sz val="12"/>
      <color theme="1"/>
      <name val="Calibri"/>
      <family val="2"/>
    </font>
    <font>
      <sz val="11"/>
      <color theme="1"/>
      <name val="Calibri"/>
      <family val="2"/>
      <scheme val="minor"/>
    </font>
    <font>
      <sz val="12"/>
      <color rgb="FFFF0000"/>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s>
  <cellStyleXfs count="3">
    <xf numFmtId="0" fontId="0" fillId="0" borderId="0"/>
    <xf numFmtId="0" fontId="5" fillId="0" borderId="0"/>
    <xf numFmtId="44" fontId="27" fillId="0" borderId="0" applyFont="0" applyFill="0" applyBorder="0" applyAlignment="0" applyProtection="0"/>
  </cellStyleXfs>
  <cellXfs count="144">
    <xf numFmtId="0" fontId="0" fillId="0" borderId="0" xfId="0"/>
    <xf numFmtId="0" fontId="0" fillId="0" borderId="0" xfId="0" applyAlignment="1">
      <alignment wrapText="1"/>
    </xf>
    <xf numFmtId="0" fontId="0" fillId="0" borderId="0" xfId="0" applyAlignment="1">
      <alignment vertical="center"/>
    </xf>
    <xf numFmtId="6" fontId="0" fillId="0" borderId="0" xfId="0" applyNumberFormat="1" applyAlignment="1">
      <alignment wrapText="1"/>
    </xf>
    <xf numFmtId="0" fontId="0" fillId="0" borderId="0" xfId="0" applyAlignment="1">
      <alignment horizontal="center" wrapText="1"/>
    </xf>
    <xf numFmtId="165" fontId="0" fillId="0" borderId="0" xfId="0" applyNumberFormat="1"/>
    <xf numFmtId="0" fontId="0" fillId="0" borderId="0" xfId="0" applyAlignment="1">
      <alignment horizontal="right" wrapText="1"/>
    </xf>
    <xf numFmtId="0" fontId="0" fillId="0" borderId="0" xfId="0" applyProtection="1">
      <protection hidden="1"/>
    </xf>
    <xf numFmtId="0" fontId="0" fillId="0" borderId="0" xfId="0" applyAlignment="1" applyProtection="1">
      <alignment vertical="center"/>
      <protection hidden="1"/>
    </xf>
    <xf numFmtId="0" fontId="0" fillId="0" borderId="0" xfId="0" applyAlignment="1" applyProtection="1">
      <alignment horizontal="center"/>
      <protection hidden="1"/>
    </xf>
    <xf numFmtId="165" fontId="0" fillId="0" borderId="0" xfId="0" applyNumberFormat="1" applyProtection="1">
      <protection hidden="1"/>
    </xf>
    <xf numFmtId="164" fontId="0" fillId="0" borderId="0" xfId="0" applyNumberFormat="1" applyAlignment="1" applyProtection="1">
      <alignment horizontal="center"/>
      <protection hidden="1"/>
    </xf>
    <xf numFmtId="0" fontId="2" fillId="0" borderId="0" xfId="0" applyFont="1" applyAlignment="1">
      <alignment vertical="center"/>
    </xf>
    <xf numFmtId="166" fontId="0" fillId="0" borderId="0" xfId="0" applyNumberFormat="1" applyAlignment="1">
      <alignment horizontal="right"/>
    </xf>
    <xf numFmtId="0" fontId="1" fillId="0" borderId="0" xfId="0" applyFont="1" applyAlignment="1">
      <alignment horizontal="center"/>
    </xf>
    <xf numFmtId="0" fontId="4" fillId="0" borderId="0" xfId="0" applyFont="1" applyProtection="1">
      <protection hidden="1"/>
    </xf>
    <xf numFmtId="0" fontId="0" fillId="0" borderId="0" xfId="0" applyAlignment="1">
      <alignment horizontal="center"/>
    </xf>
    <xf numFmtId="0" fontId="1" fillId="2" borderId="0" xfId="0" applyFont="1" applyFill="1" applyAlignment="1" applyProtection="1">
      <alignment horizontal="center" vertical="center"/>
      <protection hidden="1"/>
    </xf>
    <xf numFmtId="0" fontId="0" fillId="0" borderId="0" xfId="0" applyAlignment="1" applyProtection="1">
      <alignment horizontal="center"/>
      <protection locked="0"/>
    </xf>
    <xf numFmtId="49" fontId="0" fillId="0" borderId="0" xfId="0" applyNumberFormat="1" applyAlignment="1" applyProtection="1">
      <alignment horizontal="center"/>
      <protection locked="0"/>
    </xf>
    <xf numFmtId="49" fontId="0" fillId="0" borderId="0" xfId="0" applyNumberFormat="1" applyAlignment="1">
      <alignment horizontal="center"/>
    </xf>
    <xf numFmtId="165" fontId="3" fillId="0" borderId="0" xfId="0" applyNumberFormat="1" applyFont="1" applyProtection="1">
      <protection hidden="1"/>
    </xf>
    <xf numFmtId="168" fontId="0" fillId="0" borderId="0" xfId="0" applyNumberFormat="1" applyAlignment="1" applyProtection="1">
      <alignment horizontal="center" wrapText="1"/>
      <protection locked="0"/>
    </xf>
    <xf numFmtId="49" fontId="1" fillId="0" borderId="0" xfId="0" applyNumberFormat="1" applyFont="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Alignment="1" applyProtection="1">
      <alignment horizontal="center" wrapText="1"/>
      <protection hidden="1"/>
    </xf>
    <xf numFmtId="165" fontId="1" fillId="2" borderId="0" xfId="0" applyNumberFormat="1" applyFont="1" applyFill="1" applyAlignment="1" applyProtection="1">
      <alignment horizontal="center" vertical="center" wrapText="1"/>
      <protection hidden="1"/>
    </xf>
    <xf numFmtId="164" fontId="1" fillId="2" borderId="0" xfId="0" applyNumberFormat="1" applyFont="1" applyFill="1" applyAlignment="1" applyProtection="1">
      <alignment horizontal="center" vertical="center" wrapText="1"/>
      <protection hidden="1"/>
    </xf>
    <xf numFmtId="165" fontId="0" fillId="0" borderId="0" xfId="0" applyNumberFormat="1" applyAlignment="1" applyProtection="1">
      <alignment vertical="center" wrapText="1"/>
      <protection locked="0"/>
    </xf>
    <xf numFmtId="164" fontId="0" fillId="0" borderId="0" xfId="0" applyNumberFormat="1" applyAlignment="1" applyProtection="1">
      <alignment horizontal="center" vertical="center" wrapText="1"/>
      <protection locked="0"/>
    </xf>
    <xf numFmtId="165" fontId="0" fillId="0" borderId="0" xfId="0" applyNumberFormat="1" applyAlignment="1" applyProtection="1">
      <alignment vertical="center" wrapText="1"/>
      <protection hidden="1"/>
    </xf>
    <xf numFmtId="0" fontId="0" fillId="0" borderId="0" xfId="0" applyAlignment="1" applyProtection="1">
      <alignment horizontal="center" vertical="center" wrapText="1"/>
      <protection hidden="1"/>
    </xf>
    <xf numFmtId="0" fontId="0" fillId="0" borderId="0" xfId="0" applyProtection="1">
      <protection locked="0"/>
    </xf>
    <xf numFmtId="0" fontId="0" fillId="0" borderId="0" xfId="0" applyProtection="1">
      <protection locked="0" hidden="1"/>
    </xf>
    <xf numFmtId="0" fontId="0" fillId="0" borderId="0" xfId="0" applyAlignment="1" applyProtection="1">
      <alignment horizontal="center" vertical="center" wrapText="1"/>
      <protection locked="0" hidden="1"/>
    </xf>
    <xf numFmtId="169" fontId="0" fillId="0" borderId="0" xfId="0" applyNumberFormat="1" applyProtection="1">
      <protection locked="0" hidden="1"/>
    </xf>
    <xf numFmtId="0" fontId="0" fillId="0" borderId="0" xfId="0" applyAlignment="1" applyProtection="1">
      <alignment horizontal="center" vertical="center" wrapText="1"/>
      <protection locked="0"/>
    </xf>
    <xf numFmtId="169" fontId="0" fillId="0" borderId="0" xfId="0" applyNumberFormat="1" applyAlignment="1" applyProtection="1">
      <alignment horizontal="center" vertical="center" wrapText="1"/>
      <protection locked="0"/>
    </xf>
    <xf numFmtId="167" fontId="0" fillId="0" borderId="0" xfId="0" applyNumberFormat="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0" fontId="6" fillId="0" borderId="0" xfId="0" applyFont="1" applyAlignment="1">
      <alignment horizontal="center"/>
    </xf>
    <xf numFmtId="0" fontId="0" fillId="0" borderId="0" xfId="0" applyAlignment="1" applyProtection="1">
      <alignment wrapText="1"/>
      <protection hidden="1"/>
    </xf>
    <xf numFmtId="0" fontId="0" fillId="0" borderId="0" xfId="0" applyAlignment="1" applyProtection="1">
      <alignment vertical="center" wrapText="1"/>
      <protection hidden="1"/>
    </xf>
    <xf numFmtId="0" fontId="0" fillId="0" borderId="0" xfId="0" applyAlignment="1" applyProtection="1">
      <alignment vertical="top" wrapText="1"/>
      <protection hidden="1"/>
    </xf>
    <xf numFmtId="49" fontId="0" fillId="0" borderId="2" xfId="0" applyNumberFormat="1" applyBorder="1" applyAlignment="1">
      <alignment horizontal="center" vertical="center" wrapText="1"/>
    </xf>
    <xf numFmtId="169" fontId="0" fillId="0" borderId="3" xfId="0" applyNumberFormat="1" applyBorder="1" applyAlignment="1">
      <alignment horizontal="center" vertical="center" wrapText="1"/>
    </xf>
    <xf numFmtId="0" fontId="1" fillId="2" borderId="4" xfId="0" applyFont="1" applyFill="1" applyBorder="1" applyAlignment="1">
      <alignment horizontal="center" vertical="center" wrapText="1"/>
    </xf>
    <xf numFmtId="169" fontId="1" fillId="2" borderId="5" xfId="0" applyNumberFormat="1" applyFont="1" applyFill="1" applyBorder="1" applyAlignment="1">
      <alignment horizontal="center" vertical="center" wrapText="1"/>
    </xf>
    <xf numFmtId="49" fontId="0" fillId="0" borderId="6" xfId="0" applyNumberFormat="1" applyBorder="1" applyAlignment="1">
      <alignment horizontal="center" vertical="center" wrapText="1"/>
    </xf>
    <xf numFmtId="169" fontId="0" fillId="0" borderId="7" xfId="0" applyNumberForma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 fillId="0" borderId="0" xfId="0" applyFont="1"/>
    <xf numFmtId="165" fontId="0" fillId="0" borderId="0" xfId="0" applyNumberFormat="1" applyAlignment="1" applyProtection="1">
      <alignment horizontal="center" vertical="center" wrapText="1"/>
      <protection locked="0"/>
    </xf>
    <xf numFmtId="0" fontId="1" fillId="0" borderId="0" xfId="0" applyFont="1" applyAlignment="1">
      <alignment vertical="top" wrapText="1"/>
    </xf>
    <xf numFmtId="49" fontId="0" fillId="0" borderId="0" xfId="0" applyNumberFormat="1" applyAlignment="1">
      <alignment horizontal="center" wrapText="1"/>
    </xf>
    <xf numFmtId="0" fontId="1" fillId="2" borderId="0" xfId="0" applyFont="1" applyFill="1" applyAlignment="1" applyProtection="1">
      <alignment horizontal="center" vertical="center" wrapText="1"/>
      <protection hidden="1"/>
    </xf>
    <xf numFmtId="0" fontId="8" fillId="0" borderId="0" xfId="0" applyFont="1"/>
    <xf numFmtId="0" fontId="10" fillId="0" borderId="0" xfId="0" applyFont="1" applyProtection="1">
      <protection locked="0" hidden="1"/>
    </xf>
    <xf numFmtId="0" fontId="10" fillId="0" borderId="0" xfId="0" applyFont="1" applyProtection="1">
      <protection locked="0"/>
    </xf>
    <xf numFmtId="0" fontId="10" fillId="0" borderId="0" xfId="0" applyFont="1"/>
    <xf numFmtId="0" fontId="2" fillId="0" borderId="0" xfId="0" applyFont="1" applyAlignment="1">
      <alignment horizontal="center"/>
    </xf>
    <xf numFmtId="49" fontId="1" fillId="2" borderId="0" xfId="0" applyNumberFormat="1" applyFont="1" applyFill="1" applyAlignment="1" applyProtection="1">
      <alignment horizontal="center"/>
      <protection locked="0"/>
    </xf>
    <xf numFmtId="165" fontId="1" fillId="2" borderId="0" xfId="0" applyNumberFormat="1" applyFont="1" applyFill="1" applyAlignment="1" applyProtection="1">
      <alignment vertical="center" wrapText="1"/>
      <protection locked="0"/>
    </xf>
    <xf numFmtId="0" fontId="1" fillId="2" borderId="0" xfId="0" applyFont="1" applyFill="1" applyAlignment="1" applyProtection="1">
      <alignment horizontal="center"/>
      <protection locked="0"/>
    </xf>
    <xf numFmtId="164" fontId="1" fillId="2" borderId="0" xfId="0" applyNumberFormat="1" applyFont="1" applyFill="1" applyAlignment="1" applyProtection="1">
      <alignment horizontal="center" vertical="center" wrapText="1"/>
      <protection locked="0"/>
    </xf>
    <xf numFmtId="165" fontId="1" fillId="2" borderId="0" xfId="0" applyNumberFormat="1" applyFont="1" applyFill="1" applyAlignment="1" applyProtection="1">
      <alignment horizontal="center" vertical="center" wrapText="1"/>
      <protection locked="0"/>
    </xf>
    <xf numFmtId="165" fontId="1" fillId="0" borderId="0" xfId="0" applyNumberFormat="1" applyFont="1" applyAlignment="1" applyProtection="1">
      <alignment horizontal="center" vertical="center" wrapText="1"/>
      <protection hidden="1"/>
    </xf>
    <xf numFmtId="0" fontId="12" fillId="3" borderId="8" xfId="0" applyFont="1" applyFill="1" applyBorder="1" applyAlignment="1">
      <alignment horizontal="center" wrapText="1" readingOrder="1"/>
    </xf>
    <xf numFmtId="49" fontId="13" fillId="0" borderId="8" xfId="0" applyNumberFormat="1" applyFont="1" applyBorder="1" applyAlignment="1" applyProtection="1">
      <alignment horizontal="center"/>
      <protection locked="0"/>
    </xf>
    <xf numFmtId="164" fontId="0" fillId="3" borderId="0" xfId="0" applyNumberFormat="1" applyFill="1" applyAlignment="1" applyProtection="1">
      <alignment horizontal="center" vertical="center" wrapText="1"/>
      <protection locked="0"/>
    </xf>
    <xf numFmtId="165" fontId="0" fillId="0" borderId="0" xfId="0" applyNumberFormat="1" applyAlignment="1" applyProtection="1">
      <alignment horizontal="right" vertical="center" wrapText="1"/>
      <protection locked="0"/>
    </xf>
    <xf numFmtId="165" fontId="0" fillId="3" borderId="0" xfId="0" applyNumberFormat="1" applyFill="1" applyAlignment="1" applyProtection="1">
      <alignment horizontal="right" vertical="center" wrapText="1"/>
      <protection locked="0"/>
    </xf>
    <xf numFmtId="165" fontId="1" fillId="2" borderId="0" xfId="0" applyNumberFormat="1" applyFont="1" applyFill="1" applyAlignment="1" applyProtection="1">
      <alignment horizontal="right" vertical="center" wrapText="1"/>
      <protection locked="0"/>
    </xf>
    <xf numFmtId="165" fontId="1" fillId="0" borderId="0" xfId="0" applyNumberFormat="1" applyFont="1" applyAlignment="1" applyProtection="1">
      <alignment horizontal="right" vertical="center" wrapText="1"/>
      <protection hidden="1"/>
    </xf>
    <xf numFmtId="165" fontId="0" fillId="0" borderId="0" xfId="0" applyNumberFormat="1" applyAlignment="1" applyProtection="1">
      <alignment horizontal="right"/>
      <protection hidden="1"/>
    </xf>
    <xf numFmtId="0" fontId="14" fillId="0" borderId="0" xfId="0" applyFont="1" applyAlignment="1">
      <alignment horizontal="center"/>
    </xf>
    <xf numFmtId="0" fontId="17" fillId="0" borderId="0" xfId="0" applyFont="1" applyAlignment="1">
      <alignment horizontal="left" vertical="top" wrapText="1"/>
    </xf>
    <xf numFmtId="0" fontId="0" fillId="0" borderId="9" xfId="0" applyBorder="1" applyProtection="1">
      <protection hidden="1"/>
    </xf>
    <xf numFmtId="165" fontId="12" fillId="3" borderId="8" xfId="0" applyNumberFormat="1" applyFont="1" applyFill="1" applyBorder="1" applyAlignment="1" applyProtection="1">
      <alignment horizontal="left" vertical="top" wrapText="1"/>
      <protection hidden="1"/>
    </xf>
    <xf numFmtId="165" fontId="13" fillId="0" borderId="8" xfId="0" applyNumberFormat="1" applyFont="1" applyBorder="1" applyAlignment="1" applyProtection="1">
      <alignment horizontal="left" vertical="top"/>
      <protection hidden="1"/>
    </xf>
    <xf numFmtId="165" fontId="1" fillId="2" borderId="0" xfId="0" applyNumberFormat="1" applyFont="1" applyFill="1" applyAlignment="1" applyProtection="1">
      <alignment horizontal="left" vertical="top"/>
      <protection hidden="1"/>
    </xf>
    <xf numFmtId="165" fontId="0" fillId="0" borderId="0" xfId="0" applyNumberFormat="1" applyAlignment="1" applyProtection="1">
      <alignment horizontal="left" vertical="top"/>
      <protection hidden="1"/>
    </xf>
    <xf numFmtId="0" fontId="0" fillId="0" borderId="0" xfId="0" applyAlignment="1">
      <alignment vertical="top"/>
    </xf>
    <xf numFmtId="0" fontId="6" fillId="0" borderId="0" xfId="0" applyFont="1" applyAlignment="1">
      <alignment vertical="top"/>
    </xf>
    <xf numFmtId="0" fontId="14" fillId="0" borderId="0" xfId="0" applyFont="1" applyAlignment="1">
      <alignment vertical="top"/>
    </xf>
    <xf numFmtId="0" fontId="23" fillId="0" borderId="0" xfId="0" applyFont="1" applyAlignment="1">
      <alignment vertical="top"/>
    </xf>
    <xf numFmtId="0" fontId="20" fillId="0" borderId="0" xfId="0" applyFont="1" applyAlignment="1">
      <alignment vertical="top" wrapText="1"/>
    </xf>
    <xf numFmtId="0" fontId="17" fillId="0" borderId="0" xfId="0" applyFont="1" applyAlignment="1">
      <alignment vertical="top"/>
    </xf>
    <xf numFmtId="0" fontId="13" fillId="0" borderId="0" xfId="0" applyFont="1"/>
    <xf numFmtId="0" fontId="18" fillId="0" borderId="0" xfId="0" applyFont="1" applyAlignment="1">
      <alignment vertical="top"/>
    </xf>
    <xf numFmtId="0" fontId="13" fillId="0" borderId="0" xfId="0" applyFont="1" applyAlignment="1">
      <alignment wrapText="1"/>
    </xf>
    <xf numFmtId="0" fontId="23" fillId="0" borderId="0" xfId="0" applyFont="1" applyAlignment="1">
      <alignment horizontal="left" vertical="center"/>
    </xf>
    <xf numFmtId="0" fontId="21" fillId="0" borderId="0" xfId="0" applyFont="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vertical="top"/>
    </xf>
    <xf numFmtId="0" fontId="13" fillId="0" borderId="0" xfId="0" applyFont="1" applyAlignment="1">
      <alignment vertical="top"/>
    </xf>
    <xf numFmtId="0" fontId="0" fillId="0" borderId="0" xfId="0" applyAlignment="1">
      <alignment horizontal="right"/>
    </xf>
    <xf numFmtId="0" fontId="1" fillId="0" borderId="0" xfId="0" applyFont="1" applyAlignment="1">
      <alignment horizontal="right"/>
    </xf>
    <xf numFmtId="0" fontId="0" fillId="0" borderId="0" xfId="0" applyAlignment="1" applyProtection="1">
      <alignment horizontal="left" wrapText="1"/>
      <protection hidden="1"/>
    </xf>
    <xf numFmtId="0" fontId="2" fillId="0" borderId="0" xfId="0" applyFont="1" applyAlignment="1" applyProtection="1">
      <alignment horizontal="center"/>
      <protection hidden="1"/>
    </xf>
    <xf numFmtId="0" fontId="24"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pplyProtection="1">
      <alignment horizontal="left" vertical="center"/>
      <protection locked="0" hidden="1"/>
    </xf>
    <xf numFmtId="0" fontId="17" fillId="0" borderId="0" xfId="0" applyFont="1" applyAlignment="1">
      <alignment horizontal="left" vertical="top"/>
    </xf>
    <xf numFmtId="0" fontId="20" fillId="0" borderId="0" xfId="0" applyFont="1" applyAlignment="1">
      <alignment horizontal="left" vertical="top" wrapText="1"/>
    </xf>
    <xf numFmtId="0" fontId="2" fillId="0" borderId="0" xfId="0" applyFont="1" applyAlignment="1">
      <alignment horizontal="center" vertical="top"/>
    </xf>
    <xf numFmtId="0" fontId="13" fillId="0" borderId="0" xfId="0" applyFont="1" applyAlignment="1">
      <alignment horizontal="left" vertical="top" wrapText="1"/>
    </xf>
    <xf numFmtId="0" fontId="3" fillId="0" borderId="0" xfId="0" applyFont="1" applyAlignment="1">
      <alignment horizontal="left" vertical="top"/>
    </xf>
    <xf numFmtId="0" fontId="13" fillId="0" borderId="0" xfId="0" applyFont="1" applyAlignment="1">
      <alignment horizontal="left" vertical="top"/>
    </xf>
    <xf numFmtId="0" fontId="3" fillId="0" borderId="0" xfId="0" applyFont="1" applyAlignment="1">
      <alignment horizontal="left" vertical="top" wrapText="1"/>
    </xf>
    <xf numFmtId="0" fontId="17" fillId="0" borderId="0" xfId="0" applyFont="1" applyAlignment="1">
      <alignment horizontal="left" vertical="top" wrapText="1"/>
    </xf>
    <xf numFmtId="0" fontId="22" fillId="0" borderId="0" xfId="0" applyFont="1" applyAlignment="1">
      <alignment horizontal="left" vertical="top" wrapText="1"/>
    </xf>
    <xf numFmtId="0" fontId="24" fillId="0" borderId="0" xfId="0" applyFont="1" applyAlignment="1">
      <alignment horizontal="left" vertical="top" wrapText="1"/>
    </xf>
    <xf numFmtId="0" fontId="0" fillId="0" borderId="0" xfId="0" applyAlignment="1" applyProtection="1">
      <alignment horizontal="left" vertical="top" wrapText="1"/>
      <protection hidden="1"/>
    </xf>
    <xf numFmtId="0" fontId="20" fillId="0" borderId="0" xfId="0" applyFont="1" applyAlignment="1">
      <alignment vertical="top" wrapText="1"/>
    </xf>
    <xf numFmtId="0" fontId="20" fillId="0" borderId="0" xfId="0" applyFont="1" applyAlignment="1">
      <alignment vertical="top"/>
    </xf>
    <xf numFmtId="0" fontId="13" fillId="0" borderId="0" xfId="0" applyFont="1" applyAlignment="1">
      <alignment vertical="top" wrapText="1"/>
    </xf>
    <xf numFmtId="0" fontId="15" fillId="0" borderId="0" xfId="0" applyFont="1" applyAlignment="1">
      <alignment vertical="top" wrapText="1"/>
    </xf>
    <xf numFmtId="0" fontId="17" fillId="0" borderId="0" xfId="0" applyFont="1" applyAlignment="1">
      <alignment horizontal="left" vertical="top"/>
    </xf>
    <xf numFmtId="0" fontId="2" fillId="0" borderId="0" xfId="0" applyFont="1" applyAlignment="1">
      <alignment horizontal="center" vertical="center"/>
    </xf>
    <xf numFmtId="0" fontId="0" fillId="0" borderId="1" xfId="0" applyBorder="1" applyAlignment="1" applyProtection="1">
      <alignment horizontal="center" vertical="center"/>
      <protection locked="0"/>
    </xf>
    <xf numFmtId="0" fontId="11" fillId="0" borderId="0" xfId="0" applyFont="1" applyAlignment="1">
      <alignment horizontal="center"/>
    </xf>
    <xf numFmtId="0" fontId="0" fillId="0" borderId="0" xfId="0" applyAlignment="1">
      <alignment horizontal="right"/>
    </xf>
    <xf numFmtId="16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center"/>
    </xf>
    <xf numFmtId="0" fontId="0" fillId="0" borderId="2" xfId="0" applyBorder="1" applyAlignment="1">
      <alignment horizontal="center"/>
    </xf>
    <xf numFmtId="49" fontId="0" fillId="0" borderId="1" xfId="0" applyNumberFormat="1" applyBorder="1" applyAlignment="1" applyProtection="1">
      <alignment horizontal="center" vertical="center"/>
      <protection locked="0"/>
    </xf>
    <xf numFmtId="170" fontId="0" fillId="0" borderId="1" xfId="0" applyNumberFormat="1" applyBorder="1" applyAlignment="1" applyProtection="1">
      <alignment horizontal="center" vertical="center"/>
      <protection locked="0"/>
    </xf>
    <xf numFmtId="165" fontId="9" fillId="0" borderId="8" xfId="0" applyNumberFormat="1" applyFont="1" applyBorder="1" applyAlignment="1">
      <alignment horizontal="right"/>
    </xf>
    <xf numFmtId="0" fontId="1" fillId="0" borderId="0" xfId="0" applyFont="1" applyAlignment="1">
      <alignment horizontal="right"/>
    </xf>
    <xf numFmtId="166" fontId="0" fillId="0" borderId="8" xfId="0" applyNumberFormat="1" applyBorder="1" applyAlignment="1" applyProtection="1">
      <alignment horizontal="center" vertical="center"/>
      <protection locked="0"/>
    </xf>
    <xf numFmtId="165" fontId="9" fillId="0" borderId="8" xfId="2" applyNumberFormat="1" applyFont="1" applyBorder="1" applyAlignment="1" applyProtection="1">
      <alignment horizontal="right" vertical="center"/>
      <protection locked="0"/>
    </xf>
    <xf numFmtId="0" fontId="0" fillId="0" borderId="8" xfId="0" applyBorder="1" applyAlignment="1">
      <alignment horizontal="center" vertical="center"/>
    </xf>
    <xf numFmtId="167" fontId="0" fillId="0" borderId="8" xfId="0" applyNumberFormat="1" applyBorder="1" applyAlignment="1" applyProtection="1">
      <alignment horizontal="center" vertical="center"/>
      <protection locked="0"/>
    </xf>
    <xf numFmtId="0" fontId="2" fillId="0" borderId="0" xfId="0" applyFont="1" applyAlignment="1" applyProtection="1">
      <alignment horizontal="center" vertical="center"/>
      <protection hidden="1"/>
    </xf>
    <xf numFmtId="0" fontId="3" fillId="0" borderId="0" xfId="0" applyFont="1" applyAlignment="1" applyProtection="1">
      <alignment horizontal="left"/>
      <protection hidden="1"/>
    </xf>
    <xf numFmtId="0" fontId="2" fillId="0" borderId="0" xfId="0" applyFont="1" applyAlignment="1" applyProtection="1">
      <alignment horizontal="center"/>
      <protection hidden="1"/>
    </xf>
    <xf numFmtId="0" fontId="20" fillId="0" borderId="0" xfId="0" applyFont="1" applyAlignment="1" applyProtection="1">
      <alignment horizontal="left" vertical="top" wrapText="1"/>
      <protection locked="0" hidden="1"/>
    </xf>
    <xf numFmtId="0" fontId="4" fillId="0" borderId="0" xfId="0" applyFont="1" applyAlignment="1" applyProtection="1">
      <alignment horizontal="center" vertical="center" wrapText="1"/>
      <protection locked="0" hidden="1"/>
    </xf>
    <xf numFmtId="0" fontId="2" fillId="0" borderId="0" xfId="0" applyFont="1" applyAlignment="1" applyProtection="1">
      <alignment horizontal="center"/>
      <protection locked="0" hidden="1"/>
    </xf>
    <xf numFmtId="0" fontId="4" fillId="0" borderId="0" xfId="0" applyFont="1" applyAlignment="1" applyProtection="1">
      <alignment horizontal="center"/>
      <protection locked="0"/>
    </xf>
    <xf numFmtId="0" fontId="20" fillId="0" borderId="0" xfId="0" applyFont="1" applyAlignment="1" applyProtection="1">
      <alignment horizontal="left" vertical="center"/>
      <protection locked="0" hidden="1"/>
    </xf>
  </cellXfs>
  <cellStyles count="3">
    <cellStyle name="Currency" xfId="2" builtinId="4"/>
    <cellStyle name="Normal" xfId="0" builtinId="0"/>
    <cellStyle name="Normal 2" xfId="1" xr:uid="{5131AAE9-009D-4338-A96B-1D4034E2C81F}"/>
  </cellStyles>
  <dxfs count="9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outline="0">
        <left style="thin">
          <color indexed="64"/>
        </left>
        <right/>
        <top style="thin">
          <color indexed="64"/>
        </top>
        <bottom/>
      </border>
    </dxf>
    <dxf>
      <numFmt numFmtId="169" formatCode="[$-409]mmmm\-yy;@"/>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right style="thin">
          <color indexed="64"/>
        </right>
        <top style="thin">
          <color indexed="64"/>
        </top>
        <bottom/>
      </border>
    </dxf>
    <dxf>
      <numFmt numFmtId="30" formatCode="@"/>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auto="1"/>
        </left>
        <right style="thin">
          <color auto="1"/>
        </right>
        <top style="thin">
          <color indexed="64"/>
        </top>
        <bottom style="thin">
          <color indexed="64"/>
        </bottom>
      </border>
    </dxf>
    <dxf>
      <border outline="0">
        <bottom style="thin">
          <color indexed="64"/>
        </bottom>
      </border>
    </dxf>
    <dxf>
      <numFmt numFmtId="169" formatCode="[$-409]mmmm\-yy;@"/>
      <alignment horizontal="center" vertical="center" textRotation="0" wrapText="1" indent="0" justifyLastLine="0" shrinkToFit="0" readingOrder="0"/>
      <protection locked="0" hidden="0"/>
    </dxf>
    <dxf>
      <numFmt numFmtId="169" formatCode="[$-409]mmmm\-yy;@"/>
      <alignment horizontal="center" vertical="center" textRotation="0" wrapText="1" indent="0" justifyLastLine="0" shrinkToFit="0" readingOrder="0"/>
      <protection locked="0"/>
    </dxf>
    <dxf>
      <numFmt numFmtId="30" formatCode="@"/>
      <alignment horizontal="center" vertical="center" textRotation="0" wrapText="1" indent="0" justifyLastLine="0" shrinkToFit="0" readingOrder="0"/>
      <protection locked="0" hidden="0"/>
    </dxf>
    <dxf>
      <numFmt numFmtId="30" formatCode="@"/>
      <alignment horizontal="center" vertical="center" textRotation="0" wrapText="1" indent="0" justifyLastLine="0" shrinkToFit="0" readingOrder="0"/>
      <protection locked="0"/>
    </dxf>
    <dxf>
      <numFmt numFmtId="30" formatCode="@"/>
      <alignment horizontal="center" vertical="center" textRotation="0" wrapText="1" indent="0" justifyLastLine="0" shrinkToFit="0" readingOrder="0"/>
      <protection locked="0" hidden="0"/>
    </dxf>
    <dxf>
      <numFmt numFmtId="30" formatCode="@"/>
      <alignment horizontal="center" vertical="center" textRotation="0" wrapText="1" indent="0" justifyLastLine="0" shrinkToFit="0" readingOrder="0"/>
      <protection locked="0"/>
    </dxf>
    <dxf>
      <numFmt numFmtId="167" formatCode="00000"/>
      <alignment horizontal="center" vertical="center" textRotation="0" wrapText="1" indent="0" justifyLastLine="0" shrinkToFit="0" readingOrder="0"/>
      <protection locked="0" hidden="0"/>
    </dxf>
    <dxf>
      <numFmt numFmtId="167" formatCode="00000"/>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dxf>
    <dxf>
      <numFmt numFmtId="169" formatCode="[$-409]mmmm\-yy;@"/>
      <alignment horizontal="center" vertical="center" textRotation="0" wrapText="1" indent="0" justifyLastLine="0" shrinkToFit="0" readingOrder="0"/>
      <protection locked="0" hidden="0"/>
    </dxf>
    <dxf>
      <numFmt numFmtId="169" formatCode="[$-409]mmmm\-yy;@"/>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hidden="0"/>
    </dxf>
    <dxf>
      <numFmt numFmtId="30" formatCode="@"/>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hidden="0"/>
    </dxf>
    <dxf>
      <numFmt numFmtId="30" formatCode="@"/>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hidden="0"/>
    </dxf>
    <dxf>
      <numFmt numFmtId="167" formatCode="00000"/>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dxf>
    <dxf>
      <alignment horizontal="center" vertical="center" textRotation="0" wrapText="1" indent="0" justifyLastLine="0" shrinkToFit="0" readingOrder="0"/>
      <protection locked="0"/>
    </dxf>
    <dxf>
      <font>
        <b/>
        <i val="0"/>
        <strike val="0"/>
        <condense val="0"/>
        <extend val="0"/>
        <outline val="0"/>
        <shadow val="0"/>
        <u val="none"/>
        <vertAlign val="baseline"/>
        <sz val="11"/>
        <color theme="1"/>
        <name val="Calibri"/>
        <family val="2"/>
        <scheme val="minor"/>
      </font>
      <alignment horizontal="center" vertical="bottom" textRotation="0" wrapText="1" indent="0" justifyLastLine="0" shrinkToFit="0" readingOrder="0"/>
      <protection locked="1" hidden="1"/>
    </dxf>
    <dxf>
      <numFmt numFmtId="168" formatCode="[$-409]mmm\-yy;@"/>
      <alignment horizontal="center" vertical="bottom"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protection locked="1" hidden="1"/>
    </dxf>
    <dxf>
      <numFmt numFmtId="30" formatCode="@"/>
      <alignment horizontal="center" vertical="bottom"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30" formatCode="@"/>
      <alignment horizontal="center" vertical="bottom" textRotation="0" wrapText="0" indent="0" justifyLastLine="0" shrinkToFit="0" readingOrder="0"/>
      <protection locked="1" hidden="1"/>
    </dxf>
    <dxf>
      <numFmt numFmtId="30" formatCode="@"/>
      <alignment horizontal="center" vertical="bottom" textRotation="0" wrapText="0" indent="0" justifyLastLine="0" shrinkToFit="0" readingOrder="0"/>
      <protection locked="0" hidden="0"/>
    </dxf>
    <dxf>
      <font>
        <b/>
      </font>
      <alignment horizontal="center" vertical="bottom" textRotation="0" indent="0" justifyLastLine="0" shrinkToFit="0" readingOrder="0"/>
      <protection locked="1" hidden="1"/>
    </dxf>
    <dxf>
      <alignment horizontal="center" vertical="bottom" textRotation="0" indent="0" justifyLastLine="0" shrinkToFit="0" readingOrder="0"/>
    </dxf>
    <dxf>
      <alignment horizontal="center" vertical="bottom" textRotation="0" indent="0" justifyLastLine="0" shrinkToFit="0" readingOrder="0"/>
      <border diagonalUp="0" diagonalDown="0" outline="0">
        <left style="thin">
          <color indexed="64"/>
        </left>
        <right style="thin">
          <color indexed="64"/>
        </right>
        <top/>
        <bottom/>
      </border>
    </dxf>
    <dxf>
      <numFmt numFmtId="165" formatCode="&quot;$&quot;#,##0.00"/>
      <protection locked="1" hidden="1"/>
    </dxf>
    <dxf>
      <numFmt numFmtId="165" formatCode="&quot;$&quot;#,##0.00"/>
      <protection locked="1" hidden="1"/>
    </dxf>
    <dxf>
      <numFmt numFmtId="165" formatCode="&quot;$&quot;#,##0.00"/>
      <protection locked="1" hidden="1"/>
    </dxf>
    <dxf>
      <numFmt numFmtId="165" formatCode="&quot;$&quot;#,##0.00"/>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numFmt numFmtId="164" formatCode="mmm\-yyyy"/>
      <alignment horizontal="center" vertical="center" textRotation="0" wrapText="1"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165" formatCode="&quot;$&quot;#,##0.00"/>
      <alignment horizontal="general" vertical="center" textRotation="0" wrapText="1" indent="0" justifyLastLine="0" shrinkToFit="0" readingOrder="0"/>
      <protection locked="0" hidden="0"/>
    </dxf>
    <dxf>
      <numFmt numFmtId="165" formatCode="&quot;$&quot;#,##0.00"/>
      <alignment horizontal="general" vertical="center" textRotation="0" wrapText="1" indent="0" justifyLastLine="0" shrinkToFit="0" readingOrder="0"/>
      <protection locked="0" hidden="0"/>
    </dxf>
    <dxf>
      <alignment horizontal="center" vertical="bottom" textRotation="0" wrapText="0" indent="0" justifyLastLine="0" shrinkToFit="0" readingOrder="0"/>
      <protection locked="0" hidden="0"/>
    </dxf>
    <dxf>
      <numFmt numFmtId="30" formatCode="@"/>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30" formatCode="@"/>
      <alignment horizontal="center" vertical="bottom"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quot;$&quot;#,##0.00"/>
      <fill>
        <patternFill patternType="solid">
          <fgColor indexed="64"/>
          <bgColor theme="8" tint="0.79998168889431442"/>
        </patternFill>
      </fill>
      <alignment horizontal="center" vertical="center" textRotation="0" wrapText="1" indent="0" justifyLastLine="0" shrinkToFit="0" readingOrder="0"/>
      <protection locked="1" hidden="1"/>
    </dxf>
    <dxf>
      <border diagonalUp="0" diagonalDown="0" outline="0">
        <left style="thin">
          <color indexed="64"/>
        </left>
        <right style="thin">
          <color indexed="64"/>
        </right>
        <top/>
        <bottom/>
      </border>
      <protection locked="1" hidden="1"/>
    </dxf>
    <dxf>
      <numFmt numFmtId="165" formatCode="&quot;$&quot;#,##0.00"/>
      <alignment horizontal="left" vertical="top" textRotation="0" indent="0" justifyLastLine="0" shrinkToFit="0" readingOrder="0"/>
      <protection locked="1" hidden="1"/>
    </dxf>
    <dxf>
      <numFmt numFmtId="165" formatCode="&quot;$&quot;#,##0.00"/>
      <protection locked="1" hidden="1"/>
    </dxf>
    <dxf>
      <numFmt numFmtId="165" formatCode="&quot;$&quot;#,##0.00"/>
      <alignment horizontal="right" textRotation="0" indent="0" justifyLastLine="0" shrinkToFit="0" readingOrder="0"/>
      <protection locked="1" hidden="1"/>
    </dxf>
    <dxf>
      <numFmt numFmtId="165" formatCode="&quot;$&quot;#,##0.00"/>
      <protection locked="1" hidden="1"/>
    </dxf>
    <dxf>
      <numFmt numFmtId="165" formatCode="&quot;$&quot;#,##0.00"/>
      <alignment horizontal="right" textRotation="0" indent="0" justifyLastLine="0" shrinkToFit="0" readingOrder="0"/>
      <protection locked="1" hidden="1"/>
    </dxf>
    <dxf>
      <numFmt numFmtId="165" formatCode="&quot;$&quot;#,##0.00"/>
      <protection locked="1" hidden="1"/>
    </dxf>
    <dxf>
      <numFmt numFmtId="165" formatCode="&quot;$&quot;#,##0.00"/>
      <alignment horizontal="right" textRotation="0" indent="0" justifyLastLine="0" shrinkToFit="0" readingOrder="0"/>
      <protection locked="1" hidden="1"/>
    </dxf>
    <dxf>
      <alignment horizontal="center" vertical="center" textRotation="0" wrapText="1" indent="0" justifyLastLine="0" shrinkToFit="0" readingOrder="0"/>
      <protection locked="1" hidden="1"/>
    </dxf>
    <dxf>
      <numFmt numFmtId="164" formatCode="mmm\-yyyy"/>
      <alignment horizontal="center" vertical="center" textRotation="0" wrapText="1" indent="0" justifyLastLine="0" shrinkToFit="0" readingOrder="0"/>
      <protection locked="0" hidden="0"/>
    </dxf>
    <dxf>
      <alignment horizontal="center" vertical="bottom" textRotation="0" wrapText="0" indent="0" justifyLastLine="0" shrinkToFit="0" readingOrder="0"/>
      <protection locked="1" hidden="1"/>
    </dxf>
    <dxf>
      <alignment horizontal="center" vertical="bottom" textRotation="0" wrapText="0" indent="0" justifyLastLine="0" shrinkToFit="0" readingOrder="0"/>
      <protection locked="0" hidden="0"/>
    </dxf>
    <dxf>
      <numFmt numFmtId="165" formatCode="&quot;$&quot;#,##0.00"/>
      <alignment horizontal="general" vertical="center" textRotation="0" wrapText="1" indent="0" justifyLastLine="0" shrinkToFit="0" readingOrder="0"/>
      <protection locked="1" hidden="1"/>
    </dxf>
    <dxf>
      <numFmt numFmtId="165" formatCode="&quot;$&quot;#,##0.00"/>
      <alignment horizontal="right" vertical="center" textRotation="0" wrapText="1" indent="0" justifyLastLine="0" shrinkToFit="0" readingOrder="0"/>
      <protection locked="0" hidden="0"/>
    </dxf>
    <dxf>
      <numFmt numFmtId="165" formatCode="&quot;$&quot;#,##0.00"/>
      <alignment horizontal="general" vertical="center" textRotation="0" wrapText="1" indent="0" justifyLastLine="0" shrinkToFit="0" readingOrder="0"/>
      <protection locked="1" hidden="1"/>
    </dxf>
    <dxf>
      <numFmt numFmtId="165" formatCode="&quot;$&quot;#,##0.00"/>
      <alignment horizontal="right" vertical="center" textRotation="0" wrapText="1" indent="0" justifyLastLine="0" shrinkToFit="0" readingOrder="0"/>
      <protection locked="0" hidden="0"/>
    </dxf>
    <dxf>
      <alignment horizontal="center" vertical="bottom" textRotation="0" wrapText="0" indent="0" justifyLastLine="0" shrinkToFit="0" readingOrder="0"/>
      <protection locked="1" hidden="1"/>
    </dxf>
    <dxf>
      <numFmt numFmtId="30" formatCode="@"/>
      <alignment horizontal="center" vertical="bottom"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protection locked="1" hidden="1"/>
    </dxf>
    <dxf>
      <numFmt numFmtId="30" formatCode="@"/>
      <alignment horizontal="center" vertical="bottom" textRotation="0" wrapText="0" indent="0" justifyLastLine="0" shrinkToFit="0" readingOrder="0"/>
      <protection locked="0" hidden="0"/>
    </dxf>
    <dxf>
      <border diagonalUp="0" diagonalDown="0">
        <left style="thin">
          <color indexed="64"/>
        </left>
        <right style="thin">
          <color indexed="64"/>
        </right>
        <top/>
        <bottom/>
        <vertical style="thin">
          <color indexed="64"/>
        </vertical>
        <horizontal/>
      </border>
      <protection locked="1" hidden="1"/>
    </dxf>
    <dxf>
      <protection locked="1" hidden="1"/>
    </dxf>
    <dxf>
      <font>
        <b/>
        <i val="0"/>
        <strike val="0"/>
        <condense val="0"/>
        <extend val="0"/>
        <outline val="0"/>
        <shadow val="0"/>
        <u val="none"/>
        <vertAlign val="baseline"/>
        <sz val="11"/>
        <color theme="1"/>
        <name val="Calibri"/>
        <family val="2"/>
        <scheme val="minor"/>
      </font>
      <numFmt numFmtId="165" formatCode="&quot;$&quot;#,##0.0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1"/>
    </dxf>
    <dxf>
      <font>
        <b/>
        <i val="0"/>
      </font>
      <border>
        <top style="thick">
          <color auto="1"/>
        </top>
      </border>
    </dxf>
    <dxf>
      <font>
        <b/>
        <i val="0"/>
      </font>
      <fill>
        <patternFill>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ont>
        <b/>
        <i val="0"/>
      </font>
      <border>
        <left style="thin">
          <color auto="1"/>
        </left>
        <right style="thin">
          <color auto="1"/>
        </right>
        <top style="medium">
          <color auto="1"/>
        </top>
        <bottom style="thin">
          <color auto="1"/>
        </bottom>
        <vertical style="thin">
          <color auto="1"/>
        </vertical>
        <horizontal style="thin">
          <color auto="1"/>
        </horizontal>
      </border>
    </dxf>
    <dxf>
      <font>
        <b/>
        <i val="0"/>
      </font>
      <fill>
        <patternFill>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ProposalTable" defaultPivotStyle="PivotStyleLight16">
    <tableStyle name="ProposalTable" pivot="0" count="3" xr9:uid="{C2A9F2F6-CE5D-421E-A039-1ABA6CD1A9B4}">
      <tableStyleElement type="wholeTable" dxfId="95"/>
      <tableStyleElement type="headerRow" dxfId="94"/>
      <tableStyleElement type="totalRow" dxfId="93"/>
    </tableStyle>
    <tableStyle name="ProposalTable 2" pivot="0" count="2" xr9:uid="{F0810FD5-AF11-4322-9AFE-8B37CA90FAC2}">
      <tableStyleElement type="headerRow" dxfId="92"/>
      <tableStyleElement type="totalRow" dxfId="91"/>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8D05D6-199D-4423-8F7F-2541C81140E6}" name="LiabilityReduction" displayName="LiabilityReduction" ref="B2:K44" totalsRowCount="1" headerRowDxfId="90" dataDxfId="89" totalsRowDxfId="88">
  <autoFilter ref="B2:K43" xr:uid="{E58D05D6-199D-4423-8F7F-2541C81140E6}"/>
  <tableColumns count="10">
    <tableColumn id="1" xr3:uid="{B8A1C25F-48C3-4510-A2E4-B6D865DADCBC}" name="Licence_x000a_#" totalsRowLabel="Total" dataDxfId="87" totalsRowDxfId="86"/>
    <tableColumn id="2" xr3:uid="{C4E1366F-6253-4681-95BC-C6D3FF336FAF}" name="Surface_x000a_Location" dataDxfId="85" totalsRowDxfId="84"/>
    <tableColumn id="3" xr3:uid="{BBE43A5E-2DED-490A-A2F2-C8C860056238}" name="Current _x000a_Abandonment Liability" totalsRowFunction="sum" dataDxfId="83" totalsRowDxfId="82"/>
    <tableColumn id="4" xr3:uid="{1CDD4CCB-7C38-4B2E-8E6E-E78BB791DF8A}" name="Current _x000a_Reclamation Liability" totalsRowFunction="sum" dataDxfId="81" totalsRowDxfId="80"/>
    <tableColumn id="5" xr3:uid="{232FF3B6-CB48-46A8-955D-8175D4867CD4}" name="Action" dataDxfId="79" totalsRowDxfId="78"/>
    <tableColumn id="6" xr3:uid="{7C23EE5B-F864-46AD-B1DA-CC22799C5831}" name="Expected Completion Date_x000a_(MMM-YY)" dataDxfId="77" totalsRowDxfId="76"/>
    <tableColumn id="7" xr3:uid="{C446221F-7452-488E-B223-7650A31DC6FE}" name="New _x000a_Abandonment Liability" totalsRowFunction="sum" dataDxfId="75" totalsRowDxfId="74">
      <calculatedColumnFormula>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calculatedColumnFormula>
    </tableColumn>
    <tableColumn id="8" xr3:uid="{036F4EE0-13FA-4AF9-BC13-381074713453}" name="New_x000a_Reclamation Liability" totalsRowFunction="sum" dataDxfId="73" totalsRowDxfId="72">
      <calculatedColumnFormula>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calculatedColumnFormula>
    </tableColumn>
    <tableColumn id="9" xr3:uid="{E1160217-AD54-4C42-B5D2-4E8B389EEF44}" name="Liability _x000a_Reduction Amount" totalsRowFunction="sum" dataDxfId="71" totalsRowDxfId="70">
      <calculatedColumnFormula>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calculatedColumnFormula>
    </tableColumn>
    <tableColumn id="10" xr3:uid="{EDDF0BA6-199C-4B49-8E10-2FC0EEF54BBB}" name="Comment" dataDxfId="69" totalsRowDxfId="68"/>
  </tableColumns>
  <tableStyleInfo name="Proposal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127F98-C62D-4C06-91A2-3DBC6D920641}" name="ProblemSites" displayName="ProblemSites" ref="B2:H19" totalsRowCount="1" headerRowDxfId="67">
  <autoFilter ref="B2:H18" xr:uid="{A5127F98-C62D-4C06-91A2-3DBC6D920641}"/>
  <tableColumns count="7">
    <tableColumn id="1" xr3:uid="{15E6D887-6AA6-4BE5-B23F-0C6940194C60}" name="Licence _x000a_#" totalsRowLabel="Total" dataDxfId="66" totalsRowDxfId="65"/>
    <tableColumn id="2" xr3:uid="{0379A691-F343-4D36-B428-D5AE43B4A810}" name="Surface_x000a_Location" dataDxfId="64" totalsRowDxfId="63"/>
    <tableColumn id="3" xr3:uid="{75B19130-4E49-4306-95E4-9B0900936704}" name="Current _x000a_Reclamation Liability" totalsRowFunction="sum" dataDxfId="62" totalsRowDxfId="61"/>
    <tableColumn id="4" xr3:uid="{4D76CB43-F0CC-450D-AEEC-91A73BD5F18F}" name="Action" dataDxfId="60" totalsRowDxfId="59"/>
    <tableColumn id="5" xr3:uid="{1C7B5FFD-C7D7-4482-9967-344BE8BC53AF}" name="Expected Completion Date_x000a_(MMM-YY)" dataDxfId="58" totalsRowDxfId="57"/>
    <tableColumn id="6" xr3:uid="{4E8B8368-105F-45E0-ADAC-AD6884BEED17}" name="New _x000a_Reclamation Liability" totalsRowFunction="sum" dataDxfId="56" totalsRowDxfId="55"/>
    <tableColumn id="7" xr3:uid="{E01D7F94-4405-4926-B933-E929D66FB5BB}" name="Liability _x000a_Reduction Amount" totalsRowFunction="sum" dataDxfId="54" totalsRowDxfId="53">
      <calculatedColumnFormula>IF(OR(ISBLANK(D3),ISBLANK(G3)),"",ProblemSites[[#This Row],[Current 
Reclamation Liability]]-ProblemSites[[#This Row],[New 
Reclamation Liability]])</calculatedColumnFormula>
    </tableColumn>
  </tableColumns>
  <tableStyleInfo name="Proposal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2F871E-69A8-4B4F-82F0-CAE6B4CD7D1F}" name="Reactivations" displayName="Reactivations" ref="B3:D35" totalsRowCount="1" headerRowDxfId="52" dataDxfId="51" totalsRowDxfId="50">
  <autoFilter ref="B3:D34" xr:uid="{6F2F871E-69A8-4B4F-82F0-CAE6B4CD7D1F}"/>
  <tableColumns count="3">
    <tableColumn id="1" xr3:uid="{DB4F71BC-9B8C-401F-8D01-4A800EBBC01D}" name="Licence _x000a_#" totalsRowLabel="Total" dataDxfId="49" totalsRowDxfId="48"/>
    <tableColumn id="2" xr3:uid="{E465ED7B-2F7F-4FE9-98D7-BD45C62E4614}" name="Surface _x000a_Location" totalsRowFunction="custom" dataDxfId="47" totalsRowDxfId="46">
      <totalsRowFormula>COUNTA(Reactivations[Surface 
Location])</totalsRowFormula>
    </tableColumn>
    <tableColumn id="3" xr3:uid="{A770EAAE-CE8F-4027-A8C9-1F0D27165548}" name="Expected Reactivation Date (MMM-YY)" dataDxfId="45" totalsRowDxfId="44"/>
  </tableColumns>
  <tableStyleInfo name="Proposal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EFF4E7-48A6-4D0F-A492-44095F7CDE71}" name="TransferWells" displayName="TransferWells" ref="B4:E31" totalsRowCount="1" headerRowDxfId="43" dataDxfId="42" totalsRowDxfId="41">
  <autoFilter ref="B4:E30" xr:uid="{9DEFF4E7-48A6-4D0F-A492-44095F7CDE71}"/>
  <tableColumns count="4">
    <tableColumn id="1" xr3:uid="{DAA42485-B429-4A1A-8DF6-14514257C7EA}" name="Current Licensee BA ID" totalsRowLabel="Total" dataDxfId="40" totalsRowDxfId="39"/>
    <tableColumn id="3" xr3:uid="{047928D6-C7BA-41E4-A340-2BC8B3D0F250}" name="Licence_x000a_#" totalsRowFunction="custom" dataDxfId="38" totalsRowDxfId="37">
      <totalsRowFormula>COUNTA(TransferWells[Licence
'#])</totalsRowFormula>
    </tableColumn>
    <tableColumn id="2" xr3:uid="{3B3F29FB-6350-459A-82A3-7054EB539D9F}" name="Surface  _x000a_Location" dataDxfId="36" totalsRowDxfId="35"/>
    <tableColumn id="4" xr3:uid="{F04B7FB7-F235-472C-BA27-C0AE14FB3048}" name="Expected _x000a_Transfer Date_x000a_(MMM-YY)" dataDxfId="34" totalsRowDxfId="33"/>
  </tableColumns>
  <tableStyleInfo name="Proposal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2127CE-CEE2-451B-9185-6ADA14D73D80}" name="TransferFacilities" displayName="TransferFacilities" ref="G4:J31" totalsRowCount="1" headerRowDxfId="32" dataDxfId="31" totalsRowDxfId="30">
  <autoFilter ref="G4:J30" xr:uid="{532127CE-CEE2-451B-9185-6ADA14D73D80}"/>
  <tableColumns count="4">
    <tableColumn id="1" xr3:uid="{691F93EB-E5E1-4AA2-A766-9353602D5277}" name="Current Licensee BA ID" totalsRowLabel="Total" dataDxfId="29" totalsRowDxfId="28"/>
    <tableColumn id="3" xr3:uid="{8EB1752E-7150-41EB-AFFD-4D88EA57715F}" name="Licence_x000a_#" totalsRowFunction="custom" dataDxfId="27" totalsRowDxfId="26">
      <totalsRowFormula>COUNTA(TransferFacilities[Licence
'#])</totalsRowFormula>
    </tableColumn>
    <tableColumn id="2" xr3:uid="{5B0675CA-F48A-444B-90D2-20396FCF5287}" name="Surface_x000a_Location" dataDxfId="25" totalsRowDxfId="24"/>
    <tableColumn id="4" xr3:uid="{79E62617-FB46-4C28-A361-259275AC1C57}" name="Expected _x000a_Transfer Date_x000a_(MMM-YY)" dataDxfId="23" totalsRowDxfId="22"/>
  </tableColumns>
  <tableStyleInfo name="Proposal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C2F268-49F3-459F-8295-B823FBEE1E6A}" name="WellsDrilled" displayName="WellsDrilled" ref="L4:M31" totalsRowCount="1" headerRowBorderDxfId="21" tableBorderDxfId="20" totalsRowBorderDxfId="19">
  <autoFilter ref="L4:M30" xr:uid="{5CC2F268-49F3-459F-8295-B823FBEE1E6A}"/>
  <tableColumns count="2">
    <tableColumn id="1" xr3:uid="{57D6FA26-F125-4EA8-9334-D1C508A43371}" name="Surface_x000a_Location" totalsRowLabel="Total" dataDxfId="18" totalsRowDxfId="17"/>
    <tableColumn id="2" xr3:uid="{0937C82A-29E7-4E4A-BAA8-6084B3B2F922}" name="Expected_x000a_Spud Date_x000a_(MMM-YY)" totalsRowFunction="count" dataDxfId="16" totalsRowDxfId="15"/>
  </tableColumns>
  <tableStyleInfo name="Proposal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6.bin"/><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F472-4F14-4B72-9ABE-A1BD4163F717}">
  <dimension ref="A1:N45"/>
  <sheetViews>
    <sheetView showGridLines="0" tabSelected="1" topLeftCell="A5" workbookViewId="0">
      <selection activeCell="E15" sqref="E15:F15"/>
    </sheetView>
  </sheetViews>
  <sheetFormatPr defaultRowHeight="15"/>
  <cols>
    <col min="1" max="1" width="2.7109375" customWidth="1"/>
    <col min="2" max="5" width="2.7109375" style="83" customWidth="1"/>
    <col min="6" max="6" width="117.7109375" style="83" customWidth="1"/>
  </cols>
  <sheetData>
    <row r="1" spans="1:13" ht="30" customHeight="1">
      <c r="B1" s="106" t="s">
        <v>97</v>
      </c>
      <c r="C1" s="106"/>
      <c r="D1" s="106"/>
      <c r="E1" s="106"/>
      <c r="F1" s="106"/>
      <c r="G1" s="52"/>
      <c r="H1" s="52"/>
      <c r="I1" s="52"/>
      <c r="J1" s="52"/>
      <c r="K1" s="52"/>
      <c r="L1" s="52"/>
      <c r="M1" s="52"/>
    </row>
    <row r="2" spans="1:13" ht="63.75" customHeight="1">
      <c r="B2" s="105" t="s">
        <v>96</v>
      </c>
      <c r="C2" s="105"/>
      <c r="D2" s="105"/>
      <c r="E2" s="105"/>
      <c r="F2" s="105"/>
      <c r="G2" s="52"/>
      <c r="H2" s="52"/>
      <c r="I2" s="52"/>
      <c r="J2" s="52"/>
      <c r="K2" s="52"/>
      <c r="L2" s="52"/>
      <c r="M2" s="52"/>
    </row>
    <row r="3" spans="1:13" ht="15.75">
      <c r="A3" s="40"/>
      <c r="B3" s="84"/>
      <c r="C3" s="84"/>
      <c r="D3" s="84"/>
      <c r="E3" s="84"/>
      <c r="F3" s="85"/>
      <c r="G3" s="40"/>
      <c r="H3" s="40"/>
      <c r="I3" s="40"/>
      <c r="J3" s="40"/>
      <c r="K3" s="40"/>
      <c r="L3" s="40"/>
      <c r="M3" s="40"/>
    </row>
    <row r="4" spans="1:13" s="89" customFormat="1" ht="48.6" customHeight="1">
      <c r="A4" s="76"/>
      <c r="B4" s="96" t="s">
        <v>0</v>
      </c>
      <c r="C4" s="118" t="s">
        <v>109</v>
      </c>
      <c r="D4" s="118"/>
      <c r="E4" s="118"/>
      <c r="F4" s="118"/>
      <c r="G4" s="76"/>
      <c r="H4" s="76"/>
      <c r="I4" s="76"/>
      <c r="J4" s="76"/>
      <c r="K4" s="76"/>
      <c r="L4" s="76"/>
      <c r="M4" s="76"/>
    </row>
    <row r="5" spans="1:13" s="89" customFormat="1" ht="33.950000000000003" customHeight="1">
      <c r="A5" s="76"/>
      <c r="B5" s="85"/>
      <c r="C5" s="86" t="s">
        <v>1</v>
      </c>
      <c r="D5" s="117" t="s">
        <v>99</v>
      </c>
      <c r="E5" s="117"/>
      <c r="F5" s="117"/>
      <c r="G5" s="76"/>
      <c r="H5" s="76"/>
      <c r="I5" s="76"/>
      <c r="J5" s="76"/>
      <c r="K5" s="76"/>
      <c r="L5" s="76"/>
      <c r="M5" s="76"/>
    </row>
    <row r="6" spans="1:13" s="89" customFormat="1" ht="17.100000000000001" customHeight="1">
      <c r="A6" s="76"/>
      <c r="B6" s="85"/>
      <c r="C6" s="92" t="s">
        <v>1</v>
      </c>
      <c r="D6" s="115" t="s">
        <v>98</v>
      </c>
      <c r="E6" s="116"/>
      <c r="F6" s="116"/>
      <c r="G6" s="76"/>
      <c r="H6" s="76"/>
      <c r="I6" s="76"/>
      <c r="J6" s="76"/>
      <c r="K6" s="76"/>
      <c r="L6" s="76"/>
      <c r="M6" s="76"/>
    </row>
    <row r="7" spans="1:13" s="89" customFormat="1" ht="17.100000000000001" customHeight="1">
      <c r="A7" s="76"/>
      <c r="B7" s="85"/>
      <c r="C7" s="85"/>
      <c r="D7" s="85"/>
      <c r="E7" s="85"/>
      <c r="F7" s="87"/>
      <c r="G7" s="76"/>
      <c r="H7" s="76"/>
      <c r="I7" s="76"/>
      <c r="J7" s="76"/>
      <c r="K7" s="76"/>
      <c r="L7" s="76"/>
      <c r="M7" s="76"/>
    </row>
    <row r="8" spans="1:13" s="89" customFormat="1" ht="33.950000000000003" customHeight="1">
      <c r="A8" s="76"/>
      <c r="B8" s="96" t="s">
        <v>2</v>
      </c>
      <c r="C8" s="118" t="s">
        <v>3</v>
      </c>
      <c r="D8" s="118"/>
      <c r="E8" s="118"/>
      <c r="F8" s="118"/>
      <c r="G8" s="76"/>
      <c r="H8" s="76"/>
      <c r="I8" s="76"/>
      <c r="J8" s="76"/>
      <c r="K8" s="76"/>
      <c r="L8" s="76"/>
      <c r="M8" s="76"/>
    </row>
    <row r="9" spans="1:13" s="89" customFormat="1" ht="17.100000000000001" customHeight="1">
      <c r="B9" s="96"/>
      <c r="C9" s="92" t="s">
        <v>1</v>
      </c>
      <c r="D9" s="108" t="s">
        <v>100</v>
      </c>
      <c r="E9" s="108"/>
      <c r="F9" s="108"/>
      <c r="G9" s="91"/>
      <c r="H9" s="91"/>
      <c r="I9" s="91"/>
      <c r="J9" s="91"/>
      <c r="K9" s="91"/>
      <c r="L9" s="91"/>
    </row>
    <row r="10" spans="1:13" s="89" customFormat="1" ht="31.5" customHeight="1">
      <c r="B10" s="96"/>
      <c r="C10" s="86"/>
      <c r="D10" s="77" t="s">
        <v>6</v>
      </c>
      <c r="E10" s="107" t="s">
        <v>4</v>
      </c>
      <c r="F10" s="107"/>
      <c r="G10" s="94"/>
      <c r="J10" s="107"/>
      <c r="K10" s="107"/>
      <c r="L10" s="107"/>
    </row>
    <row r="11" spans="1:13" s="89" customFormat="1" ht="17.100000000000001" customHeight="1">
      <c r="B11" s="96"/>
      <c r="C11" s="92"/>
      <c r="D11" s="77" t="s">
        <v>6</v>
      </c>
      <c r="E11" s="104" t="s">
        <v>5</v>
      </c>
      <c r="F11" s="104"/>
      <c r="G11" s="91"/>
      <c r="H11" s="91"/>
      <c r="I11" s="91"/>
      <c r="J11" s="119"/>
      <c r="K11" s="119"/>
      <c r="L11" s="119"/>
    </row>
    <row r="12" spans="1:13" s="89" customFormat="1" ht="17.100000000000001" customHeight="1">
      <c r="B12" s="96"/>
      <c r="C12" s="92"/>
      <c r="D12" s="77" t="s">
        <v>6</v>
      </c>
      <c r="E12" s="109" t="s">
        <v>110</v>
      </c>
      <c r="F12" s="119"/>
      <c r="G12" s="119"/>
      <c r="H12" s="91"/>
      <c r="I12" s="91"/>
      <c r="J12" s="109"/>
      <c r="K12" s="119"/>
      <c r="L12" s="119"/>
    </row>
    <row r="13" spans="1:13" s="89" customFormat="1" ht="17.100000000000001" customHeight="1">
      <c r="B13" s="96"/>
      <c r="C13" s="92" t="s">
        <v>1</v>
      </c>
      <c r="D13" s="108" t="s">
        <v>7</v>
      </c>
      <c r="E13" s="108"/>
      <c r="F13" s="108"/>
      <c r="G13" s="91"/>
      <c r="H13" s="91"/>
      <c r="I13" s="91"/>
      <c r="J13" s="91"/>
      <c r="K13" s="91"/>
      <c r="L13" s="91"/>
    </row>
    <row r="14" spans="1:13" s="89" customFormat="1" ht="48.6" customHeight="1">
      <c r="B14" s="96"/>
      <c r="C14" s="90"/>
      <c r="D14" s="77" t="s">
        <v>6</v>
      </c>
      <c r="E14" s="111" t="s">
        <v>113</v>
      </c>
      <c r="F14" s="111"/>
      <c r="G14" s="91"/>
      <c r="H14" s="91"/>
      <c r="I14" s="91"/>
      <c r="J14" s="91"/>
      <c r="K14" s="91"/>
      <c r="L14" s="91"/>
    </row>
    <row r="15" spans="1:13" s="89" customFormat="1" ht="33.950000000000003" customHeight="1">
      <c r="B15" s="96"/>
      <c r="C15" s="90"/>
      <c r="D15" s="77" t="s">
        <v>6</v>
      </c>
      <c r="E15" s="111" t="s">
        <v>8</v>
      </c>
      <c r="F15" s="111"/>
      <c r="G15" s="91"/>
      <c r="H15" s="91"/>
      <c r="I15" s="91"/>
      <c r="J15" s="91"/>
      <c r="K15" s="91"/>
      <c r="L15" s="91"/>
    </row>
    <row r="16" spans="1:13" s="89" customFormat="1" ht="17.100000000000001" customHeight="1">
      <c r="B16" s="96"/>
      <c r="C16" s="90"/>
      <c r="D16" s="77"/>
      <c r="E16" s="93" t="s">
        <v>9</v>
      </c>
      <c r="F16" s="94" t="s">
        <v>10</v>
      </c>
      <c r="G16" s="91"/>
      <c r="H16" s="91"/>
      <c r="I16" s="91"/>
      <c r="J16" s="91"/>
      <c r="K16" s="91"/>
      <c r="L16" s="91"/>
    </row>
    <row r="17" spans="2:13" s="89" customFormat="1" ht="17.100000000000001" customHeight="1">
      <c r="B17" s="96"/>
      <c r="C17" s="90"/>
      <c r="D17" s="77"/>
      <c r="E17" s="93" t="s">
        <v>9</v>
      </c>
      <c r="F17" s="94" t="s">
        <v>11</v>
      </c>
      <c r="G17" s="91"/>
      <c r="H17" s="91"/>
      <c r="I17" s="91"/>
      <c r="J17" s="91"/>
      <c r="K17" s="91"/>
      <c r="L17" s="91"/>
    </row>
    <row r="18" spans="2:13" s="89" customFormat="1" ht="17.100000000000001" customHeight="1">
      <c r="B18" s="96"/>
      <c r="C18" s="90"/>
      <c r="D18" s="77"/>
      <c r="E18" s="93" t="s">
        <v>9</v>
      </c>
      <c r="F18" s="94" t="s">
        <v>12</v>
      </c>
      <c r="G18" s="91"/>
      <c r="H18" s="91"/>
      <c r="I18" s="91"/>
      <c r="J18" s="91"/>
      <c r="K18" s="91"/>
      <c r="L18" s="91"/>
    </row>
    <row r="19" spans="2:13" s="89" customFormat="1" ht="17.100000000000001" customHeight="1">
      <c r="B19" s="96"/>
      <c r="C19" s="90"/>
      <c r="D19" s="77"/>
      <c r="E19" s="93" t="s">
        <v>9</v>
      </c>
      <c r="F19" s="94" t="s">
        <v>13</v>
      </c>
      <c r="G19" s="91"/>
      <c r="H19" s="91"/>
      <c r="I19" s="91"/>
      <c r="J19" s="91"/>
      <c r="K19" s="91"/>
      <c r="L19" s="91"/>
    </row>
    <row r="20" spans="2:13" s="89" customFormat="1" ht="48.6" customHeight="1">
      <c r="B20" s="96"/>
      <c r="C20" s="90"/>
      <c r="D20" s="77" t="s">
        <v>6</v>
      </c>
      <c r="E20" s="111" t="s">
        <v>14</v>
      </c>
      <c r="F20" s="111"/>
      <c r="G20" s="91"/>
      <c r="H20" s="91"/>
      <c r="I20" s="91"/>
      <c r="J20" s="91"/>
      <c r="K20" s="91"/>
      <c r="L20" s="91"/>
    </row>
    <row r="21" spans="2:13" s="89" customFormat="1" ht="34.5" customHeight="1">
      <c r="B21" s="96"/>
      <c r="C21" s="90"/>
      <c r="D21" s="77" t="s">
        <v>6</v>
      </c>
      <c r="E21" s="111" t="s">
        <v>15</v>
      </c>
      <c r="F21" s="111"/>
      <c r="G21" s="91"/>
      <c r="H21" s="91"/>
      <c r="I21" s="91"/>
      <c r="J21" s="91"/>
      <c r="K21" s="91"/>
      <c r="L21" s="91"/>
    </row>
    <row r="22" spans="2:13" s="89" customFormat="1" ht="17.100000000000001" customHeight="1">
      <c r="B22" s="96"/>
      <c r="C22" s="92" t="s">
        <v>1</v>
      </c>
      <c r="D22" s="110" t="s">
        <v>16</v>
      </c>
      <c r="E22" s="110"/>
      <c r="F22" s="110"/>
      <c r="G22" s="91"/>
      <c r="H22" s="91"/>
      <c r="I22" s="91"/>
      <c r="J22" s="91"/>
      <c r="K22" s="91"/>
      <c r="L22" s="91"/>
    </row>
    <row r="23" spans="2:13" s="89" customFormat="1" ht="33.950000000000003" customHeight="1">
      <c r="B23" s="96"/>
      <c r="C23" s="90"/>
      <c r="D23" s="77" t="s">
        <v>6</v>
      </c>
      <c r="E23" s="112" t="s">
        <v>107</v>
      </c>
      <c r="F23" s="113"/>
      <c r="G23" s="91"/>
      <c r="H23" s="91"/>
      <c r="I23" s="91"/>
      <c r="J23" s="91"/>
      <c r="K23" s="91"/>
      <c r="L23" s="91"/>
    </row>
    <row r="24" spans="2:13" s="89" customFormat="1" ht="33.950000000000003" customHeight="1">
      <c r="B24" s="96"/>
      <c r="C24" s="90"/>
      <c r="D24" s="77"/>
      <c r="E24" s="102" t="s">
        <v>9</v>
      </c>
      <c r="F24" s="101" t="s">
        <v>90</v>
      </c>
      <c r="G24" s="91"/>
      <c r="H24" s="91"/>
      <c r="I24" s="91"/>
      <c r="J24" s="91"/>
      <c r="K24" s="91"/>
      <c r="L24" s="91"/>
    </row>
    <row r="25" spans="2:13" s="89" customFormat="1" ht="17.100000000000001" customHeight="1">
      <c r="B25" s="96"/>
      <c r="C25" s="90"/>
      <c r="D25" s="77"/>
      <c r="E25" s="102" t="s">
        <v>9</v>
      </c>
      <c r="F25" s="101" t="s">
        <v>91</v>
      </c>
      <c r="G25" s="91"/>
      <c r="H25" s="91"/>
      <c r="I25" s="91"/>
      <c r="J25" s="91"/>
      <c r="K25" s="91"/>
      <c r="L25" s="91"/>
    </row>
    <row r="26" spans="2:13" s="89" customFormat="1" ht="33.950000000000003" customHeight="1">
      <c r="B26" s="96"/>
      <c r="C26" s="90"/>
      <c r="D26" s="77"/>
      <c r="E26" s="102" t="s">
        <v>9</v>
      </c>
      <c r="F26" s="101" t="s">
        <v>89</v>
      </c>
      <c r="G26" s="91"/>
      <c r="H26" s="91"/>
      <c r="I26" s="91"/>
      <c r="J26" s="91"/>
      <c r="K26" s="91"/>
      <c r="L26" s="91"/>
    </row>
    <row r="27" spans="2:13" s="89" customFormat="1" ht="17.100000000000001" customHeight="1">
      <c r="B27" s="96"/>
      <c r="C27" s="92" t="s">
        <v>1</v>
      </c>
      <c r="D27" s="110" t="s">
        <v>88</v>
      </c>
      <c r="E27" s="110"/>
      <c r="F27" s="110"/>
      <c r="G27" s="91"/>
      <c r="H27" s="91"/>
      <c r="I27" s="91"/>
      <c r="J27" s="91"/>
      <c r="K27" s="91"/>
      <c r="L27" s="91"/>
    </row>
    <row r="28" spans="2:13" s="89" customFormat="1" ht="33.950000000000003" customHeight="1">
      <c r="B28" s="96"/>
      <c r="C28" s="90"/>
      <c r="D28" s="77" t="s">
        <v>6</v>
      </c>
      <c r="E28" s="112" t="s">
        <v>108</v>
      </c>
      <c r="F28" s="113"/>
      <c r="G28" s="91"/>
      <c r="H28" s="91"/>
      <c r="I28" s="91"/>
      <c r="J28" s="91"/>
      <c r="K28" s="91"/>
      <c r="L28" s="91"/>
    </row>
    <row r="29" spans="2:13" s="89" customFormat="1" ht="17.100000000000001" customHeight="1">
      <c r="B29" s="96"/>
      <c r="C29" s="92" t="s">
        <v>1</v>
      </c>
      <c r="D29" s="109" t="s">
        <v>17</v>
      </c>
      <c r="E29" s="109"/>
      <c r="F29" s="109"/>
    </row>
    <row r="30" spans="2:13" s="89" customFormat="1" ht="17.100000000000001" customHeight="1">
      <c r="B30" s="96"/>
      <c r="C30" s="96"/>
      <c r="D30" s="96"/>
      <c r="E30" s="96"/>
      <c r="F30" s="88"/>
    </row>
    <row r="31" spans="2:13" s="89" customFormat="1" ht="18" customHeight="1">
      <c r="B31" s="95" t="s">
        <v>18</v>
      </c>
      <c r="C31" s="107" t="s">
        <v>101</v>
      </c>
      <c r="D31" s="107"/>
      <c r="E31" s="107"/>
      <c r="F31" s="107"/>
      <c r="G31" s="91"/>
      <c r="H31" s="91"/>
      <c r="I31" s="91"/>
      <c r="J31" s="91"/>
      <c r="K31" s="91"/>
      <c r="L31" s="91"/>
      <c r="M31" s="91"/>
    </row>
    <row r="32" spans="2:13" s="89" customFormat="1" ht="17.100000000000001" customHeight="1">
      <c r="B32" s="96"/>
      <c r="C32" s="86" t="s">
        <v>1</v>
      </c>
      <c r="D32" s="111" t="s">
        <v>95</v>
      </c>
      <c r="E32" s="111"/>
      <c r="F32" s="111"/>
      <c r="G32" s="91"/>
      <c r="H32" s="91"/>
      <c r="I32" s="91"/>
      <c r="J32" s="91"/>
      <c r="K32" s="91"/>
      <c r="L32" s="91"/>
    </row>
    <row r="33" spans="2:14" s="89" customFormat="1" ht="33.950000000000003" customHeight="1">
      <c r="B33" s="96"/>
      <c r="C33" s="86" t="s">
        <v>1</v>
      </c>
      <c r="D33" s="105" t="s">
        <v>102</v>
      </c>
      <c r="E33" s="105"/>
      <c r="F33" s="105"/>
      <c r="G33" s="91"/>
      <c r="H33" s="91"/>
      <c r="I33" s="91"/>
      <c r="J33" s="91"/>
      <c r="K33" s="91"/>
      <c r="L33" s="91"/>
    </row>
    <row r="34" spans="2:14" s="89" customFormat="1" ht="17.100000000000001" customHeight="1">
      <c r="B34" s="96"/>
      <c r="C34" s="90"/>
      <c r="D34" s="77"/>
      <c r="E34" s="94"/>
      <c r="F34" s="94"/>
      <c r="G34" s="91"/>
      <c r="H34" s="91"/>
      <c r="I34" s="91"/>
      <c r="J34" s="91"/>
      <c r="K34" s="91"/>
      <c r="L34" s="91"/>
    </row>
    <row r="35" spans="2:14" s="89" customFormat="1" ht="33.950000000000003" customHeight="1">
      <c r="B35" s="95" t="s">
        <v>93</v>
      </c>
      <c r="C35" s="107" t="s">
        <v>92</v>
      </c>
      <c r="D35" s="107"/>
      <c r="E35" s="107"/>
      <c r="F35" s="107"/>
      <c r="G35" s="91"/>
      <c r="H35" s="91"/>
      <c r="I35" s="91"/>
      <c r="J35" s="91"/>
      <c r="K35" s="91"/>
      <c r="L35" s="91"/>
      <c r="M35" s="91"/>
    </row>
    <row r="36" spans="2:14" ht="60.95" customHeight="1">
      <c r="F36" s="54"/>
      <c r="G36" s="54"/>
      <c r="H36" s="54"/>
      <c r="I36" s="54"/>
      <c r="J36" s="54"/>
      <c r="K36" s="54"/>
      <c r="L36" s="54"/>
    </row>
    <row r="45" spans="2:14" ht="209.45" customHeight="1">
      <c r="F45" s="114"/>
      <c r="G45" s="114"/>
      <c r="H45" s="114"/>
      <c r="I45" s="114"/>
      <c r="J45" s="114"/>
      <c r="K45" s="114"/>
      <c r="L45" s="114"/>
      <c r="M45" s="114"/>
      <c r="N45" s="114"/>
    </row>
  </sheetData>
  <mergeCells count="27">
    <mergeCell ref="F45:N45"/>
    <mergeCell ref="D6:F6"/>
    <mergeCell ref="D5:F5"/>
    <mergeCell ref="C4:F4"/>
    <mergeCell ref="C8:F8"/>
    <mergeCell ref="D27:F27"/>
    <mergeCell ref="E28:F28"/>
    <mergeCell ref="C35:F35"/>
    <mergeCell ref="D32:F32"/>
    <mergeCell ref="D33:F33"/>
    <mergeCell ref="J10:L10"/>
    <mergeCell ref="J11:L11"/>
    <mergeCell ref="J12:L12"/>
    <mergeCell ref="E12:G12"/>
    <mergeCell ref="B2:F2"/>
    <mergeCell ref="B1:F1"/>
    <mergeCell ref="C31:F31"/>
    <mergeCell ref="D13:F13"/>
    <mergeCell ref="D29:F29"/>
    <mergeCell ref="D22:F22"/>
    <mergeCell ref="E14:F14"/>
    <mergeCell ref="E15:F15"/>
    <mergeCell ref="E20:F20"/>
    <mergeCell ref="E21:F21"/>
    <mergeCell ref="E23:F23"/>
    <mergeCell ref="D9:F9"/>
    <mergeCell ref="E10:F1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7347-C208-4A63-B055-B06C8840D84B}">
  <sheetPr codeName="Sheet1"/>
  <dimension ref="A1:K51"/>
  <sheetViews>
    <sheetView showGridLines="0" workbookViewId="0">
      <selection activeCell="B27" sqref="B27:D27"/>
    </sheetView>
  </sheetViews>
  <sheetFormatPr defaultRowHeight="15"/>
  <cols>
    <col min="1" max="1" width="2.7109375" customWidth="1"/>
    <col min="2" max="2" width="20.5703125" customWidth="1"/>
    <col min="3" max="3" width="14.28515625" customWidth="1"/>
    <col min="5" max="5" width="1.42578125" customWidth="1"/>
    <col min="7" max="7" width="15.28515625" customWidth="1"/>
    <col min="9" max="9" width="2.85546875" customWidth="1"/>
    <col min="10" max="10" width="147.140625" customWidth="1"/>
    <col min="11" max="11" width="17.42578125" customWidth="1"/>
    <col min="15" max="15" width="11" customWidth="1"/>
  </cols>
  <sheetData>
    <row r="1" spans="1:11" ht="30" customHeight="1">
      <c r="A1" s="120" t="s">
        <v>94</v>
      </c>
      <c r="B1" s="120"/>
      <c r="C1" s="120"/>
      <c r="D1" s="120"/>
      <c r="E1" s="120"/>
      <c r="F1" s="120"/>
      <c r="G1" s="120"/>
      <c r="H1" s="120"/>
      <c r="I1" s="120"/>
      <c r="J1" s="12"/>
      <c r="K1" s="12"/>
    </row>
    <row r="2" spans="1:11" ht="15" customHeight="1">
      <c r="B2" s="41"/>
      <c r="C2" s="41"/>
      <c r="D2" s="41"/>
      <c r="E2" s="41"/>
      <c r="F2" s="41"/>
      <c r="G2" s="41"/>
      <c r="H2" s="41"/>
      <c r="I2" s="41"/>
      <c r="J2" s="41"/>
    </row>
    <row r="3" spans="1:11" ht="18.75">
      <c r="B3" s="122" t="s">
        <v>19</v>
      </c>
      <c r="C3" s="122"/>
      <c r="D3" s="122"/>
      <c r="E3" s="122"/>
      <c r="F3" s="122"/>
      <c r="G3" s="122"/>
      <c r="H3" s="122"/>
    </row>
    <row r="4" spans="1:11" ht="5.0999999999999996" customHeight="1">
      <c r="B4" s="61"/>
      <c r="C4" s="61"/>
      <c r="D4" s="61"/>
      <c r="E4" s="61"/>
      <c r="F4" s="61"/>
      <c r="G4" s="61"/>
      <c r="H4" s="61"/>
    </row>
    <row r="5" spans="1:11">
      <c r="B5" s="97" t="s">
        <v>20</v>
      </c>
      <c r="C5" s="134"/>
      <c r="D5" s="134"/>
      <c r="E5" s="134"/>
      <c r="F5" s="134"/>
      <c r="G5" s="134"/>
      <c r="H5" s="134"/>
    </row>
    <row r="6" spans="1:11" ht="5.0999999999999996" customHeight="1">
      <c r="C6" s="2"/>
      <c r="D6" s="2"/>
      <c r="E6" s="2"/>
      <c r="F6" s="2"/>
      <c r="G6" s="2"/>
      <c r="H6" s="2"/>
    </row>
    <row r="7" spans="1:11" ht="15" customHeight="1">
      <c r="B7" s="6" t="s">
        <v>21</v>
      </c>
      <c r="C7" s="132"/>
      <c r="D7" s="132"/>
      <c r="E7" s="132"/>
      <c r="F7" s="132"/>
      <c r="G7" s="132"/>
      <c r="H7" s="132"/>
    </row>
    <row r="8" spans="1:11" ht="5.0999999999999996" customHeight="1">
      <c r="C8" s="2"/>
      <c r="D8" s="2"/>
      <c r="E8" s="2"/>
      <c r="F8" s="2"/>
      <c r="G8" s="2"/>
      <c r="H8" s="2"/>
    </row>
    <row r="9" spans="1:11" ht="15" customHeight="1">
      <c r="B9" s="6" t="s">
        <v>22</v>
      </c>
      <c r="C9" s="133"/>
      <c r="D9" s="133"/>
      <c r="E9" s="133"/>
      <c r="F9" s="133"/>
      <c r="G9" s="133"/>
      <c r="H9" s="133"/>
      <c r="J9" s="57" t="s">
        <v>103</v>
      </c>
    </row>
    <row r="10" spans="1:11" ht="15" customHeight="1">
      <c r="B10" s="61"/>
      <c r="C10" s="61"/>
      <c r="D10" s="61"/>
      <c r="E10" s="61"/>
      <c r="F10" s="61"/>
      <c r="G10" s="61"/>
      <c r="H10" s="61"/>
    </row>
    <row r="11" spans="1:11" ht="18.75">
      <c r="B11" s="122" t="s">
        <v>23</v>
      </c>
      <c r="C11" s="122"/>
      <c r="D11" s="122"/>
      <c r="E11" s="122"/>
      <c r="F11" s="122"/>
      <c r="G11" s="122"/>
      <c r="H11" s="122"/>
    </row>
    <row r="12" spans="1:11" ht="5.0999999999999996" customHeight="1">
      <c r="B12" s="61"/>
      <c r="C12" s="61"/>
      <c r="D12" s="61"/>
      <c r="E12" s="61"/>
      <c r="F12" s="61"/>
      <c r="G12" s="61"/>
      <c r="H12" s="61"/>
    </row>
    <row r="13" spans="1:11">
      <c r="B13" s="97" t="s">
        <v>24</v>
      </c>
      <c r="C13" s="135"/>
      <c r="D13" s="135"/>
      <c r="E13" s="135"/>
      <c r="F13" s="135"/>
      <c r="G13" s="135"/>
      <c r="H13" s="135"/>
      <c r="I13" s="5"/>
    </row>
    <row r="14" spans="1:11" ht="5.0999999999999996" customHeight="1">
      <c r="C14" s="2"/>
      <c r="D14" s="2"/>
      <c r="E14" s="2"/>
      <c r="F14" s="2"/>
      <c r="G14" s="2"/>
      <c r="H14" s="2"/>
    </row>
    <row r="15" spans="1:11">
      <c r="B15" s="13" t="s">
        <v>25</v>
      </c>
      <c r="C15" s="121"/>
      <c r="D15" s="121"/>
      <c r="E15" s="121"/>
      <c r="F15" s="121"/>
      <c r="G15" s="121"/>
      <c r="H15" s="121"/>
    </row>
    <row r="16" spans="1:11" ht="5.0999999999999996" customHeight="1">
      <c r="C16" s="2"/>
      <c r="D16" s="2"/>
      <c r="E16" s="2"/>
      <c r="F16" s="2"/>
      <c r="G16" s="2"/>
      <c r="H16" s="2"/>
    </row>
    <row r="17" spans="2:10">
      <c r="B17" s="97" t="s">
        <v>26</v>
      </c>
      <c r="C17" s="121"/>
      <c r="D17" s="121"/>
      <c r="E17" s="121"/>
      <c r="F17" s="121"/>
      <c r="G17" s="121"/>
      <c r="H17" s="121"/>
    </row>
    <row r="18" spans="2:10" ht="5.0999999999999996" customHeight="1">
      <c r="C18" s="2"/>
      <c r="D18" s="2"/>
      <c r="E18" s="2"/>
      <c r="F18" s="2"/>
      <c r="G18" s="2"/>
      <c r="H18" s="2"/>
    </row>
    <row r="19" spans="2:10">
      <c r="B19" s="97" t="s">
        <v>27</v>
      </c>
      <c r="C19" s="128"/>
      <c r="D19" s="128"/>
      <c r="E19" s="128"/>
      <c r="F19" s="128"/>
      <c r="G19" s="128"/>
      <c r="H19" s="128"/>
    </row>
    <row r="20" spans="2:10" ht="5.0999999999999996" customHeight="1">
      <c r="C20" s="2"/>
      <c r="D20" s="2"/>
      <c r="E20" s="2"/>
      <c r="F20" s="2"/>
      <c r="G20" s="2"/>
      <c r="H20" s="2"/>
    </row>
    <row r="21" spans="2:10">
      <c r="B21" s="97" t="s">
        <v>28</v>
      </c>
      <c r="C21" s="129"/>
      <c r="D21" s="129"/>
      <c r="E21" s="129"/>
      <c r="F21" s="129"/>
      <c r="G21" s="129"/>
      <c r="H21" s="129"/>
    </row>
    <row r="22" spans="2:10" ht="15" customHeight="1"/>
    <row r="23" spans="2:10" ht="18.75">
      <c r="B23" s="122" t="s">
        <v>29</v>
      </c>
      <c r="C23" s="122"/>
      <c r="D23" s="122"/>
      <c r="E23" s="122"/>
      <c r="F23" s="122"/>
      <c r="G23" s="122"/>
      <c r="H23" s="122"/>
    </row>
    <row r="24" spans="2:10" ht="5.0999999999999996" customHeight="1">
      <c r="B24" s="14"/>
      <c r="C24" s="14"/>
      <c r="D24" s="14"/>
      <c r="E24" s="14"/>
      <c r="F24" s="14"/>
      <c r="G24" s="14"/>
      <c r="H24" s="14"/>
    </row>
    <row r="25" spans="2:10">
      <c r="B25" s="123" t="s">
        <v>7</v>
      </c>
      <c r="C25" s="123"/>
      <c r="D25" s="123"/>
      <c r="E25" s="97"/>
      <c r="F25" s="124">
        <f>(LiabilityReduction[[#Totals],[Liability 
Reduction Amount]])</f>
        <v>0</v>
      </c>
      <c r="G25" s="125"/>
      <c r="J25" s="57"/>
    </row>
    <row r="26" spans="2:10">
      <c r="B26" s="123" t="s">
        <v>30</v>
      </c>
      <c r="C26" s="123"/>
      <c r="D26" s="123"/>
      <c r="E26" s="97"/>
      <c r="F26" s="124">
        <f>(ProblemSites[[#Totals],[Liability 
Reduction Amount]])</f>
        <v>0</v>
      </c>
      <c r="G26" s="125"/>
    </row>
    <row r="27" spans="2:10">
      <c r="B27" s="131" t="s">
        <v>31</v>
      </c>
      <c r="C27" s="131"/>
      <c r="D27" s="131"/>
      <c r="E27" s="98"/>
      <c r="F27" s="130">
        <f>F25+F26</f>
        <v>0</v>
      </c>
      <c r="G27" s="130"/>
      <c r="I27" s="57"/>
      <c r="J27" s="57" t="s">
        <v>104</v>
      </c>
    </row>
    <row r="28" spans="2:10">
      <c r="B28" s="97"/>
      <c r="C28" s="97"/>
      <c r="D28" s="97"/>
      <c r="E28" s="97"/>
      <c r="F28" s="16"/>
      <c r="G28" s="16"/>
    </row>
    <row r="29" spans="2:10" ht="18.75">
      <c r="B29" s="122" t="s">
        <v>32</v>
      </c>
      <c r="C29" s="122"/>
      <c r="D29" s="122"/>
      <c r="E29" s="122"/>
      <c r="F29" s="122"/>
      <c r="G29" s="122"/>
      <c r="H29" s="122"/>
    </row>
    <row r="30" spans="2:10" ht="15" customHeight="1">
      <c r="B30" s="123" t="s">
        <v>33</v>
      </c>
      <c r="C30" s="123"/>
      <c r="D30" s="123"/>
      <c r="E30" s="98"/>
      <c r="F30" s="126">
        <f>COUNTIF('Liability Reduction'!B:J,"Well Abandonment")</f>
        <v>0</v>
      </c>
      <c r="G30" s="127"/>
      <c r="H30" s="61"/>
      <c r="I30" s="57"/>
    </row>
    <row r="31" spans="2:10" ht="15" customHeight="1">
      <c r="B31" s="123" t="s">
        <v>34</v>
      </c>
      <c r="C31" s="123"/>
      <c r="D31" s="123"/>
      <c r="E31" s="98"/>
      <c r="F31" s="126">
        <f>COUNTIF('Liability Reduction'!B:J,"Downhole Well Abandonment")</f>
        <v>0</v>
      </c>
      <c r="G31" s="127"/>
      <c r="H31" s="61"/>
    </row>
    <row r="32" spans="2:10" ht="15" customHeight="1">
      <c r="B32" s="123" t="s">
        <v>105</v>
      </c>
      <c r="C32" s="123"/>
      <c r="D32" s="123"/>
      <c r="E32" s="98"/>
      <c r="F32" s="126">
        <f>COUNTIF('Liability Reduction'!B:J,"Facility Decomission")</f>
        <v>0</v>
      </c>
      <c r="G32" s="127"/>
      <c r="H32" s="61"/>
    </row>
    <row r="33" spans="2:8" ht="15" customHeight="1">
      <c r="B33" s="123" t="s">
        <v>35</v>
      </c>
      <c r="C33" s="123"/>
      <c r="D33" s="123"/>
      <c r="F33" s="126">
        <f>COUNTIF('Liability Reduction'!B:J,"Multi-Licence Site Liability Reduction")</f>
        <v>0</v>
      </c>
      <c r="G33" s="127"/>
      <c r="H33" s="61"/>
    </row>
    <row r="34" spans="2:8" ht="15" customHeight="1">
      <c r="B34" s="123" t="s">
        <v>36</v>
      </c>
      <c r="C34" s="123"/>
      <c r="D34" s="123"/>
      <c r="E34" s="98"/>
      <c r="F34" s="126">
        <f>COUNTIF('Liability Reduction'!B:J,"Full Exemption From Reclamation")</f>
        <v>0</v>
      </c>
      <c r="G34" s="127"/>
      <c r="H34" s="61"/>
    </row>
    <row r="35" spans="2:8" ht="15" customHeight="1">
      <c r="B35" s="123" t="s">
        <v>37</v>
      </c>
      <c r="C35" s="123"/>
      <c r="D35" s="123"/>
      <c r="E35" s="98"/>
      <c r="F35" s="126">
        <f>COUNTIF('Liability Reduction'!B:J,"Reclamation Declaration")</f>
        <v>0</v>
      </c>
      <c r="G35" s="127"/>
      <c r="H35" s="61"/>
    </row>
    <row r="36" spans="2:8" ht="15" customHeight="1">
      <c r="B36" s="123" t="s">
        <v>38</v>
      </c>
      <c r="C36" s="123"/>
      <c r="D36" s="123"/>
      <c r="E36" s="98"/>
      <c r="F36" s="126">
        <f>COUNTIF('Liability Reduction'!B:J,"Acknowledgement of Reclamation")</f>
        <v>0</v>
      </c>
      <c r="G36" s="127"/>
      <c r="H36" s="61"/>
    </row>
    <row r="37" spans="2:8" ht="15" customHeight="1">
      <c r="B37" s="123" t="s">
        <v>39</v>
      </c>
      <c r="C37" s="123"/>
      <c r="D37" s="123"/>
      <c r="F37" s="126">
        <f>COUNTIF('Liability Reduction'!B:J,"Grandfathered AOR")</f>
        <v>0</v>
      </c>
      <c r="G37" s="127"/>
      <c r="H37" s="61"/>
    </row>
    <row r="38" spans="2:8" ht="15" customHeight="1">
      <c r="B38" s="123" t="s">
        <v>40</v>
      </c>
      <c r="C38" s="123"/>
      <c r="D38" s="123"/>
      <c r="E38" s="61"/>
      <c r="F38" s="126">
        <f>COUNTIF('Liability Reduction'!B:J,"Transfer Licence (out of current inventory)")</f>
        <v>0</v>
      </c>
      <c r="G38" s="127"/>
      <c r="H38" s="61"/>
    </row>
    <row r="39" spans="2:8">
      <c r="B39" s="123" t="s">
        <v>41</v>
      </c>
      <c r="C39" s="123"/>
      <c r="D39" s="123"/>
      <c r="E39" s="98"/>
      <c r="F39" s="126">
        <f>Reactivations[[#Totals],[Surface 
Location]]</f>
        <v>0</v>
      </c>
      <c r="G39" s="127"/>
    </row>
    <row r="40" spans="2:8">
      <c r="B40" s="123" t="s">
        <v>42</v>
      </c>
      <c r="C40" s="123"/>
      <c r="D40" s="123"/>
      <c r="E40" s="98"/>
      <c r="F40" s="126">
        <f>TransferWells[[#Totals],[Licence
'#]]</f>
        <v>0</v>
      </c>
      <c r="G40" s="127"/>
    </row>
    <row r="41" spans="2:8">
      <c r="B41" s="123" t="s">
        <v>43</v>
      </c>
      <c r="C41" s="123"/>
      <c r="D41" s="123"/>
      <c r="E41" s="98"/>
      <c r="F41" s="126">
        <f>TransferFacilities[[#Totals],[Licence
'#]]</f>
        <v>0</v>
      </c>
      <c r="G41" s="127"/>
    </row>
    <row r="42" spans="2:8">
      <c r="B42" s="123" t="s">
        <v>44</v>
      </c>
      <c r="C42" s="123"/>
      <c r="D42" s="123"/>
      <c r="F42" s="126">
        <f>WellsDrilled[[#Totals],[Expected
Spud Date
(MMM-YY)]]</f>
        <v>0</v>
      </c>
      <c r="G42" s="127"/>
    </row>
    <row r="46" spans="2:8" ht="30.75" customHeight="1"/>
    <row r="48" spans="2:8" ht="29.25" customHeight="1"/>
    <row r="51" ht="43.15" customHeight="1"/>
  </sheetData>
  <mergeCells count="45">
    <mergeCell ref="B38:D38"/>
    <mergeCell ref="F38:G38"/>
    <mergeCell ref="C7:H7"/>
    <mergeCell ref="C9:H9"/>
    <mergeCell ref="C5:H5"/>
    <mergeCell ref="C13:H13"/>
    <mergeCell ref="B35:D35"/>
    <mergeCell ref="F35:G35"/>
    <mergeCell ref="B36:D36"/>
    <mergeCell ref="F36:G36"/>
    <mergeCell ref="B37:D37"/>
    <mergeCell ref="F37:G37"/>
    <mergeCell ref="B32:D32"/>
    <mergeCell ref="F32:G32"/>
    <mergeCell ref="B33:D33"/>
    <mergeCell ref="F33:G33"/>
    <mergeCell ref="B34:D34"/>
    <mergeCell ref="F34:G34"/>
    <mergeCell ref="B29:H29"/>
    <mergeCell ref="B30:D30"/>
    <mergeCell ref="F30:G30"/>
    <mergeCell ref="B31:D31"/>
    <mergeCell ref="F31:G31"/>
    <mergeCell ref="B42:D42"/>
    <mergeCell ref="F42:G42"/>
    <mergeCell ref="B41:D41"/>
    <mergeCell ref="B40:D40"/>
    <mergeCell ref="F40:G40"/>
    <mergeCell ref="F41:G41"/>
    <mergeCell ref="A1:I1"/>
    <mergeCell ref="C15:H15"/>
    <mergeCell ref="B23:H23"/>
    <mergeCell ref="B25:D25"/>
    <mergeCell ref="B39:D39"/>
    <mergeCell ref="F25:G25"/>
    <mergeCell ref="F39:G39"/>
    <mergeCell ref="B26:D26"/>
    <mergeCell ref="F26:G26"/>
    <mergeCell ref="C17:H17"/>
    <mergeCell ref="C19:H19"/>
    <mergeCell ref="C21:H21"/>
    <mergeCell ref="F27:G27"/>
    <mergeCell ref="B27:D27"/>
    <mergeCell ref="B11:H11"/>
    <mergeCell ref="B3:H3"/>
  </mergeCells>
  <conditionalFormatting sqref="C5 C7 C13 C15:H15">
    <cfRule type="containsBlanks" dxfId="14" priority="5">
      <formula>LEN(TRIM(C5))=0</formula>
    </cfRule>
  </conditionalFormatting>
  <conditionalFormatting sqref="C9">
    <cfRule type="containsBlanks" dxfId="13" priority="1">
      <formula>LEN(TRIM(C9))=0</formula>
    </cfRule>
  </conditionalFormatting>
  <conditionalFormatting sqref="C17:H17">
    <cfRule type="containsBlanks" dxfId="12" priority="4">
      <formula>LEN(TRIM(C17))=0</formula>
    </cfRule>
  </conditionalFormatting>
  <conditionalFormatting sqref="C19:H19">
    <cfRule type="containsBlanks" dxfId="11" priority="3">
      <formula>LEN(TRIM(C19))=0</formula>
    </cfRule>
  </conditionalFormatting>
  <conditionalFormatting sqref="C21:H21">
    <cfRule type="containsBlanks" dxfId="10" priority="2">
      <formula>LEN(TRIM(C21))=0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8C1D-986B-403C-B9B2-11ADACBF9999}">
  <sheetPr codeName="Sheet2">
    <pageSetUpPr fitToPage="1"/>
  </sheetPr>
  <dimension ref="A1:M45"/>
  <sheetViews>
    <sheetView showGridLines="0" workbookViewId="0">
      <selection activeCell="F3" sqref="F3"/>
    </sheetView>
  </sheetViews>
  <sheetFormatPr defaultRowHeight="15" customHeight="1"/>
  <cols>
    <col min="1" max="1" width="2.5703125" style="7" customWidth="1"/>
    <col min="2" max="2" width="14.140625" style="9" customWidth="1"/>
    <col min="3" max="3" width="21.140625" style="9" customWidth="1"/>
    <col min="4" max="4" width="24.5703125" style="10" customWidth="1"/>
    <col min="5" max="5" width="23.140625" style="10" customWidth="1"/>
    <col min="6" max="6" width="37.28515625" style="9" customWidth="1"/>
    <col min="7" max="7" width="23.5703125" style="11" customWidth="1"/>
    <col min="8" max="8" width="24.85546875" style="10" customWidth="1"/>
    <col min="9" max="9" width="23.28515625" style="10" customWidth="1"/>
    <col min="10" max="10" width="24.5703125" style="10" customWidth="1"/>
    <col min="11" max="11" width="30.5703125" style="9" customWidth="1"/>
    <col min="12" max="13" width="9.140625" style="7"/>
  </cols>
  <sheetData>
    <row r="1" spans="1:13" ht="30" customHeight="1">
      <c r="B1" s="136" t="s">
        <v>84</v>
      </c>
      <c r="C1" s="136"/>
      <c r="D1" s="136"/>
      <c r="E1" s="136"/>
      <c r="F1" s="136"/>
      <c r="G1" s="136"/>
      <c r="H1" s="136"/>
      <c r="I1" s="136"/>
      <c r="J1" s="136"/>
      <c r="K1" s="7"/>
    </row>
    <row r="2" spans="1:13" s="2" customFormat="1" ht="30" customHeight="1">
      <c r="A2" s="8"/>
      <c r="B2" s="56" t="s">
        <v>45</v>
      </c>
      <c r="C2" s="56" t="s">
        <v>46</v>
      </c>
      <c r="D2" s="26" t="s">
        <v>47</v>
      </c>
      <c r="E2" s="26" t="s">
        <v>48</v>
      </c>
      <c r="F2" s="17" t="s">
        <v>49</v>
      </c>
      <c r="G2" s="27" t="s">
        <v>50</v>
      </c>
      <c r="H2" s="26" t="s">
        <v>51</v>
      </c>
      <c r="I2" s="26" t="s">
        <v>52</v>
      </c>
      <c r="J2" s="26" t="s">
        <v>53</v>
      </c>
      <c r="K2" s="26" t="s">
        <v>54</v>
      </c>
      <c r="L2" s="8"/>
      <c r="M2" s="8"/>
    </row>
    <row r="3" spans="1:13" ht="15" customHeight="1">
      <c r="B3" s="68"/>
      <c r="C3" s="68"/>
      <c r="D3" s="71"/>
      <c r="E3" s="71"/>
      <c r="F3" s="64"/>
      <c r="G3" s="29"/>
      <c r="H3"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 s="79"/>
    </row>
    <row r="4" spans="1:13" ht="15" customHeight="1">
      <c r="B4" s="68"/>
      <c r="C4" s="69"/>
      <c r="D4" s="71"/>
      <c r="E4" s="71"/>
      <c r="F4" s="64"/>
      <c r="G4" s="29"/>
      <c r="H4"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4"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4"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4" s="80"/>
    </row>
    <row r="5" spans="1:13" ht="15" customHeight="1">
      <c r="B5" s="68"/>
      <c r="C5" s="68"/>
      <c r="D5" s="72"/>
      <c r="E5" s="72"/>
      <c r="F5" s="64"/>
      <c r="G5" s="70"/>
      <c r="H5"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5"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5"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5" s="79"/>
    </row>
    <row r="6" spans="1:13" ht="15" customHeight="1">
      <c r="B6" s="68"/>
      <c r="C6" s="68"/>
      <c r="D6" s="71"/>
      <c r="E6" s="71"/>
      <c r="F6" s="64"/>
      <c r="G6" s="29"/>
      <c r="H6"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6"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6"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6" s="79"/>
    </row>
    <row r="7" spans="1:13" ht="15" customHeight="1">
      <c r="B7" s="68"/>
      <c r="C7" s="68"/>
      <c r="D7" s="71"/>
      <c r="E7" s="71"/>
      <c r="F7" s="64"/>
      <c r="G7" s="29"/>
      <c r="H7"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7"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7"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7" s="79"/>
    </row>
    <row r="8" spans="1:13" ht="15" customHeight="1">
      <c r="B8" s="68"/>
      <c r="C8" s="68"/>
      <c r="D8" s="71"/>
      <c r="E8" s="71"/>
      <c r="F8" s="64"/>
      <c r="G8" s="29"/>
      <c r="H8"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8"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8"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8" s="79"/>
    </row>
    <row r="9" spans="1:13" ht="15" customHeight="1">
      <c r="B9" s="62"/>
      <c r="C9" s="62"/>
      <c r="D9" s="73"/>
      <c r="E9" s="73"/>
      <c r="F9" s="64"/>
      <c r="G9" s="65"/>
      <c r="H9"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9"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9"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9" s="81"/>
    </row>
    <row r="10" spans="1:13" ht="15" customHeight="1">
      <c r="B10" s="62"/>
      <c r="C10" s="62"/>
      <c r="D10" s="73"/>
      <c r="E10" s="73"/>
      <c r="F10" s="64"/>
      <c r="G10" s="65"/>
      <c r="H10"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0"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0"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0" s="81"/>
    </row>
    <row r="11" spans="1:13" ht="15" customHeight="1">
      <c r="B11" s="62"/>
      <c r="C11" s="62"/>
      <c r="D11" s="73"/>
      <c r="E11" s="73"/>
      <c r="F11" s="64"/>
      <c r="G11" s="65"/>
      <c r="H11"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1"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1"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1" s="81"/>
    </row>
    <row r="12" spans="1:13" ht="15" customHeight="1">
      <c r="B12" s="62"/>
      <c r="C12" s="62"/>
      <c r="D12" s="73"/>
      <c r="E12" s="73"/>
      <c r="F12" s="64"/>
      <c r="G12" s="65"/>
      <c r="H12"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2"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2"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2" s="81"/>
    </row>
    <row r="13" spans="1:13" ht="15" customHeight="1">
      <c r="B13" s="62"/>
      <c r="C13" s="62"/>
      <c r="D13" s="73"/>
      <c r="E13" s="73"/>
      <c r="F13" s="64"/>
      <c r="G13" s="65"/>
      <c r="H13"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3"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3"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3" s="81"/>
    </row>
    <row r="14" spans="1:13" ht="15" customHeight="1">
      <c r="B14" s="62"/>
      <c r="C14" s="62"/>
      <c r="D14" s="73"/>
      <c r="E14" s="73"/>
      <c r="F14" s="64"/>
      <c r="G14" s="65"/>
      <c r="H14"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4"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4"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4" s="81"/>
    </row>
    <row r="15" spans="1:13" ht="15" customHeight="1">
      <c r="B15" s="62"/>
      <c r="C15" s="62"/>
      <c r="D15" s="73"/>
      <c r="E15" s="73"/>
      <c r="F15" s="64"/>
      <c r="G15" s="65"/>
      <c r="H15"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5"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5"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5" s="81"/>
    </row>
    <row r="16" spans="1:13" ht="15" customHeight="1">
      <c r="B16" s="62"/>
      <c r="C16" s="62"/>
      <c r="D16" s="73"/>
      <c r="E16" s="73"/>
      <c r="F16" s="64"/>
      <c r="G16" s="65"/>
      <c r="H16"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6"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6"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6" s="81"/>
    </row>
    <row r="17" spans="2:11" ht="15" customHeight="1">
      <c r="B17" s="62"/>
      <c r="C17" s="62"/>
      <c r="D17" s="73"/>
      <c r="E17" s="73"/>
      <c r="F17" s="64"/>
      <c r="G17" s="65"/>
      <c r="H17"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7"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7"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7" s="81"/>
    </row>
    <row r="18" spans="2:11" ht="15" customHeight="1">
      <c r="B18" s="62"/>
      <c r="C18" s="62"/>
      <c r="D18" s="73"/>
      <c r="E18" s="73"/>
      <c r="F18" s="64"/>
      <c r="G18" s="65"/>
      <c r="H18"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8"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8"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8" s="81"/>
    </row>
    <row r="19" spans="2:11" ht="15" customHeight="1">
      <c r="B19" s="62"/>
      <c r="C19" s="62"/>
      <c r="D19" s="73"/>
      <c r="E19" s="73"/>
      <c r="F19" s="64"/>
      <c r="G19" s="65"/>
      <c r="H19"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19"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19"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19" s="81"/>
    </row>
    <row r="20" spans="2:11" ht="15" customHeight="1">
      <c r="B20" s="62"/>
      <c r="C20" s="62"/>
      <c r="D20" s="73"/>
      <c r="E20" s="73"/>
      <c r="F20" s="64"/>
      <c r="G20" s="65"/>
      <c r="H20"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0"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0"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0" s="81"/>
    </row>
    <row r="21" spans="2:11" ht="15" customHeight="1">
      <c r="B21" s="62"/>
      <c r="C21" s="62"/>
      <c r="D21" s="73"/>
      <c r="E21" s="73"/>
      <c r="F21" s="64"/>
      <c r="G21" s="65"/>
      <c r="H21"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1"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1"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1" s="81"/>
    </row>
    <row r="22" spans="2:11" ht="15" customHeight="1">
      <c r="B22" s="62"/>
      <c r="C22" s="62"/>
      <c r="D22" s="73"/>
      <c r="E22" s="73"/>
      <c r="F22" s="64"/>
      <c r="G22" s="65"/>
      <c r="H22"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2"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2"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2" s="81"/>
    </row>
    <row r="23" spans="2:11" ht="15" customHeight="1">
      <c r="B23" s="62"/>
      <c r="C23" s="62"/>
      <c r="D23" s="73"/>
      <c r="E23" s="73"/>
      <c r="F23" s="64"/>
      <c r="G23" s="65"/>
      <c r="H23"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3"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3"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3" s="81"/>
    </row>
    <row r="24" spans="2:11" ht="15" customHeight="1">
      <c r="B24" s="62"/>
      <c r="C24" s="62"/>
      <c r="D24" s="73"/>
      <c r="E24" s="73"/>
      <c r="F24" s="64"/>
      <c r="G24" s="65"/>
      <c r="H24"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4"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4"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4" s="81"/>
    </row>
    <row r="25" spans="2:11" ht="15" customHeight="1">
      <c r="B25" s="62"/>
      <c r="C25" s="62"/>
      <c r="D25" s="73"/>
      <c r="E25" s="73"/>
      <c r="F25" s="64"/>
      <c r="G25" s="65"/>
      <c r="H25"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5"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5"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5" s="81"/>
    </row>
    <row r="26" spans="2:11" ht="15" customHeight="1">
      <c r="B26" s="62"/>
      <c r="C26" s="62"/>
      <c r="D26" s="73"/>
      <c r="E26" s="73"/>
      <c r="F26" s="64"/>
      <c r="G26" s="65"/>
      <c r="H26"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6"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6"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6" s="81"/>
    </row>
    <row r="27" spans="2:11" ht="15" customHeight="1">
      <c r="B27" s="62"/>
      <c r="C27" s="62"/>
      <c r="D27" s="73"/>
      <c r="E27" s="73"/>
      <c r="F27" s="64"/>
      <c r="G27" s="65"/>
      <c r="H27"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7"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7"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7" s="81"/>
    </row>
    <row r="28" spans="2:11" ht="15" customHeight="1">
      <c r="B28" s="62"/>
      <c r="C28" s="62"/>
      <c r="D28" s="73"/>
      <c r="E28" s="73"/>
      <c r="F28" s="64"/>
      <c r="G28" s="65"/>
      <c r="H28"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8"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8"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8" s="81"/>
    </row>
    <row r="29" spans="2:11" ht="15" customHeight="1">
      <c r="B29" s="62"/>
      <c r="C29" s="62"/>
      <c r="D29" s="73"/>
      <c r="E29" s="73"/>
      <c r="F29" s="64"/>
      <c r="G29" s="65"/>
      <c r="H29"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29"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29"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29" s="81"/>
    </row>
    <row r="30" spans="2:11" ht="15" customHeight="1">
      <c r="B30" s="62"/>
      <c r="C30" s="62"/>
      <c r="D30" s="73"/>
      <c r="E30" s="73"/>
      <c r="F30" s="64"/>
      <c r="G30" s="65"/>
      <c r="H30"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0"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0"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0" s="81"/>
    </row>
    <row r="31" spans="2:11" ht="15" customHeight="1">
      <c r="B31" s="62"/>
      <c r="C31" s="62"/>
      <c r="D31" s="73"/>
      <c r="E31" s="73"/>
      <c r="F31" s="64"/>
      <c r="G31" s="65"/>
      <c r="H31"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1"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1"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1" s="81"/>
    </row>
    <row r="32" spans="2:11" ht="15" customHeight="1">
      <c r="B32" s="62"/>
      <c r="C32" s="62"/>
      <c r="D32" s="73"/>
      <c r="E32" s="73"/>
      <c r="F32" s="64"/>
      <c r="G32" s="65"/>
      <c r="H32"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2"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2"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2" s="81"/>
    </row>
    <row r="33" spans="2:11" ht="15" customHeight="1">
      <c r="B33" s="62"/>
      <c r="C33" s="62"/>
      <c r="D33" s="73"/>
      <c r="E33" s="73"/>
      <c r="F33" s="64"/>
      <c r="G33" s="65"/>
      <c r="H33"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3"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3"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3" s="81"/>
    </row>
    <row r="34" spans="2:11" ht="15" customHeight="1">
      <c r="B34" s="62"/>
      <c r="C34" s="62"/>
      <c r="D34" s="73"/>
      <c r="E34" s="73"/>
      <c r="F34" s="64"/>
      <c r="G34" s="65"/>
      <c r="H34"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4"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4"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4" s="81"/>
    </row>
    <row r="35" spans="2:11" ht="15" customHeight="1">
      <c r="B35" s="62"/>
      <c r="C35" s="62"/>
      <c r="D35" s="73"/>
      <c r="E35" s="73"/>
      <c r="F35" s="64"/>
      <c r="G35" s="65"/>
      <c r="H35"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5"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5"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5" s="81"/>
    </row>
    <row r="36" spans="2:11" ht="15" customHeight="1">
      <c r="B36" s="62"/>
      <c r="C36" s="62"/>
      <c r="D36" s="73"/>
      <c r="E36" s="73"/>
      <c r="F36" s="64"/>
      <c r="G36" s="65"/>
      <c r="H36" s="74"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6" s="74"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6" s="74"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6" s="81"/>
    </row>
    <row r="37" spans="2:11" ht="15" customHeight="1">
      <c r="B37" s="19"/>
      <c r="C37" s="19"/>
      <c r="D37" s="71"/>
      <c r="E37" s="71"/>
      <c r="F37" s="18"/>
      <c r="G37" s="29"/>
      <c r="H37"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7"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7"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7" s="82"/>
    </row>
    <row r="38" spans="2:11" ht="15" customHeight="1">
      <c r="B38" s="19"/>
      <c r="C38" s="19"/>
      <c r="D38" s="71"/>
      <c r="E38" s="71"/>
      <c r="F38" s="18"/>
      <c r="G38" s="29"/>
      <c r="H38"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8"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8"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8" s="82"/>
    </row>
    <row r="39" spans="2:11" ht="15" customHeight="1">
      <c r="B39" s="19"/>
      <c r="C39" s="19"/>
      <c r="D39" s="71"/>
      <c r="E39" s="71"/>
      <c r="F39" s="18"/>
      <c r="G39" s="29"/>
      <c r="H39"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39"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39"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39" s="82"/>
    </row>
    <row r="40" spans="2:11" ht="15" customHeight="1">
      <c r="B40" s="19"/>
      <c r="C40" s="19"/>
      <c r="D40" s="71"/>
      <c r="E40" s="71"/>
      <c r="F40" s="18"/>
      <c r="G40" s="29"/>
      <c r="H40"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40"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40"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40" s="82"/>
    </row>
    <row r="41" spans="2:11" ht="15" customHeight="1">
      <c r="B41" s="19"/>
      <c r="C41" s="19"/>
      <c r="D41" s="71"/>
      <c r="E41" s="71"/>
      <c r="F41" s="18"/>
      <c r="G41" s="29"/>
      <c r="H41"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41"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41"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41" s="82"/>
    </row>
    <row r="42" spans="2:11" ht="15" customHeight="1">
      <c r="B42" s="19"/>
      <c r="C42" s="19"/>
      <c r="D42" s="71"/>
      <c r="E42" s="71"/>
      <c r="F42" s="18"/>
      <c r="G42" s="29"/>
      <c r="H42"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42"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42"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42" s="82"/>
    </row>
    <row r="43" spans="2:11" ht="15" customHeight="1">
      <c r="B43" s="19"/>
      <c r="C43" s="19"/>
      <c r="D43" s="71"/>
      <c r="E43" s="71"/>
      <c r="F43" s="18"/>
      <c r="G43" s="29"/>
      <c r="H43" s="75" t="str">
        <f>IF(OR(ISBLANK(LiabilityReduction[[#This Row],[Current 
Abandonment Liability]]),ISBLANK(LiabilityReduction[[#This Row],[Action]])),"",IF(LiabilityReduction[[#This Row],[Action]]=DropDownMaster!$A$2,DropDownMaster!$B$2,IF(LiabilityReduction[[#This Row],[Action]]=DropDownMaster!$A$3,DropDownMaster!$B$3,IF(LiabilityReduction[[#This Row],[Action]]=DropDownMaster!$A$4,DropDownMaster!$B$4,IF(LiabilityReduction[[#This Row],[Action]]=DropDownMaster!$A$10,DropDownMaster!$B$10,LiabilityReduction[[#This Row],[Current 
Abandonment Liability]])))))</f>
        <v/>
      </c>
      <c r="I43" s="75" t="str">
        <f>IF(OR(ISBLANK(LiabilityReduction[[#This Row],[Current 
Reclamation Liability]]),ISBLANK(LiabilityReduction[[#This Row],[Action]])),"",IF(LiabilityReduction[[#This Row],[Action]]=DropDownMaster!$A$5,LiabilityReduction[[#This Row],[Current 
Reclamation Liability]]*0.1,IF(LiabilityReduction[[#This Row],[Action]]=DropDownMaster!$A$6,DropDownMaster!$C$6,IF(LiabilityReduction[[#This Row],[Action]]=DropDownMaster!$A$7,IF(LiabilityReduction[[#This Row],[Current 
Reclamation Liability]]&lt;DropDownMaster!$C$7,LiabilityReduction[[#This Row],[Current 
Reclamation Liability]],DropDownMaster!$C$7),IF(LiabilityReduction[[#This Row],[Action]]=DropDownMaster!$A$8,DropDownMaster!$C$8,IF(LiabilityReduction[[#This Row],[Action]]=DropDownMaster!$A$9,DropDownMaster!$C$9,IF(LiabilityReduction[[#This Row],[Action]]=DropDownMaster!$A$10,DropDownMaster!$C$10,LiabilityReduction[[#This Row],[Current 
Reclamation Liability]])))))))</f>
        <v/>
      </c>
      <c r="J43" s="75" t="str">
        <f>IF(OR(ISBLANK(LiabilityReduction[[#This Row],[Current 
Abandonment Liability]]),ISBLANK(LiabilityReduction[[#This Row],[Current 
Reclamation Liability]]),ISBLANK(LiabilityReduction[[#This Row],[Action]])), "", (LiabilityReduction[[#This Row],[Current 
Abandonment Liability]]+LiabilityReduction[[#This Row],[Current 
Reclamation Liability]])-(LiabilityReduction[[#This Row],[New 
Abandonment Liability]]+LiabilityReduction[[#This Row],[New
Reclamation Liability]]))</f>
        <v/>
      </c>
      <c r="K43" s="82"/>
    </row>
    <row r="44" spans="2:11" ht="15" customHeight="1">
      <c r="B44" s="24" t="s">
        <v>55</v>
      </c>
      <c r="D44" s="30">
        <f>SUBTOTAL(109,LiabilityReduction[Current 
Abandonment Liability])</f>
        <v>0</v>
      </c>
      <c r="E44" s="30">
        <f>SUBTOTAL(109,LiabilityReduction[Current 
Reclamation Liability])</f>
        <v>0</v>
      </c>
      <c r="G44" s="31"/>
      <c r="H44" s="10">
        <f>SUBTOTAL(109,LiabilityReduction[New 
Abandonment Liability])</f>
        <v>0</v>
      </c>
      <c r="I44" s="10">
        <f>SUBTOTAL(109,LiabilityReduction[New
Reclamation Liability])</f>
        <v>0</v>
      </c>
      <c r="J44" s="10">
        <f>SUBTOTAL(109,LiabilityReduction[Liability 
Reduction Amount])</f>
        <v>0</v>
      </c>
      <c r="K44" s="78"/>
    </row>
    <row r="45" spans="2:11" ht="15" customHeight="1">
      <c r="B45" s="137"/>
      <c r="C45" s="137"/>
      <c r="D45" s="137"/>
      <c r="E45" s="137"/>
      <c r="F45" s="137"/>
      <c r="G45" s="137"/>
      <c r="H45" s="137"/>
      <c r="I45" s="137"/>
      <c r="J45" s="21"/>
      <c r="K45" s="7"/>
    </row>
  </sheetData>
  <autoFilter ref="B1:J1" xr:uid="{F4FD8C1D-986B-403C-B9B2-11ADACBF9999}">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2">
    <mergeCell ref="B1:J1"/>
    <mergeCell ref="B45:I45"/>
  </mergeCells>
  <conditionalFormatting sqref="B3:B8 D3:E8 G3:G8">
    <cfRule type="containsBlanks" dxfId="9" priority="9">
      <formula>LEN(TRIM(B3))=0</formula>
    </cfRule>
  </conditionalFormatting>
  <conditionalFormatting sqref="B9:G43">
    <cfRule type="containsBlanks" dxfId="8" priority="10">
      <formula>LEN(TRIM(B9))=0</formula>
    </cfRule>
  </conditionalFormatting>
  <conditionalFormatting sqref="C3:C8">
    <cfRule type="containsBlanks" dxfId="7" priority="8">
      <formula>LEN(TRIM(C3))=0</formula>
    </cfRule>
  </conditionalFormatting>
  <conditionalFormatting sqref="F3:F8">
    <cfRule type="containsBlanks" dxfId="6" priority="7">
      <formula>LEN(TRIM(F3))=0</formula>
    </cfRule>
  </conditionalFormatting>
  <conditionalFormatting sqref="K3:K43">
    <cfRule type="containsBlanks" dxfId="5" priority="1">
      <formula>LEN(TRIM(K3))=0</formula>
    </cfRule>
  </conditionalFormatting>
  <dataValidations count="1">
    <dataValidation showInputMessage="1" showErrorMessage="1" sqref="G3:G43" xr:uid="{40B9ABC3-275D-493B-B076-83BE2BE41B31}"/>
  </dataValidations>
  <pageMargins left="0.7" right="0.7" top="0.75" bottom="0.75" header="0.3" footer="0.3"/>
  <pageSetup scale="56" fitToHeight="0" orientation="landscape"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72129460-15CF-4F21-BF51-29C038212D8E}">
          <x14:formula1>
            <xm:f>DropDownMaster!$A$2:$A$11</xm:f>
          </x14:formula1>
          <xm:sqref>F3:F43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23CB-BE63-441E-9F49-6371B723667A}">
  <dimension ref="A1:K19"/>
  <sheetViews>
    <sheetView showGridLines="0" workbookViewId="0">
      <selection activeCell="A2" sqref="A2:XFD2"/>
    </sheetView>
  </sheetViews>
  <sheetFormatPr defaultRowHeight="15" customHeight="1"/>
  <cols>
    <col min="1" max="1" width="2.5703125" customWidth="1"/>
    <col min="2" max="2" width="13.140625" customWidth="1"/>
    <col min="3" max="3" width="26.140625" customWidth="1"/>
    <col min="4" max="4" width="28.7109375" customWidth="1"/>
    <col min="5" max="5" width="28.5703125" customWidth="1"/>
    <col min="6" max="6" width="26.7109375" customWidth="1"/>
    <col min="7" max="7" width="27.7109375" customWidth="1"/>
    <col min="8" max="8" width="27.140625" customWidth="1"/>
  </cols>
  <sheetData>
    <row r="1" spans="1:11" ht="30" customHeight="1">
      <c r="A1" s="7"/>
      <c r="B1" s="138" t="s">
        <v>85</v>
      </c>
      <c r="C1" s="138"/>
      <c r="D1" s="138"/>
      <c r="E1" s="138"/>
      <c r="F1" s="138"/>
      <c r="G1" s="138"/>
      <c r="H1" s="138"/>
      <c r="I1" s="7"/>
      <c r="J1" s="7"/>
      <c r="K1" s="7"/>
    </row>
    <row r="2" spans="1:11" s="2" customFormat="1" ht="30" customHeight="1">
      <c r="A2" s="8"/>
      <c r="B2" s="56" t="s">
        <v>56</v>
      </c>
      <c r="C2" s="56" t="s">
        <v>46</v>
      </c>
      <c r="D2" s="26" t="s">
        <v>48</v>
      </c>
      <c r="E2" s="17" t="s">
        <v>49</v>
      </c>
      <c r="F2" s="27" t="s">
        <v>50</v>
      </c>
      <c r="G2" s="26" t="s">
        <v>57</v>
      </c>
      <c r="H2" s="26" t="s">
        <v>53</v>
      </c>
      <c r="I2" s="8"/>
      <c r="J2" s="8"/>
      <c r="K2" s="8"/>
    </row>
    <row r="3" spans="1:11" ht="15" customHeight="1">
      <c r="A3" s="7"/>
      <c r="B3" s="62"/>
      <c r="C3" s="62"/>
      <c r="D3" s="63"/>
      <c r="E3" s="64"/>
      <c r="F3" s="65"/>
      <c r="G3" s="66"/>
      <c r="H3" s="67" t="str">
        <f>IF(OR(ISBLANK(D3),ISBLANK(G3)),"",ProblemSites[[#This Row],[Current 
Reclamation Liability]]-ProblemSites[[#This Row],[New 
Reclamation Liability]])</f>
        <v/>
      </c>
      <c r="I3" s="7"/>
      <c r="J3" s="7"/>
      <c r="K3" s="7"/>
    </row>
    <row r="4" spans="1:11" ht="15" customHeight="1">
      <c r="A4" s="7"/>
      <c r="B4" s="62"/>
      <c r="C4" s="62"/>
      <c r="D4" s="63"/>
      <c r="E4" s="64"/>
      <c r="F4" s="65"/>
      <c r="G4" s="66"/>
      <c r="H4" s="67" t="str">
        <f>IF(OR(ISBLANK(D4),ISBLANK(G4)),"",ProblemSites[[#This Row],[Current 
Reclamation Liability]]-ProblemSites[[#This Row],[New 
Reclamation Liability]])</f>
        <v/>
      </c>
      <c r="I4" s="7"/>
      <c r="J4" s="7"/>
      <c r="K4" s="7"/>
    </row>
    <row r="5" spans="1:11" ht="15" customHeight="1">
      <c r="A5" s="7"/>
      <c r="B5" s="62"/>
      <c r="C5" s="62"/>
      <c r="D5" s="63"/>
      <c r="E5" s="64"/>
      <c r="F5" s="65"/>
      <c r="G5" s="66"/>
      <c r="H5" s="67" t="str">
        <f>IF(OR(ISBLANK(D5),ISBLANK(G5)),"",ProblemSites[[#This Row],[Current 
Reclamation Liability]]-ProblemSites[[#This Row],[New 
Reclamation Liability]])</f>
        <v/>
      </c>
      <c r="I5" s="7"/>
      <c r="J5" s="7"/>
      <c r="K5" s="7"/>
    </row>
    <row r="6" spans="1:11" ht="15" customHeight="1">
      <c r="A6" s="7"/>
      <c r="B6" s="62"/>
      <c r="C6" s="62"/>
      <c r="D6" s="63"/>
      <c r="E6" s="64"/>
      <c r="F6" s="65"/>
      <c r="G6" s="66"/>
      <c r="H6" s="67" t="str">
        <f>IF(OR(ISBLANK(D6),ISBLANK(G6)),"",ProblemSites[[#This Row],[Current 
Reclamation Liability]]-ProblemSites[[#This Row],[New 
Reclamation Liability]])</f>
        <v/>
      </c>
      <c r="I6" s="7"/>
      <c r="J6" s="7"/>
      <c r="K6" s="7"/>
    </row>
    <row r="7" spans="1:11" ht="15" customHeight="1">
      <c r="A7" s="7"/>
      <c r="B7" s="62"/>
      <c r="C7" s="62"/>
      <c r="D7" s="63"/>
      <c r="E7" s="64"/>
      <c r="F7" s="65"/>
      <c r="G7" s="66"/>
      <c r="H7" s="67" t="str">
        <f>IF(OR(ISBLANK(D7),ISBLANK(G7)),"",ProblemSites[[#This Row],[Current 
Reclamation Liability]]-ProblemSites[[#This Row],[New 
Reclamation Liability]])</f>
        <v/>
      </c>
      <c r="I7" s="7"/>
      <c r="J7" s="7"/>
      <c r="K7" s="7"/>
    </row>
    <row r="8" spans="1:11" ht="15" customHeight="1">
      <c r="A8" s="7"/>
      <c r="B8" s="62"/>
      <c r="C8" s="62"/>
      <c r="D8" s="63"/>
      <c r="E8" s="64"/>
      <c r="F8" s="65"/>
      <c r="G8" s="66"/>
      <c r="H8" s="67" t="str">
        <f>IF(OR(ISBLANK(D8),ISBLANK(G8)),"",ProblemSites[[#This Row],[Current 
Reclamation Liability]]-ProblemSites[[#This Row],[New 
Reclamation Liability]])</f>
        <v/>
      </c>
      <c r="I8" s="7"/>
      <c r="J8" s="7"/>
      <c r="K8" s="7"/>
    </row>
    <row r="9" spans="1:11" ht="15" customHeight="1">
      <c r="B9" s="62"/>
      <c r="C9" s="62"/>
      <c r="D9" s="63"/>
      <c r="E9" s="64"/>
      <c r="F9" s="65"/>
      <c r="G9" s="66"/>
      <c r="H9" s="67" t="str">
        <f>IF(OR(ISBLANK(D9),ISBLANK(G9)),"",ProblemSites[[#This Row],[Current 
Reclamation Liability]]-ProblemSites[[#This Row],[New 
Reclamation Liability]])</f>
        <v/>
      </c>
    </row>
    <row r="10" spans="1:11" ht="15" customHeight="1">
      <c r="B10" s="62"/>
      <c r="C10" s="62"/>
      <c r="D10" s="63"/>
      <c r="E10" s="64"/>
      <c r="F10" s="65"/>
      <c r="G10" s="66"/>
      <c r="H10" s="67" t="str">
        <f>IF(OR(ISBLANK(D10),ISBLANK(G10)),"",ProblemSites[[#This Row],[Current 
Reclamation Liability]]-ProblemSites[[#This Row],[New 
Reclamation Liability]])</f>
        <v/>
      </c>
    </row>
    <row r="11" spans="1:11" ht="15" customHeight="1">
      <c r="B11" s="62"/>
      <c r="C11" s="62"/>
      <c r="D11" s="63"/>
      <c r="E11" s="64"/>
      <c r="F11" s="65"/>
      <c r="G11" s="66"/>
      <c r="H11" s="67" t="str">
        <f>IF(OR(ISBLANK(D11),ISBLANK(G11)),"",ProblemSites[[#This Row],[Current 
Reclamation Liability]]-ProblemSites[[#This Row],[New 
Reclamation Liability]])</f>
        <v/>
      </c>
    </row>
    <row r="12" spans="1:11" ht="15" customHeight="1">
      <c r="B12" s="19"/>
      <c r="C12" s="19"/>
      <c r="D12" s="28"/>
      <c r="E12" s="18"/>
      <c r="F12" s="29"/>
      <c r="G12" s="53"/>
      <c r="H12" s="10" t="str">
        <f>IF(OR(ISBLANK(D12),ISBLANK(G12)),"",ProblemSites[[#This Row],[Current 
Reclamation Liability]]-ProblemSites[[#This Row],[New 
Reclamation Liability]])</f>
        <v/>
      </c>
    </row>
    <row r="13" spans="1:11" ht="15" customHeight="1">
      <c r="B13" s="19"/>
      <c r="C13" s="19"/>
      <c r="D13" s="28"/>
      <c r="E13" s="18"/>
      <c r="F13" s="29"/>
      <c r="G13" s="53"/>
      <c r="H13" s="10" t="str">
        <f>IF(OR(ISBLANK(D13),ISBLANK(G13)),"",ProblemSites[[#This Row],[Current 
Reclamation Liability]]-ProblemSites[[#This Row],[New 
Reclamation Liability]])</f>
        <v/>
      </c>
    </row>
    <row r="14" spans="1:11" ht="15" customHeight="1">
      <c r="B14" s="19"/>
      <c r="C14" s="19"/>
      <c r="D14" s="28"/>
      <c r="E14" s="18"/>
      <c r="F14" s="29"/>
      <c r="G14" s="53"/>
      <c r="H14" s="10" t="str">
        <f>IF(OR(ISBLANK(D14),ISBLANK(G14)),"",ProblemSites[[#This Row],[Current 
Reclamation Liability]]-ProblemSites[[#This Row],[New 
Reclamation Liability]])</f>
        <v/>
      </c>
    </row>
    <row r="15" spans="1:11" ht="15" customHeight="1">
      <c r="B15" s="19"/>
      <c r="C15" s="19"/>
      <c r="D15" s="28"/>
      <c r="E15" s="18"/>
      <c r="F15" s="29"/>
      <c r="G15" s="53"/>
      <c r="H15" s="10" t="str">
        <f>IF(OR(ISBLANK(D15),ISBLANK(G15)),"",ProblemSites[[#This Row],[Current 
Reclamation Liability]]-ProblemSites[[#This Row],[New 
Reclamation Liability]])</f>
        <v/>
      </c>
    </row>
    <row r="16" spans="1:11" ht="15" customHeight="1">
      <c r="B16" s="19"/>
      <c r="C16" s="19"/>
      <c r="D16" s="28"/>
      <c r="E16" s="18"/>
      <c r="F16" s="29"/>
      <c r="G16" s="53"/>
      <c r="H16" s="10" t="str">
        <f>IF(OR(ISBLANK(D16),ISBLANK(G16)),"",ProblemSites[[#This Row],[Current 
Reclamation Liability]]-ProblemSites[[#This Row],[New 
Reclamation Liability]])</f>
        <v/>
      </c>
    </row>
    <row r="17" spans="2:8" ht="15" customHeight="1">
      <c r="B17" s="19"/>
      <c r="C17" s="19"/>
      <c r="D17" s="28"/>
      <c r="E17" s="18"/>
      <c r="F17" s="29"/>
      <c r="G17" s="53"/>
      <c r="H17" s="10" t="str">
        <f>IF(OR(ISBLANK(D17),ISBLANK(G17)),"",ProblemSites[[#This Row],[Current 
Reclamation Liability]]-ProblemSites[[#This Row],[New 
Reclamation Liability]])</f>
        <v/>
      </c>
    </row>
    <row r="18" spans="2:8" ht="15" customHeight="1">
      <c r="B18" s="19"/>
      <c r="C18" s="19"/>
      <c r="D18" s="28"/>
      <c r="E18" s="18"/>
      <c r="F18" s="29"/>
      <c r="G18" s="53"/>
      <c r="H18" s="10" t="str">
        <f>IF(OR(ISBLANK(D18),ISBLANK(G18)),"",ProblemSites[[#This Row],[Current 
Reclamation Liability]]-ProblemSites[[#This Row],[New 
Reclamation Liability]])</f>
        <v/>
      </c>
    </row>
    <row r="19" spans="2:8" ht="15" customHeight="1">
      <c r="B19" s="18" t="s">
        <v>55</v>
      </c>
      <c r="C19" s="18"/>
      <c r="D19" s="28">
        <f>SUBTOTAL(109,ProblemSites[Current 
Reclamation Liability])</f>
        <v>0</v>
      </c>
      <c r="E19" s="18"/>
      <c r="F19" s="36"/>
      <c r="G19" s="10">
        <f>SUBTOTAL(109,ProblemSites[New 
Reclamation Liability])</f>
        <v>0</v>
      </c>
      <c r="H19" s="10">
        <f>SUBTOTAL(109,ProblemSites[Liability 
Reduction Amount])</f>
        <v>0</v>
      </c>
    </row>
  </sheetData>
  <mergeCells count="1">
    <mergeCell ref="B1:H1"/>
  </mergeCells>
  <conditionalFormatting sqref="B3:G18">
    <cfRule type="containsBlanks" dxfId="4" priority="1">
      <formula>LEN(TRIM(B3))=0</formula>
    </cfRule>
  </conditionalFormatting>
  <dataValidations count="1">
    <dataValidation showInputMessage="1" showErrorMessage="1" sqref="F3:G18" xr:uid="{F863D37E-DC39-401E-844C-68A8229E330C}"/>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E0559BD-ACB1-42A3-A56B-59E9AB46CA67}">
          <x14:formula1>
            <xm:f>DropDownMaster!$H$2:$H$3</xm:f>
          </x14:formula1>
          <xm:sqref>E3:E18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C5F64-5B29-4CEB-97B0-B0E820C8CA39}">
  <sheetPr codeName="Sheet3"/>
  <dimension ref="A1:AK40"/>
  <sheetViews>
    <sheetView showGridLines="0" workbookViewId="0">
      <selection activeCell="G15" sqref="G15"/>
    </sheetView>
  </sheetViews>
  <sheetFormatPr defaultRowHeight="15" customHeight="1"/>
  <cols>
    <col min="1" max="1" width="3.140625" customWidth="1"/>
    <col min="2" max="2" width="24.7109375" style="20" customWidth="1"/>
    <col min="3" max="3" width="47.42578125" style="16" customWidth="1"/>
    <col min="4" max="4" width="29.42578125" style="4" customWidth="1"/>
    <col min="5" max="5" width="33.42578125" customWidth="1"/>
  </cols>
  <sheetData>
    <row r="1" spans="1:37" ht="30" customHeight="1">
      <c r="B1" s="138" t="s">
        <v>86</v>
      </c>
      <c r="C1" s="138"/>
      <c r="D1" s="138"/>
      <c r="E1" s="100"/>
      <c r="F1" s="15"/>
      <c r="G1" s="15"/>
      <c r="H1" s="15"/>
    </row>
    <row r="2" spans="1:37" ht="57.75" customHeight="1">
      <c r="A2" s="33"/>
      <c r="B2" s="139" t="s">
        <v>111</v>
      </c>
      <c r="C2" s="139"/>
      <c r="D2" s="139"/>
      <c r="E2" s="103"/>
      <c r="F2" s="103"/>
      <c r="G2" s="103"/>
      <c r="H2" s="103"/>
      <c r="I2" s="103"/>
      <c r="J2" s="103"/>
      <c r="K2" s="103"/>
      <c r="L2" s="103"/>
      <c r="M2" s="103"/>
      <c r="N2" s="32"/>
      <c r="O2" s="32"/>
      <c r="P2" s="32"/>
      <c r="Q2" s="32"/>
      <c r="R2" s="32"/>
      <c r="S2" s="32"/>
      <c r="T2" s="32"/>
      <c r="U2" s="32"/>
      <c r="V2" s="32"/>
      <c r="W2" s="32"/>
      <c r="X2" s="32"/>
      <c r="Y2" s="32"/>
      <c r="Z2" s="32"/>
      <c r="AA2" s="32"/>
      <c r="AB2" s="32"/>
      <c r="AC2" s="32"/>
      <c r="AD2" s="32"/>
      <c r="AE2" s="32"/>
      <c r="AF2" s="32"/>
      <c r="AG2" s="32"/>
      <c r="AH2" s="32"/>
      <c r="AI2" s="32"/>
      <c r="AJ2" s="32"/>
      <c r="AK2" s="32"/>
    </row>
    <row r="3" spans="1:37" ht="30" customHeight="1">
      <c r="B3" s="55" t="s">
        <v>56</v>
      </c>
      <c r="C3" s="4" t="s">
        <v>58</v>
      </c>
      <c r="D3" s="4" t="s">
        <v>59</v>
      </c>
    </row>
    <row r="4" spans="1:37" ht="15" customHeight="1">
      <c r="B4" s="19"/>
      <c r="C4" s="19"/>
      <c r="D4" s="22"/>
    </row>
    <row r="5" spans="1:37" ht="15" customHeight="1">
      <c r="B5" s="19"/>
      <c r="C5" s="19"/>
      <c r="D5" s="22"/>
    </row>
    <row r="6" spans="1:37" ht="15" customHeight="1">
      <c r="B6" s="19"/>
      <c r="C6" s="19"/>
      <c r="D6" s="22"/>
    </row>
    <row r="7" spans="1:37" ht="15" customHeight="1">
      <c r="B7" s="19"/>
      <c r="C7" s="19"/>
      <c r="D7" s="22"/>
    </row>
    <row r="8" spans="1:37" ht="15" customHeight="1">
      <c r="B8" s="19"/>
      <c r="C8" s="19"/>
      <c r="D8" s="22"/>
    </row>
    <row r="9" spans="1:37" ht="15" customHeight="1">
      <c r="B9" s="19"/>
      <c r="C9" s="19"/>
      <c r="D9" s="22"/>
    </row>
    <row r="10" spans="1:37" ht="15" customHeight="1">
      <c r="B10" s="19"/>
      <c r="C10" s="19"/>
      <c r="D10" s="22"/>
    </row>
    <row r="11" spans="1:37" ht="15" customHeight="1">
      <c r="B11" s="19"/>
      <c r="C11" s="19"/>
      <c r="D11" s="22"/>
    </row>
    <row r="12" spans="1:37" ht="15" customHeight="1">
      <c r="B12" s="19"/>
      <c r="C12" s="19"/>
      <c r="D12" s="22"/>
    </row>
    <row r="13" spans="1:37" ht="15" customHeight="1">
      <c r="B13" s="19"/>
      <c r="C13" s="19"/>
      <c r="D13" s="22"/>
    </row>
    <row r="14" spans="1:37" ht="15" customHeight="1">
      <c r="B14" s="19"/>
      <c r="C14" s="19"/>
      <c r="D14" s="22"/>
    </row>
    <row r="15" spans="1:37" ht="15" customHeight="1">
      <c r="B15" s="19"/>
      <c r="C15" s="19"/>
      <c r="D15" s="22"/>
    </row>
    <row r="16" spans="1:37" ht="15" customHeight="1">
      <c r="B16" s="19"/>
      <c r="C16" s="19"/>
      <c r="D16" s="22"/>
    </row>
    <row r="17" spans="2:8" ht="15" customHeight="1">
      <c r="B17" s="19"/>
      <c r="C17" s="19"/>
      <c r="D17" s="22"/>
    </row>
    <row r="18" spans="2:8" ht="15" customHeight="1">
      <c r="B18" s="19"/>
      <c r="C18" s="19"/>
      <c r="D18" s="22"/>
    </row>
    <row r="19" spans="2:8" ht="15" customHeight="1">
      <c r="B19" s="19"/>
      <c r="C19" s="19"/>
      <c r="D19" s="22"/>
    </row>
    <row r="20" spans="2:8" ht="15" customHeight="1">
      <c r="B20" s="19"/>
      <c r="C20" s="19"/>
      <c r="D20" s="22"/>
    </row>
    <row r="21" spans="2:8" ht="15" customHeight="1">
      <c r="B21" s="19"/>
      <c r="C21" s="19"/>
      <c r="D21" s="22"/>
    </row>
    <row r="22" spans="2:8" ht="15" customHeight="1">
      <c r="B22" s="19"/>
      <c r="C22" s="19"/>
      <c r="D22" s="22"/>
    </row>
    <row r="23" spans="2:8" ht="15" customHeight="1">
      <c r="B23" s="19"/>
      <c r="C23" s="19"/>
      <c r="D23" s="22"/>
    </row>
    <row r="24" spans="2:8" ht="15" customHeight="1">
      <c r="B24" s="19"/>
      <c r="C24" s="19"/>
      <c r="D24" s="22"/>
    </row>
    <row r="25" spans="2:8" ht="15" customHeight="1">
      <c r="B25" s="19"/>
      <c r="C25" s="19"/>
      <c r="D25" s="22"/>
    </row>
    <row r="26" spans="2:8" ht="15" customHeight="1">
      <c r="B26" s="19"/>
      <c r="C26" s="19"/>
      <c r="D26" s="22"/>
    </row>
    <row r="27" spans="2:8" ht="15" customHeight="1">
      <c r="B27" s="19"/>
      <c r="C27" s="19"/>
      <c r="D27" s="22"/>
    </row>
    <row r="28" spans="2:8" ht="15" customHeight="1">
      <c r="B28" s="19"/>
      <c r="C28" s="19"/>
      <c r="D28" s="22"/>
      <c r="E28" s="41"/>
      <c r="F28" s="41"/>
      <c r="G28" s="41"/>
      <c r="H28" s="41"/>
    </row>
    <row r="29" spans="2:8" ht="15" customHeight="1">
      <c r="B29" s="19"/>
      <c r="C29" s="19"/>
      <c r="D29" s="22"/>
      <c r="E29" s="41"/>
      <c r="F29" s="41"/>
      <c r="G29" s="41"/>
      <c r="H29" s="41"/>
    </row>
    <row r="30" spans="2:8" ht="15" customHeight="1">
      <c r="B30" s="19"/>
      <c r="C30" s="19"/>
      <c r="D30" s="22"/>
    </row>
    <row r="31" spans="2:8" ht="15" customHeight="1">
      <c r="B31" s="19"/>
      <c r="C31" s="19"/>
      <c r="D31" s="22"/>
    </row>
    <row r="32" spans="2:8" ht="15" customHeight="1">
      <c r="B32" s="19"/>
      <c r="C32" s="19"/>
      <c r="D32" s="22"/>
    </row>
    <row r="33" spans="2:4" ht="15" customHeight="1">
      <c r="B33" s="19"/>
      <c r="C33" s="19"/>
      <c r="D33" s="22"/>
    </row>
    <row r="34" spans="2:4" ht="15" customHeight="1">
      <c r="B34" s="19"/>
      <c r="C34" s="19"/>
      <c r="D34" s="22"/>
    </row>
    <row r="35" spans="2:4" ht="15" customHeight="1">
      <c r="B35" s="23" t="s">
        <v>55</v>
      </c>
      <c r="C35" s="24">
        <f>COUNTA(Reactivations[Surface 
Location])</f>
        <v>0</v>
      </c>
      <c r="D35" s="25"/>
    </row>
    <row r="37" spans="2:4" ht="15" customHeight="1">
      <c r="B37" s="99"/>
      <c r="C37" s="99"/>
      <c r="D37" s="99"/>
    </row>
    <row r="38" spans="2:4" ht="15" customHeight="1">
      <c r="B38" s="41"/>
      <c r="C38" s="41"/>
      <c r="D38" s="41"/>
    </row>
    <row r="39" spans="2:4" ht="15" customHeight="1">
      <c r="B39" s="41"/>
      <c r="C39" s="41"/>
      <c r="D39" s="41"/>
    </row>
    <row r="40" spans="2:4" ht="15" customHeight="1">
      <c r="B40" s="41"/>
      <c r="C40" s="41"/>
      <c r="D40" s="41"/>
    </row>
  </sheetData>
  <mergeCells count="2">
    <mergeCell ref="B1:D1"/>
    <mergeCell ref="B2:D2"/>
  </mergeCells>
  <phoneticPr fontId="7" type="noConversion"/>
  <conditionalFormatting sqref="B4:D34">
    <cfRule type="containsBlanks" dxfId="3" priority="9">
      <formula>LEN(TRIM(B4))=0</formula>
    </cfRule>
  </conditionalFormatting>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2FA8-8BC3-491F-B24A-1A1EF3F4E79C}">
  <sheetPr codeName="Sheet5">
    <pageSetUpPr fitToPage="1"/>
  </sheetPr>
  <dimension ref="A1:AK39"/>
  <sheetViews>
    <sheetView showGridLines="0" workbookViewId="0">
      <selection activeCell="B2" sqref="A2:XFD2"/>
    </sheetView>
  </sheetViews>
  <sheetFormatPr defaultRowHeight="15" customHeight="1"/>
  <cols>
    <col min="1" max="1" width="3.28515625" style="33" customWidth="1"/>
    <col min="2" max="3" width="15.7109375" style="34" customWidth="1"/>
    <col min="4" max="4" width="20.7109375" style="34" customWidth="1"/>
    <col min="5" max="5" width="20.7109375" style="35" customWidth="1"/>
    <col min="6" max="6" width="5.140625" style="32" customWidth="1"/>
    <col min="7" max="8" width="15.7109375" style="32" customWidth="1"/>
    <col min="9" max="10" width="20.7109375" style="32" customWidth="1"/>
    <col min="11" max="11" width="9.140625" style="32"/>
    <col min="12" max="12" width="30.42578125" style="32" customWidth="1"/>
    <col min="13" max="13" width="21.42578125" style="32" customWidth="1"/>
    <col min="14" max="37" width="9.140625" style="32"/>
  </cols>
  <sheetData>
    <row r="1" spans="1:37" ht="30" customHeight="1">
      <c r="B1" s="141" t="s">
        <v>87</v>
      </c>
      <c r="C1" s="141"/>
      <c r="D1" s="141"/>
      <c r="E1" s="141"/>
      <c r="F1" s="141"/>
      <c r="G1" s="141"/>
      <c r="H1" s="141"/>
      <c r="I1" s="141"/>
      <c r="J1" s="141"/>
    </row>
    <row r="2" spans="1:37" ht="30" customHeight="1">
      <c r="B2" s="143" t="s">
        <v>112</v>
      </c>
      <c r="C2" s="143"/>
      <c r="D2" s="143"/>
      <c r="E2" s="143"/>
      <c r="F2" s="143"/>
      <c r="G2" s="143"/>
      <c r="H2" s="143"/>
      <c r="I2" s="143"/>
      <c r="J2" s="143"/>
      <c r="K2" s="143"/>
      <c r="L2" s="143"/>
      <c r="M2" s="143"/>
    </row>
    <row r="3" spans="1:37" s="60" customFormat="1" ht="30" customHeight="1">
      <c r="A3" s="58"/>
      <c r="B3" s="140" t="s">
        <v>60</v>
      </c>
      <c r="C3" s="140"/>
      <c r="D3" s="140"/>
      <c r="E3" s="140"/>
      <c r="F3" s="59"/>
      <c r="G3" s="140" t="s">
        <v>61</v>
      </c>
      <c r="H3" s="140"/>
      <c r="I3" s="140"/>
      <c r="J3" s="140"/>
      <c r="K3" s="59"/>
      <c r="L3" s="142" t="s">
        <v>62</v>
      </c>
      <c r="M3" s="142"/>
      <c r="N3" s="59"/>
      <c r="O3" s="59"/>
      <c r="P3" s="59"/>
      <c r="Q3" s="59"/>
      <c r="R3" s="59"/>
      <c r="S3" s="59"/>
      <c r="T3" s="59"/>
      <c r="U3" s="59"/>
      <c r="V3" s="59"/>
      <c r="W3" s="59"/>
      <c r="X3" s="59"/>
      <c r="Y3" s="59"/>
      <c r="Z3" s="59"/>
      <c r="AA3" s="59"/>
      <c r="AB3" s="59"/>
      <c r="AC3" s="59"/>
      <c r="AD3" s="59"/>
      <c r="AE3" s="59"/>
      <c r="AF3" s="59"/>
      <c r="AG3" s="59"/>
      <c r="AH3" s="59"/>
      <c r="AI3" s="59"/>
      <c r="AJ3" s="59"/>
      <c r="AK3" s="59"/>
    </row>
    <row r="4" spans="1:37" ht="45" customHeight="1">
      <c r="B4" s="36" t="s">
        <v>63</v>
      </c>
      <c r="C4" s="36" t="s">
        <v>45</v>
      </c>
      <c r="D4" s="36" t="s">
        <v>64</v>
      </c>
      <c r="E4" s="37" t="s">
        <v>65</v>
      </c>
      <c r="F4" s="33"/>
      <c r="G4" s="36" t="s">
        <v>63</v>
      </c>
      <c r="H4" s="36" t="s">
        <v>45</v>
      </c>
      <c r="I4" s="36" t="s">
        <v>46</v>
      </c>
      <c r="J4" s="37" t="s">
        <v>65</v>
      </c>
      <c r="L4" s="46" t="s">
        <v>46</v>
      </c>
      <c r="M4" s="47" t="s">
        <v>66</v>
      </c>
    </row>
    <row r="5" spans="1:37" ht="15" customHeight="1">
      <c r="B5" s="38"/>
      <c r="C5" s="39"/>
      <c r="D5" s="39"/>
      <c r="E5" s="37"/>
      <c r="F5" s="33"/>
      <c r="G5" s="38"/>
      <c r="H5" s="39"/>
      <c r="I5" s="39"/>
      <c r="J5" s="37"/>
      <c r="L5" s="44"/>
      <c r="M5" s="45"/>
    </row>
    <row r="6" spans="1:37" ht="15" customHeight="1">
      <c r="B6" s="38"/>
      <c r="C6" s="39"/>
      <c r="D6" s="39"/>
      <c r="E6" s="37"/>
      <c r="F6" s="33"/>
      <c r="G6" s="38"/>
      <c r="H6" s="39"/>
      <c r="I6" s="39"/>
      <c r="J6" s="37"/>
      <c r="L6" s="44"/>
      <c r="M6" s="45"/>
    </row>
    <row r="7" spans="1:37" ht="15" customHeight="1">
      <c r="B7" s="38"/>
      <c r="C7" s="39"/>
      <c r="D7" s="39"/>
      <c r="E7" s="37"/>
      <c r="G7" s="38"/>
      <c r="H7" s="39"/>
      <c r="I7" s="39"/>
      <c r="J7" s="37"/>
      <c r="L7" s="44"/>
      <c r="M7" s="45"/>
    </row>
    <row r="8" spans="1:37" ht="15" customHeight="1">
      <c r="B8" s="38"/>
      <c r="C8" s="39"/>
      <c r="D8" s="39"/>
      <c r="E8" s="37"/>
      <c r="G8" s="38"/>
      <c r="H8" s="39"/>
      <c r="I8" s="39"/>
      <c r="J8" s="37"/>
      <c r="L8" s="44"/>
      <c r="M8" s="45"/>
    </row>
    <row r="9" spans="1:37" ht="15" customHeight="1">
      <c r="B9" s="38"/>
      <c r="C9" s="39"/>
      <c r="D9" s="39"/>
      <c r="E9" s="37"/>
      <c r="G9" s="38"/>
      <c r="H9" s="39"/>
      <c r="I9" s="39"/>
      <c r="J9" s="37"/>
      <c r="L9" s="44"/>
      <c r="M9" s="45"/>
    </row>
    <row r="10" spans="1:37" ht="15" customHeight="1">
      <c r="B10" s="38"/>
      <c r="C10" s="39"/>
      <c r="D10" s="39"/>
      <c r="E10" s="37"/>
      <c r="F10" s="33"/>
      <c r="G10" s="38"/>
      <c r="H10" s="39"/>
      <c r="I10" s="39"/>
      <c r="J10" s="37"/>
      <c r="L10" s="44"/>
      <c r="M10" s="45"/>
    </row>
    <row r="11" spans="1:37" ht="15" customHeight="1">
      <c r="B11" s="38"/>
      <c r="C11" s="39"/>
      <c r="D11" s="39"/>
      <c r="E11" s="37"/>
      <c r="F11" s="33"/>
      <c r="G11" s="38"/>
      <c r="H11" s="39"/>
      <c r="I11" s="39"/>
      <c r="J11" s="37"/>
      <c r="L11" s="44"/>
      <c r="M11" s="45"/>
    </row>
    <row r="12" spans="1:37" ht="15" customHeight="1">
      <c r="B12" s="38"/>
      <c r="C12" s="39"/>
      <c r="D12" s="39"/>
      <c r="E12" s="37"/>
      <c r="F12" s="33"/>
      <c r="G12" s="38"/>
      <c r="H12" s="39"/>
      <c r="I12" s="39"/>
      <c r="J12" s="37"/>
      <c r="L12" s="44"/>
      <c r="M12" s="45"/>
    </row>
    <row r="13" spans="1:37" ht="15" customHeight="1">
      <c r="B13" s="38"/>
      <c r="C13" s="39"/>
      <c r="D13" s="39"/>
      <c r="E13" s="37"/>
      <c r="G13" s="38"/>
      <c r="H13" s="39"/>
      <c r="I13" s="39"/>
      <c r="J13" s="37"/>
      <c r="L13" s="44"/>
      <c r="M13" s="45"/>
    </row>
    <row r="14" spans="1:37" ht="15" customHeight="1">
      <c r="B14" s="38"/>
      <c r="C14" s="39"/>
      <c r="D14" s="39"/>
      <c r="E14" s="37"/>
      <c r="G14" s="38"/>
      <c r="H14" s="39"/>
      <c r="I14" s="39"/>
      <c r="J14" s="37"/>
      <c r="L14" s="44"/>
      <c r="M14" s="45"/>
    </row>
    <row r="15" spans="1:37" ht="15" customHeight="1">
      <c r="B15" s="38"/>
      <c r="C15" s="39"/>
      <c r="D15" s="39"/>
      <c r="E15" s="37"/>
      <c r="G15" s="38"/>
      <c r="H15" s="39"/>
      <c r="I15" s="39"/>
      <c r="J15" s="37"/>
      <c r="L15" s="44"/>
      <c r="M15" s="45"/>
    </row>
    <row r="16" spans="1:37" ht="15" customHeight="1">
      <c r="B16" s="38"/>
      <c r="C16" s="39"/>
      <c r="D16" s="39"/>
      <c r="E16" s="37"/>
      <c r="G16" s="38"/>
      <c r="H16" s="39"/>
      <c r="I16" s="39"/>
      <c r="J16" s="37"/>
      <c r="L16" s="44"/>
      <c r="M16" s="45"/>
    </row>
    <row r="17" spans="2:13" ht="15" customHeight="1">
      <c r="B17" s="38"/>
      <c r="C17" s="39"/>
      <c r="D17" s="39"/>
      <c r="E17" s="37"/>
      <c r="G17" s="38"/>
      <c r="H17" s="39"/>
      <c r="I17" s="39"/>
      <c r="J17" s="37"/>
      <c r="L17" s="44"/>
      <c r="M17" s="45"/>
    </row>
    <row r="18" spans="2:13" ht="15" customHeight="1">
      <c r="B18" s="38"/>
      <c r="C18" s="39"/>
      <c r="D18" s="39"/>
      <c r="E18" s="37"/>
      <c r="G18" s="38"/>
      <c r="H18" s="39"/>
      <c r="I18" s="39"/>
      <c r="J18" s="37"/>
      <c r="L18" s="44"/>
      <c r="M18" s="45"/>
    </row>
    <row r="19" spans="2:13" ht="15" customHeight="1">
      <c r="B19" s="38"/>
      <c r="C19" s="39"/>
      <c r="D19" s="39"/>
      <c r="E19" s="37"/>
      <c r="G19" s="38"/>
      <c r="H19" s="39"/>
      <c r="I19" s="39"/>
      <c r="J19" s="37"/>
      <c r="L19" s="44"/>
      <c r="M19" s="45"/>
    </row>
    <row r="20" spans="2:13" ht="15" customHeight="1">
      <c r="B20" s="38"/>
      <c r="C20" s="39"/>
      <c r="D20" s="39"/>
      <c r="E20" s="37"/>
      <c r="G20" s="38"/>
      <c r="H20" s="39"/>
      <c r="I20" s="39"/>
      <c r="J20" s="37"/>
      <c r="L20" s="44"/>
      <c r="M20" s="45"/>
    </row>
    <row r="21" spans="2:13" ht="15" customHeight="1">
      <c r="B21" s="38"/>
      <c r="C21" s="39"/>
      <c r="D21" s="39"/>
      <c r="E21" s="37"/>
      <c r="G21" s="38"/>
      <c r="H21" s="39"/>
      <c r="I21" s="39"/>
      <c r="J21" s="37"/>
      <c r="L21" s="44"/>
      <c r="M21" s="45"/>
    </row>
    <row r="22" spans="2:13" ht="15" customHeight="1">
      <c r="B22" s="38"/>
      <c r="C22" s="39"/>
      <c r="D22" s="39"/>
      <c r="E22" s="37"/>
      <c r="G22" s="38"/>
      <c r="H22" s="39"/>
      <c r="I22" s="39"/>
      <c r="J22" s="37"/>
      <c r="L22" s="44"/>
      <c r="M22" s="45"/>
    </row>
    <row r="23" spans="2:13" ht="15" customHeight="1">
      <c r="B23" s="38"/>
      <c r="C23" s="39"/>
      <c r="D23" s="39"/>
      <c r="E23" s="37"/>
      <c r="G23" s="38"/>
      <c r="H23" s="39"/>
      <c r="I23" s="39"/>
      <c r="J23" s="37"/>
      <c r="L23" s="44"/>
      <c r="M23" s="45"/>
    </row>
    <row r="24" spans="2:13" ht="15" customHeight="1">
      <c r="B24" s="38"/>
      <c r="C24" s="39"/>
      <c r="D24" s="39"/>
      <c r="E24" s="37"/>
      <c r="G24" s="38"/>
      <c r="H24" s="39"/>
      <c r="I24" s="39"/>
      <c r="J24" s="37"/>
      <c r="L24" s="44"/>
      <c r="M24" s="45"/>
    </row>
    <row r="25" spans="2:13" ht="15" customHeight="1">
      <c r="B25" s="38"/>
      <c r="C25" s="39"/>
      <c r="D25" s="39"/>
      <c r="E25" s="37"/>
      <c r="G25" s="38"/>
      <c r="H25" s="39"/>
      <c r="I25" s="39"/>
      <c r="J25" s="37"/>
      <c r="L25" s="44"/>
      <c r="M25" s="45"/>
    </row>
    <row r="26" spans="2:13" ht="15" customHeight="1">
      <c r="B26" s="38"/>
      <c r="C26" s="39"/>
      <c r="D26" s="39"/>
      <c r="E26" s="37"/>
      <c r="G26" s="38"/>
      <c r="H26" s="39"/>
      <c r="I26" s="39"/>
      <c r="J26" s="37"/>
      <c r="L26" s="44"/>
      <c r="M26" s="45"/>
    </row>
    <row r="27" spans="2:13" ht="15" customHeight="1">
      <c r="B27" s="38"/>
      <c r="C27" s="39"/>
      <c r="D27" s="39"/>
      <c r="E27" s="37"/>
      <c r="G27" s="38"/>
      <c r="H27" s="39"/>
      <c r="I27" s="39"/>
      <c r="J27" s="37"/>
      <c r="L27" s="44"/>
      <c r="M27" s="45"/>
    </row>
    <row r="28" spans="2:13" ht="15" customHeight="1">
      <c r="B28" s="38"/>
      <c r="C28" s="39"/>
      <c r="D28" s="39"/>
      <c r="E28" s="37"/>
      <c r="G28" s="38"/>
      <c r="H28" s="39"/>
      <c r="I28" s="39"/>
      <c r="J28" s="37"/>
      <c r="L28" s="44"/>
      <c r="M28" s="45"/>
    </row>
    <row r="29" spans="2:13" ht="15" customHeight="1">
      <c r="B29" s="38"/>
      <c r="C29" s="39"/>
      <c r="D29" s="39"/>
      <c r="E29" s="37"/>
      <c r="G29" s="38"/>
      <c r="H29" s="39"/>
      <c r="I29" s="39"/>
      <c r="J29" s="37"/>
      <c r="L29" s="44"/>
      <c r="M29" s="45"/>
    </row>
    <row r="30" spans="2:13" ht="15" customHeight="1">
      <c r="B30" s="38"/>
      <c r="C30" s="39"/>
      <c r="D30" s="39"/>
      <c r="E30" s="37"/>
      <c r="G30" s="38"/>
      <c r="H30" s="39"/>
      <c r="I30" s="39"/>
      <c r="J30" s="37"/>
      <c r="L30" s="48"/>
      <c r="M30" s="49"/>
    </row>
    <row r="31" spans="2:13" ht="15" customHeight="1">
      <c r="B31" s="36" t="s">
        <v>55</v>
      </c>
      <c r="C31" s="36">
        <f>COUNTA(TransferWells[Licence
'#])</f>
        <v>0</v>
      </c>
      <c r="D31" s="36"/>
      <c r="E31" s="37"/>
      <c r="G31" s="38" t="s">
        <v>55</v>
      </c>
      <c r="H31" s="39">
        <f>COUNTA(TransferFacilities[Licence
'#])</f>
        <v>0</v>
      </c>
      <c r="I31" s="39"/>
      <c r="J31" s="37"/>
      <c r="L31" s="50" t="s">
        <v>55</v>
      </c>
      <c r="M31" s="51">
        <f>SUBTOTAL(103,WellsDrilled[Expected
Spud Date
(MMM-YY)])</f>
        <v>0</v>
      </c>
    </row>
    <row r="34" spans="2:10" ht="15" customHeight="1">
      <c r="C34" s="43"/>
      <c r="D34" s="43"/>
      <c r="E34" s="43"/>
      <c r="F34" s="42"/>
      <c r="G34" s="42"/>
      <c r="H34" s="42"/>
      <c r="I34" s="42"/>
      <c r="J34" s="42"/>
    </row>
    <row r="35" spans="2:10" ht="15" customHeight="1">
      <c r="B35" s="43"/>
      <c r="C35" s="43"/>
      <c r="D35" s="43"/>
      <c r="E35" s="43"/>
      <c r="F35" s="42"/>
      <c r="G35" s="42"/>
      <c r="H35" s="42"/>
      <c r="I35" s="42"/>
      <c r="J35" s="42"/>
    </row>
    <row r="36" spans="2:10" ht="15" customHeight="1">
      <c r="B36" s="43"/>
      <c r="C36" s="43"/>
      <c r="D36" s="43"/>
      <c r="E36" s="43"/>
      <c r="F36" s="42"/>
      <c r="G36" s="42"/>
      <c r="H36" s="42"/>
      <c r="I36" s="42"/>
      <c r="J36" s="42"/>
    </row>
    <row r="37" spans="2:10" ht="15" customHeight="1">
      <c r="B37" s="43"/>
      <c r="C37" s="43"/>
      <c r="D37" s="43"/>
      <c r="E37" s="43"/>
    </row>
    <row r="38" spans="2:10" ht="15" customHeight="1">
      <c r="B38" s="43"/>
      <c r="C38" s="43"/>
      <c r="D38" s="43"/>
      <c r="E38" s="43"/>
    </row>
    <row r="39" spans="2:10" ht="15" customHeight="1">
      <c r="B39" s="43"/>
      <c r="C39" s="43"/>
      <c r="D39" s="43"/>
      <c r="E39" s="43"/>
    </row>
  </sheetData>
  <sheetProtection insertRows="0" deleteRows="0" sort="0"/>
  <mergeCells count="5">
    <mergeCell ref="B3:E3"/>
    <mergeCell ref="G3:J3"/>
    <mergeCell ref="B1:J1"/>
    <mergeCell ref="L3:M3"/>
    <mergeCell ref="B2:M2"/>
  </mergeCells>
  <conditionalFormatting sqref="B4:E30 G5:J30">
    <cfRule type="containsBlanks" dxfId="2" priority="13">
      <formula>LEN(TRIM(B4))=0</formula>
    </cfRule>
  </conditionalFormatting>
  <conditionalFormatting sqref="J4">
    <cfRule type="containsBlanks" dxfId="1" priority="1">
      <formula>LEN(TRIM(J4))=0</formula>
    </cfRule>
  </conditionalFormatting>
  <conditionalFormatting sqref="L4:M30">
    <cfRule type="containsBlanks" dxfId="0" priority="11">
      <formula>LEN(TRIM(L4))=0</formula>
    </cfRule>
  </conditionalFormatting>
  <pageMargins left="0.7" right="0.7" top="0.75" bottom="0.75" header="0.3" footer="0.3"/>
  <pageSetup scale="98" fitToHeight="0"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2F02-3067-4CEA-A7EF-6A06CB83CB71}">
  <sheetPr codeName="Sheet4"/>
  <dimension ref="A1:H14"/>
  <sheetViews>
    <sheetView workbookViewId="0">
      <selection activeCell="C26" sqref="C26"/>
    </sheetView>
  </sheetViews>
  <sheetFormatPr defaultRowHeight="15"/>
  <cols>
    <col min="1" max="1" width="47.5703125" customWidth="1"/>
    <col min="2" max="2" width="14.7109375" style="1" customWidth="1"/>
    <col min="3" max="3" width="12.85546875" style="1" customWidth="1"/>
    <col min="8" max="8" width="22.5703125" customWidth="1"/>
  </cols>
  <sheetData>
    <row r="1" spans="1:8" ht="31.5" customHeight="1">
      <c r="A1" t="s">
        <v>49</v>
      </c>
      <c r="B1" s="1" t="s">
        <v>67</v>
      </c>
      <c r="C1" s="1" t="s">
        <v>68</v>
      </c>
    </row>
    <row r="2" spans="1:8">
      <c r="A2" t="s">
        <v>69</v>
      </c>
      <c r="B2" s="1">
        <v>0</v>
      </c>
      <c r="C2" s="4" t="s">
        <v>70</v>
      </c>
      <c r="F2" t="s">
        <v>71</v>
      </c>
      <c r="H2" t="s">
        <v>72</v>
      </c>
    </row>
    <row r="3" spans="1:8">
      <c r="A3" t="s">
        <v>73</v>
      </c>
      <c r="B3" s="3">
        <v>5100</v>
      </c>
      <c r="C3" s="4" t="s">
        <v>70</v>
      </c>
      <c r="F3" t="s">
        <v>74</v>
      </c>
      <c r="H3" t="s">
        <v>75</v>
      </c>
    </row>
    <row r="4" spans="1:8">
      <c r="A4" t="s">
        <v>106</v>
      </c>
      <c r="B4" s="1">
        <v>0</v>
      </c>
      <c r="C4" s="4" t="s">
        <v>70</v>
      </c>
    </row>
    <row r="5" spans="1:8">
      <c r="A5" t="s">
        <v>76</v>
      </c>
      <c r="B5" s="4" t="s">
        <v>70</v>
      </c>
      <c r="C5" s="4"/>
    </row>
    <row r="6" spans="1:8">
      <c r="A6" t="s">
        <v>77</v>
      </c>
      <c r="B6" s="4" t="s">
        <v>70</v>
      </c>
      <c r="C6" s="1">
        <v>0</v>
      </c>
    </row>
    <row r="7" spans="1:8">
      <c r="A7" t="s">
        <v>78</v>
      </c>
      <c r="B7" s="4" t="s">
        <v>70</v>
      </c>
      <c r="C7" s="1">
        <v>5000</v>
      </c>
    </row>
    <row r="8" spans="1:8">
      <c r="A8" t="s">
        <v>79</v>
      </c>
      <c r="B8" s="4" t="s">
        <v>70</v>
      </c>
      <c r="C8" s="1">
        <v>0</v>
      </c>
    </row>
    <row r="9" spans="1:8">
      <c r="A9" t="s">
        <v>80</v>
      </c>
      <c r="B9" s="4" t="s">
        <v>70</v>
      </c>
      <c r="C9" s="1">
        <v>0</v>
      </c>
    </row>
    <row r="10" spans="1:8">
      <c r="A10" t="s">
        <v>81</v>
      </c>
      <c r="B10" s="1">
        <v>0</v>
      </c>
      <c r="C10" s="1">
        <v>0</v>
      </c>
    </row>
    <row r="14" spans="1:8">
      <c r="A14" t="s">
        <v>82</v>
      </c>
      <c r="B14" s="1" t="s">
        <v>83</v>
      </c>
    </row>
  </sheetData>
  <pageMargins left="0.7" right="0.7" top="0.75" bottom="0.75" header="0.3" footer="0.3"/>
  <pageSetup orientation="portrait" r:id="rId1"/>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How To Use This Spreadsheet</vt:lpstr>
      <vt:lpstr>Action Summary</vt:lpstr>
      <vt:lpstr>Liability Reduction</vt:lpstr>
      <vt:lpstr>Problem Sites</vt:lpstr>
      <vt:lpstr>Reactivations</vt:lpstr>
      <vt:lpstr>Acquisitions</vt:lpstr>
      <vt:lpstr>DropDownMaster</vt:lpstr>
      <vt:lpstr>Acquisitions!Print_Area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Reine-Barschel, Melissa-Marie ER</dc:creator>
  <cp:keywords/>
  <dc:description/>
  <cp:lastModifiedBy>Dominique, Candy ER</cp:lastModifiedBy>
  <cp:revision/>
  <dcterms:created xsi:type="dcterms:W3CDTF">2022-09-14T22:04:22Z</dcterms:created>
  <dcterms:modified xsi:type="dcterms:W3CDTF">2026-07-07T15:45:18Z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15e697-1c31-4156-8581-01c5d1e29c65_Enabled">
    <vt:lpwstr>true</vt:lpwstr>
  </property>
  <property fmtid="{D5CDD505-2E9C-101B-9397-08002B2CF9AE}" pid="3" name="MSIP_Label_9715e697-1c31-4156-8581-01c5d1e29c65_SetDate">
    <vt:lpwstr>2024-01-09T17:03:52Z</vt:lpwstr>
  </property>
  <property fmtid="{D5CDD505-2E9C-101B-9397-08002B2CF9AE}" pid="4" name="MSIP_Label_9715e697-1c31-4156-8581-01c5d1e29c65_Method">
    <vt:lpwstr>Standard</vt:lpwstr>
  </property>
  <property fmtid="{D5CDD505-2E9C-101B-9397-08002B2CF9AE}" pid="5" name="MSIP_Label_9715e697-1c31-4156-8581-01c5d1e29c65_Name">
    <vt:lpwstr>Not Classified</vt:lpwstr>
  </property>
  <property fmtid="{D5CDD505-2E9C-101B-9397-08002B2CF9AE}" pid="6" name="MSIP_Label_9715e697-1c31-4156-8581-01c5d1e29c65_SiteId">
    <vt:lpwstr>cf4e8a24-641b-40d2-905e-9a328b644fab</vt:lpwstr>
  </property>
  <property fmtid="{D5CDD505-2E9C-101B-9397-08002B2CF9AE}" pid="7" name="MSIP_Label_9715e697-1c31-4156-8581-01c5d1e29c65_ActionId">
    <vt:lpwstr>3744e459-5fc6-42b3-82f7-52f4b502d27a</vt:lpwstr>
  </property>
  <property fmtid="{D5CDD505-2E9C-101B-9397-08002B2CF9AE}" pid="8" name="MSIP_Label_9715e697-1c31-4156-8581-01c5d1e29c65_ContentBits">
    <vt:lpwstr>0</vt:lpwstr>
  </property>
</Properties>
</file>