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5.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mc:AlternateContent xmlns:mc="http://schemas.openxmlformats.org/markup-compatibility/2006">
    <mc:Choice Requires="x15">
      <x15ac:absPath xmlns:x15ac="http://schemas.microsoft.com/office/spreadsheetml/2010/11/ac" url="G:\Climate Change\ORS\0500 OBPS\0511 Forms\Electricity emissions return\"/>
    </mc:Choice>
  </mc:AlternateContent>
  <xr:revisionPtr revIDLastSave="0" documentId="13_ncr:1_{879CC3AD-922B-42DD-AD19-11CD83CA29A5}" xr6:coauthVersionLast="47" xr6:coauthVersionMax="47" xr10:uidLastSave="{00000000-0000-0000-0000-000000000000}"/>
  <workbookProtection workbookAlgorithmName="SHA-512" workbookHashValue="DvfjijJIrKHcrCtp2d1ikLnvSkuWEAGNWIei7x0XwSBE4lQ3xdKylYA1yoo0UGq9B8M8rXTZAb6m6gJmCQChCA==" workbookSaltValue="IkFwdK22bZ5MhsQ4+OZKrA==" workbookSpinCount="100000" lockStructure="1"/>
  <bookViews>
    <workbookView xWindow="25080" yWindow="-135" windowWidth="25440" windowHeight="15270" tabRatio="747" xr2:uid="{74D8F194-B57A-413E-8EFD-9CB4C20B48C5}"/>
  </bookViews>
  <sheets>
    <sheet name="Instructions" sheetId="3" r:id="rId1"/>
    <sheet name="Facility Information" sheetId="4" r:id="rId2"/>
    <sheet name="Electricity Data" sheetId="5" state="hidden" r:id="rId3"/>
    <sheet name="Compliance" sheetId="10" state="hidden" r:id="rId4"/>
    <sheet name="Declaration" sheetId="7" r:id="rId5"/>
    <sheet name="Appendix" sheetId="8" r:id="rId6"/>
    <sheet name="Developer" sheetId="9" state="veryHidden" r:id="rId7"/>
  </sheets>
  <definedNames>
    <definedName name="I.Declaration.Date" hidden="1">Declaration!$F$28</definedName>
    <definedName name="I.Declaration.Name" hidden="1">Declaration!$D$9</definedName>
    <definedName name="I.Developer.C1" hidden="1">Developer!$F$6713</definedName>
    <definedName name="I.Developer.C2" hidden="1">Developer!$F$6714</definedName>
    <definedName name="I.Developer.C3" hidden="1">Developer!$F$6715</definedName>
    <definedName name="I.Developer.C4" hidden="1">Developer!$F$6716</definedName>
    <definedName name="I.Developer.C5" hidden="1">Developer!$F$6717</definedName>
    <definedName name="I.Developer.C6" hidden="1">Developer!$F$6718</definedName>
    <definedName name="I.Developer.C7" hidden="1">Developer!$F$6719</definedName>
    <definedName name="I.Developer.C8" hidden="1">Developer!$F$6720</definedName>
    <definedName name="I.Developer.C9" hidden="1">Developer!$F$6721</definedName>
    <definedName name="I.Developer.ES1" hidden="1">Developer!$F$6722</definedName>
    <definedName name="I.Developer.ES2" hidden="1">Developer!$F$6723</definedName>
    <definedName name="I.Developer.ES3" hidden="1">Developer!$F$6724</definedName>
    <definedName name="I.Developer.ES4" hidden="1">Developer!$F$6725</definedName>
    <definedName name="I.Developer.ES5" hidden="1">Developer!$F$6726</definedName>
    <definedName name="I.Electricity.ES1U10C1" hidden="1">'Electricity Data'!$M$13:$M$15</definedName>
    <definedName name="I.Electricity.ES1U10C2" hidden="1">'Electricity Data'!$M$19:$M$42</definedName>
    <definedName name="I.Electricity.ES1U10C3" hidden="1">'Electricity Data'!$M$46:$M$66</definedName>
    <definedName name="I.Electricity.ES1U10C4" hidden="1">'Electricity Data'!$M$70:$M$72</definedName>
    <definedName name="I.Electricity.ES1U10C5" hidden="1">'Electricity Data'!$M$76:$M$78</definedName>
    <definedName name="I.Electricity.ES1U10C6" hidden="1">'Electricity Data'!$M$82:$M$84</definedName>
    <definedName name="I.Electricity.ES1U10C7" hidden="1">'Electricity Data'!$M$88:$M$90</definedName>
    <definedName name="I.Electricity.ES1U10C8" hidden="1">'Electricity Data'!$M$94:$M$96</definedName>
    <definedName name="I.Electricity.ES1U10C9" hidden="1">'Electricity Data'!$M$100:$M$102</definedName>
    <definedName name="I.Electricity.ES1U10Quantity" hidden="1">'Electricity Data'!$M$9</definedName>
    <definedName name="I.Electricity.ES1U11C1" hidden="1">'Electricity Data'!$N$13:$N$15</definedName>
    <definedName name="I.Electricity.ES1U11C2" hidden="1">'Electricity Data'!$N$19:$N$42</definedName>
    <definedName name="I.Electricity.ES1U11C3" hidden="1">'Electricity Data'!$N$46:$N$66</definedName>
    <definedName name="I.Electricity.ES1U11C4" hidden="1">'Electricity Data'!$N$70:$N$72</definedName>
    <definedName name="I.Electricity.ES1U11C5" hidden="1">'Electricity Data'!$N$76:$N$78</definedName>
    <definedName name="I.Electricity.ES1U11C6" hidden="1">'Electricity Data'!$N$82:$N$84</definedName>
    <definedName name="I.Electricity.ES1U11C7" hidden="1">'Electricity Data'!$N$88:$N$90</definedName>
    <definedName name="I.Electricity.ES1U11C8" hidden="1">'Electricity Data'!$N$94:$N$96</definedName>
    <definedName name="I.Electricity.ES1U11C9" hidden="1">'Electricity Data'!$N$100:$N$102</definedName>
    <definedName name="I.Electricity.ES1U11Quantity" hidden="1">'Electricity Data'!$N$9</definedName>
    <definedName name="I.Electricity.ES1U12C1" hidden="1">'Electricity Data'!$O$13:$O$15</definedName>
    <definedName name="I.Electricity.ES1U12C2" hidden="1">'Electricity Data'!$O$19:$O$42</definedName>
    <definedName name="I.Electricity.ES1U12C3" hidden="1">'Electricity Data'!$O$46:$O$66</definedName>
    <definedName name="I.Electricity.ES1U12C4" hidden="1">'Electricity Data'!$O$70:$O$72</definedName>
    <definedName name="I.Electricity.ES1U12C5" hidden="1">'Electricity Data'!$O$76:$O$78</definedName>
    <definedName name="I.Electricity.ES1U12C6" hidden="1">'Electricity Data'!$O$82:$O$84</definedName>
    <definedName name="I.Electricity.ES1U12C7" hidden="1">'Electricity Data'!$O$88:$O$90</definedName>
    <definedName name="I.Electricity.ES1U12C8" hidden="1">'Electricity Data'!$O$94:$O$96</definedName>
    <definedName name="I.Electricity.ES1U12C9" hidden="1">'Electricity Data'!$O$100:$O$102</definedName>
    <definedName name="I.Electricity.ES1U12Quantity" hidden="1">'Electricity Data'!$O$9</definedName>
    <definedName name="I.Electricity.ES1U13C1" hidden="1">'Electricity Data'!$P$13:$P$15</definedName>
    <definedName name="I.Electricity.ES1U13C2" hidden="1">'Electricity Data'!$P$19:$P$42</definedName>
    <definedName name="I.Electricity.ES1U13C3" hidden="1">'Electricity Data'!$P$46:$P$66</definedName>
    <definedName name="I.Electricity.ES1U13C4" hidden="1">'Electricity Data'!$P$70:$P$72</definedName>
    <definedName name="I.Electricity.ES1U13C5" hidden="1">'Electricity Data'!$P$76:$P$78</definedName>
    <definedName name="I.Electricity.ES1U13C6" hidden="1">'Electricity Data'!$P$82:$P$84</definedName>
    <definedName name="I.Electricity.ES1U13C7" hidden="1">'Electricity Data'!$P$88:$P$90</definedName>
    <definedName name="I.Electricity.ES1U13C8" hidden="1">'Electricity Data'!$P$94:$P$96</definedName>
    <definedName name="I.Electricity.ES1U13C9" hidden="1">'Electricity Data'!$P$100:$P$102</definedName>
    <definedName name="I.Electricity.ES1U13Quantity" hidden="1">'Electricity Data'!$P$9</definedName>
    <definedName name="I.Electricity.ES1U14C1" hidden="1">'Electricity Data'!$Q$13:$Q$15</definedName>
    <definedName name="I.Electricity.ES1U14C2" hidden="1">'Electricity Data'!$Q$19:$Q$42</definedName>
    <definedName name="I.Electricity.ES1U14C3" hidden="1">'Electricity Data'!$Q$46:$Q$66</definedName>
    <definedName name="I.Electricity.ES1U14C4" hidden="1">'Electricity Data'!$Q$70:$Q$72</definedName>
    <definedName name="I.Electricity.ES1U14C5" hidden="1">'Electricity Data'!$Q$76:$Q$78</definedName>
    <definedName name="I.Electricity.ES1U14C6" hidden="1">'Electricity Data'!$Q$82:$Q$84</definedName>
    <definedName name="I.Electricity.ES1U14C7" hidden="1">'Electricity Data'!$Q$88:$Q$90</definedName>
    <definedName name="I.Electricity.ES1U14C8" hidden="1">'Electricity Data'!$Q$94:$Q$96</definedName>
    <definedName name="I.Electricity.ES1U14C9" hidden="1">'Electricity Data'!$Q$100:$Q$102</definedName>
    <definedName name="I.Electricity.ES1U14Quantity" hidden="1">'Electricity Data'!$Q$9</definedName>
    <definedName name="I.Electricity.ES1U15C1" hidden="1">'Electricity Data'!$R$13:$R$15</definedName>
    <definedName name="I.Electricity.ES1U15C2" hidden="1">'Electricity Data'!$R$19:$R$42</definedName>
    <definedName name="I.Electricity.ES1U15C3" hidden="1">'Electricity Data'!$R$46:$R$66</definedName>
    <definedName name="I.Electricity.ES1U15C4" hidden="1">'Electricity Data'!$R$70:$R$72</definedName>
    <definedName name="I.Electricity.ES1U15C5" hidden="1">'Electricity Data'!$R$76:$R$78</definedName>
    <definedName name="I.Electricity.ES1U15C6" hidden="1">'Electricity Data'!$R$82:$R$84</definedName>
    <definedName name="I.Electricity.ES1U15C7" hidden="1">'Electricity Data'!$R$88:$R$90</definedName>
    <definedName name="I.Electricity.ES1U15C8" hidden="1">'Electricity Data'!$R$94:$R$96</definedName>
    <definedName name="I.Electricity.ES1U15C9" hidden="1">'Electricity Data'!$R$100:$R$102</definedName>
    <definedName name="I.Electricity.ES1U15Quantity" hidden="1">'Electricity Data'!$R$9</definedName>
    <definedName name="I.Electricity.ES1U16C1" hidden="1">'Electricity Data'!$S$13:$S$15</definedName>
    <definedName name="I.Electricity.ES1U16C2" hidden="1">'Electricity Data'!$S$19:$S$42</definedName>
    <definedName name="I.Electricity.ES1U16C3" hidden="1">'Electricity Data'!$S$46:$S$66</definedName>
    <definedName name="I.Electricity.ES1U16C4" hidden="1">'Electricity Data'!$S$70:$S$72</definedName>
    <definedName name="I.Electricity.ES1U16C5" hidden="1">'Electricity Data'!$S$76:$S$78</definedName>
    <definedName name="I.Electricity.ES1U16C6" hidden="1">'Electricity Data'!$S$82:$S$84</definedName>
    <definedName name="I.Electricity.ES1U16C7" hidden="1">'Electricity Data'!$S$88:$S$90</definedName>
    <definedName name="I.Electricity.ES1U16C8" hidden="1">'Electricity Data'!$S$94:$S$96</definedName>
    <definedName name="I.Electricity.ES1U16C9" hidden="1">'Electricity Data'!$S$100:$S$102</definedName>
    <definedName name="I.Electricity.ES1U16Quantity" hidden="1">'Electricity Data'!$S$9</definedName>
    <definedName name="I.Electricity.ES1U17C1" hidden="1">'Electricity Data'!$T$13:$T$15</definedName>
    <definedName name="I.Electricity.ES1U17C2" hidden="1">'Electricity Data'!$T$19:$T$42</definedName>
    <definedName name="I.Electricity.ES1U17C3" hidden="1">'Electricity Data'!$T$46:$T$66</definedName>
    <definedName name="I.Electricity.ES1U17C4" hidden="1">'Electricity Data'!$T$70:$T$72</definedName>
    <definedName name="I.Electricity.ES1U17C5" hidden="1">'Electricity Data'!$T$76:$T$78</definedName>
    <definedName name="I.Electricity.ES1U17C6" hidden="1">'Electricity Data'!$T$82:$T$84</definedName>
    <definedName name="I.Electricity.ES1U17C7" hidden="1">'Electricity Data'!$T$88:$T$90</definedName>
    <definedName name="I.Electricity.ES1U17C8" hidden="1">'Electricity Data'!$T$94:$T$96</definedName>
    <definedName name="I.Electricity.ES1U17C9" hidden="1">'Electricity Data'!$T$100:$T$102</definedName>
    <definedName name="I.Electricity.ES1U17Quantity" hidden="1">'Electricity Data'!$T$9</definedName>
    <definedName name="I.Electricity.ES1U18C1" hidden="1">'Electricity Data'!$U$13:$U$15</definedName>
    <definedName name="I.Electricity.ES1U18C2" hidden="1">'Electricity Data'!$U$19:$U$42</definedName>
    <definedName name="I.Electricity.ES1U18C3" hidden="1">'Electricity Data'!$U$46:$U$66</definedName>
    <definedName name="I.Electricity.ES1U18C4" hidden="1">'Electricity Data'!$U$70:$U$72</definedName>
    <definedName name="I.Electricity.ES1U18C5" hidden="1">'Electricity Data'!$U$76:$U$78</definedName>
    <definedName name="I.Electricity.ES1U18C6" hidden="1">'Electricity Data'!$U$82:$U$84</definedName>
    <definedName name="I.Electricity.ES1U18C7" hidden="1">'Electricity Data'!$U$88:$U$90</definedName>
    <definedName name="I.Electricity.ES1U18C8" hidden="1">'Electricity Data'!$U$94:$U$96</definedName>
    <definedName name="I.Electricity.ES1U18C9" hidden="1">'Electricity Data'!$U$100:$U$102</definedName>
    <definedName name="I.Electricity.ES1U18Quantity" hidden="1">'Electricity Data'!$U$9</definedName>
    <definedName name="I.Electricity.ES1U19C1" hidden="1">'Electricity Data'!$V$13:$V$15</definedName>
    <definedName name="I.Electricity.ES1U19C2" hidden="1">'Electricity Data'!$V$19:$V$42</definedName>
    <definedName name="I.Electricity.ES1U19C3" hidden="1">'Electricity Data'!$V$46:$V$66</definedName>
    <definedName name="I.Electricity.ES1U19C4" hidden="1">'Electricity Data'!$V$70:$V$72</definedName>
    <definedName name="I.Electricity.ES1U19C5" hidden="1">'Electricity Data'!$V$76:$V$78</definedName>
    <definedName name="I.Electricity.ES1U19C6" hidden="1">'Electricity Data'!$V$82:$V$84</definedName>
    <definedName name="I.Electricity.ES1U19C7" hidden="1">'Electricity Data'!$V$88:$V$90</definedName>
    <definedName name="I.Electricity.ES1U19C8" hidden="1">'Electricity Data'!$V$94:$V$96</definedName>
    <definedName name="I.Electricity.ES1U19C9" hidden="1">'Electricity Data'!$V$100:$V$102</definedName>
    <definedName name="I.Electricity.ES1U19Quantity" hidden="1">'Electricity Data'!$V$9</definedName>
    <definedName name="I.Electricity.ES1U1C1" hidden="1">'Electricity Data'!$D$13:$D$15</definedName>
    <definedName name="I.Electricity.ES1U1C2" hidden="1">'Electricity Data'!$D$19:$D$42</definedName>
    <definedName name="I.Electricity.ES1U1C3" hidden="1">'Electricity Data'!$D$46:$D$66</definedName>
    <definedName name="I.Electricity.ES1U1C4" hidden="1">'Electricity Data'!$D$70:$D$72</definedName>
    <definedName name="I.Electricity.ES1U1C5" hidden="1">'Electricity Data'!$D$76:$D$78</definedName>
    <definedName name="I.Electricity.ES1U1C6" hidden="1">'Electricity Data'!$D$82:$D$84</definedName>
    <definedName name="I.Electricity.ES1U1C7" hidden="1">'Electricity Data'!$D$88:$D$90</definedName>
    <definedName name="I.Electricity.ES1U1C8" hidden="1">'Electricity Data'!$D$94:$D$96</definedName>
    <definedName name="I.Electricity.ES1U1C9" hidden="1">'Electricity Data'!$D$100:$D$102</definedName>
    <definedName name="I.Electricity.ES1U1Quantity" hidden="1">'Electricity Data'!$D$9</definedName>
    <definedName name="I.Electricity.ES1U20C1" hidden="1">'Electricity Data'!$W$13:$W$15</definedName>
    <definedName name="I.Electricity.ES1U20C2" hidden="1">'Electricity Data'!$W$19:$W$42</definedName>
    <definedName name="I.Electricity.ES1U20C3" hidden="1">'Electricity Data'!$W$46:$W$66</definedName>
    <definedName name="I.Electricity.ES1U20C4" hidden="1">'Electricity Data'!$W$70:$W$72</definedName>
    <definedName name="I.Electricity.ES1U20C5" hidden="1">'Electricity Data'!$W$76:$W$78</definedName>
    <definedName name="I.Electricity.ES1U20C6" hidden="1">'Electricity Data'!$W$82:$W$84</definedName>
    <definedName name="I.Electricity.ES1U20C7" hidden="1">'Electricity Data'!$W$88:$W$90</definedName>
    <definedName name="I.Electricity.ES1U20C8" hidden="1">'Electricity Data'!$W$94:$W$96</definedName>
    <definedName name="I.Electricity.ES1U20C9" hidden="1">'Electricity Data'!$W$100:$W$102</definedName>
    <definedName name="I.Electricity.ES1U20Quantity" hidden="1">'Electricity Data'!$W$9</definedName>
    <definedName name="I.Electricity.ES1U2C1" hidden="1">'Electricity Data'!$E$13:$E$15</definedName>
    <definedName name="I.Electricity.ES1U2C2" hidden="1">'Electricity Data'!$E$19:$E$42</definedName>
    <definedName name="I.Electricity.ES1U2C3" hidden="1">'Electricity Data'!$E$46:$E$66</definedName>
    <definedName name="I.Electricity.ES1U2C4" hidden="1">'Electricity Data'!$E$70:$E$72</definedName>
    <definedName name="I.Electricity.ES1U2C5" hidden="1">'Electricity Data'!$E$76:$E$78</definedName>
    <definedName name="I.Electricity.ES1U2C6" hidden="1">'Electricity Data'!$E$82:$E$84</definedName>
    <definedName name="I.Electricity.ES1U2C7" hidden="1">'Electricity Data'!$E$88:$E$90</definedName>
    <definedName name="I.Electricity.ES1U2C8" hidden="1">'Electricity Data'!$E$94:$E$96</definedName>
    <definedName name="I.Electricity.ES1U2C9" hidden="1">'Electricity Data'!$E$100:$E$102</definedName>
    <definedName name="I.Electricity.ES1U2Quantity" hidden="1">'Electricity Data'!$E$9</definedName>
    <definedName name="I.Electricity.ES1U3C1" hidden="1">'Electricity Data'!$F$13:$F$15</definedName>
    <definedName name="I.Electricity.ES1U3C2" hidden="1">'Electricity Data'!$F$19:$F$42</definedName>
    <definedName name="I.Electricity.ES1U3C3" hidden="1">'Electricity Data'!$F$46:$F$66</definedName>
    <definedName name="I.Electricity.ES1U3C4" hidden="1">'Electricity Data'!$F$70:$F$72</definedName>
    <definedName name="I.Electricity.ES1U3C5" hidden="1">'Electricity Data'!$F$76:$F$78</definedName>
    <definedName name="I.Electricity.ES1U3C6" hidden="1">'Electricity Data'!$F$82:$F$84</definedName>
    <definedName name="I.Electricity.ES1U3C7" hidden="1">'Electricity Data'!$F$88:$F$90</definedName>
    <definedName name="I.Electricity.ES1U3C8" hidden="1">'Electricity Data'!$F$94:$F$96</definedName>
    <definedName name="I.Electricity.ES1U3C9" hidden="1">'Electricity Data'!$F$100:$F$102</definedName>
    <definedName name="I.Electricity.ES1U3Quantity" hidden="1">'Electricity Data'!$F$9</definedName>
    <definedName name="I.Electricity.ES1U4C1" hidden="1">'Electricity Data'!$G$13:$G$15</definedName>
    <definedName name="I.Electricity.ES1U4C2" hidden="1">'Electricity Data'!$G$19:$G$42</definedName>
    <definedName name="I.Electricity.ES1U4C3" hidden="1">'Electricity Data'!$G$46:$G$66</definedName>
    <definedName name="I.Electricity.ES1U4C4" hidden="1">'Electricity Data'!$G$70:$G$72</definedName>
    <definedName name="I.Electricity.ES1U4C5" hidden="1">'Electricity Data'!$G$76:$G$78</definedName>
    <definedName name="I.Electricity.ES1U4C6" hidden="1">'Electricity Data'!$G$82:$G$84</definedName>
    <definedName name="I.Electricity.ES1U4C7" hidden="1">'Electricity Data'!$G$88:$G$90</definedName>
    <definedName name="I.Electricity.ES1U4C8" hidden="1">'Electricity Data'!$G$94:$G$96</definedName>
    <definedName name="I.Electricity.ES1U4C9" hidden="1">'Electricity Data'!$G$100:$G$102</definedName>
    <definedName name="I.Electricity.ES1U4Quantity" hidden="1">'Electricity Data'!$G$9</definedName>
    <definedName name="I.Electricity.ES1U5C1" hidden="1">'Electricity Data'!$H$13:$H$15</definedName>
    <definedName name="I.Electricity.ES1U5C2" hidden="1">'Electricity Data'!$H$19:$H$42</definedName>
    <definedName name="I.Electricity.ES1U5C3" hidden="1">'Electricity Data'!$H$46:$H$66</definedName>
    <definedName name="I.Electricity.ES1U5C4" hidden="1">'Electricity Data'!$H$70:$H$72</definedName>
    <definedName name="I.Electricity.ES1U5C5" hidden="1">'Electricity Data'!$H$76:$H$78</definedName>
    <definedName name="I.Electricity.ES1U5C6" hidden="1">'Electricity Data'!$H$82:$H$84</definedName>
    <definedName name="I.Electricity.ES1U5C7" hidden="1">'Electricity Data'!$H$88:$H$90</definedName>
    <definedName name="I.Electricity.ES1U5C8" hidden="1">'Electricity Data'!$H$94:$H$96</definedName>
    <definedName name="I.Electricity.ES1U5C9" hidden="1">'Electricity Data'!$H$100:$H$102</definedName>
    <definedName name="I.Electricity.ES1U5Quantity" hidden="1">'Electricity Data'!$H$9</definedName>
    <definedName name="I.Electricity.ES1U6C1" hidden="1">'Electricity Data'!$I$13:$I$15</definedName>
    <definedName name="I.Electricity.ES1U6C2" hidden="1">'Electricity Data'!$I$19:$I$42</definedName>
    <definedName name="I.Electricity.ES1U6C3" hidden="1">'Electricity Data'!$I$46:$I$66</definedName>
    <definedName name="I.Electricity.ES1U6C4" hidden="1">'Electricity Data'!$I$70:$I$72</definedName>
    <definedName name="I.Electricity.ES1U6C5" hidden="1">'Electricity Data'!$I$76:$I$78</definedName>
    <definedName name="I.Electricity.ES1U6C6" hidden="1">'Electricity Data'!$I$82:$I$84</definedName>
    <definedName name="I.Electricity.ES1U6C7" hidden="1">'Electricity Data'!$I$88:$I$90</definedName>
    <definedName name="I.Electricity.ES1U6C8" hidden="1">'Electricity Data'!$I$94:$I$96</definedName>
    <definedName name="I.Electricity.ES1U6C9" hidden="1">'Electricity Data'!$I$100:$I$102</definedName>
    <definedName name="I.Electricity.ES1U6Quantity" hidden="1">'Electricity Data'!$I$9</definedName>
    <definedName name="I.Electricity.ES1U7C1" hidden="1">'Electricity Data'!$J$13:$J$15</definedName>
    <definedName name="I.Electricity.ES1U7C2" hidden="1">'Electricity Data'!$J$19:$J$42</definedName>
    <definedName name="I.Electricity.ES1U7C3" hidden="1">'Electricity Data'!$J$46:$J$66</definedName>
    <definedName name="I.Electricity.ES1U7C4" hidden="1">'Electricity Data'!$J$70:$J$72</definedName>
    <definedName name="I.Electricity.ES1U7C5" hidden="1">'Electricity Data'!$J$76:$J$78</definedName>
    <definedName name="I.Electricity.ES1U7C6" hidden="1">'Electricity Data'!$J$82:$J$84</definedName>
    <definedName name="I.Electricity.ES1U7C7" hidden="1">'Electricity Data'!$J$88:$J$90</definedName>
    <definedName name="I.Electricity.ES1U7C8" hidden="1">'Electricity Data'!$J$94:$J$96</definedName>
    <definedName name="I.Electricity.ES1U7C9" hidden="1">'Electricity Data'!$J$100:$J$102</definedName>
    <definedName name="I.Electricity.ES1U7Quantity" hidden="1">'Electricity Data'!$J$9</definedName>
    <definedName name="I.Electricity.ES1U8C1" hidden="1">'Electricity Data'!$K$13:$K$15</definedName>
    <definedName name="I.Electricity.ES1U8C2" hidden="1">'Electricity Data'!$K$19:$K$42</definedName>
    <definedName name="I.Electricity.ES1U8C3" hidden="1">'Electricity Data'!$K$46:$K$66</definedName>
    <definedName name="I.Electricity.ES1U8C4" hidden="1">'Electricity Data'!$K$70:$K$72</definedName>
    <definedName name="I.Electricity.ES1U8C5" hidden="1">'Electricity Data'!$K$76:$K$78</definedName>
    <definedName name="I.Electricity.ES1U8C6" hidden="1">'Electricity Data'!$K$82:$K$84</definedName>
    <definedName name="I.Electricity.ES1U8C7" hidden="1">'Electricity Data'!$K$88:$K$90</definedName>
    <definedName name="I.Electricity.ES1U8C8" hidden="1">'Electricity Data'!$K$94:$K$96</definedName>
    <definedName name="I.Electricity.ES1U8C9" hidden="1">'Electricity Data'!$K$100:$K$102</definedName>
    <definedName name="I.Electricity.ES1U8Quantity" hidden="1">'Electricity Data'!$K$9</definedName>
    <definedName name="I.Electricity.ES1U9C1" hidden="1">'Electricity Data'!$L$13:$L$15</definedName>
    <definedName name="I.Electricity.ES1U9C2" hidden="1">'Electricity Data'!$L$19:$L$42</definedName>
    <definedName name="I.Electricity.ES1U9C3" hidden="1">'Electricity Data'!$L$46:$L$66</definedName>
    <definedName name="I.Electricity.ES1U9C4" hidden="1">'Electricity Data'!$L$70:$L$72</definedName>
    <definedName name="I.Electricity.ES1U9C5" hidden="1">'Electricity Data'!$L$76:$L$78</definedName>
    <definedName name="I.Electricity.ES1U9C6" hidden="1">'Electricity Data'!$L$82:$L$84</definedName>
    <definedName name="I.Electricity.ES1U9C7" hidden="1">'Electricity Data'!$L$88:$L$90</definedName>
    <definedName name="I.Electricity.ES1U9C8" hidden="1">'Electricity Data'!$L$94:$L$96</definedName>
    <definedName name="I.Electricity.ES1U9C9" hidden="1">'Electricity Data'!$L$100:$L$102</definedName>
    <definedName name="I.Electricity.ES1U9Quantity" hidden="1">'Electricity Data'!$L$9</definedName>
    <definedName name="I.Electricity.ES2U10C1" hidden="1">'Electricity Data'!$M$112:$M$114</definedName>
    <definedName name="I.Electricity.ES2U10C2" hidden="1">'Electricity Data'!$M$118:$M$141</definedName>
    <definedName name="I.Electricity.ES2U10C3" hidden="1">'Electricity Data'!$M$145:$M$165</definedName>
    <definedName name="I.Electricity.ES2U10C4" hidden="1">'Electricity Data'!$M$169:$M$171</definedName>
    <definedName name="I.Electricity.ES2U10C5" hidden="1">'Electricity Data'!$M$175:$M$177</definedName>
    <definedName name="I.Electricity.ES2U10C6" hidden="1">'Electricity Data'!$M$181:$M$183</definedName>
    <definedName name="I.Electricity.ES2U10C7" hidden="1">'Electricity Data'!$M$187:$M$189</definedName>
    <definedName name="I.Electricity.ES2U10C8" hidden="1">'Electricity Data'!$M$193:$M$195</definedName>
    <definedName name="I.Electricity.ES2U10C9" hidden="1">'Electricity Data'!$M$199:$M$201</definedName>
    <definedName name="I.Electricity.ES2U10Quantity" hidden="1">'Electricity Data'!$M$108</definedName>
    <definedName name="I.Electricity.ES2U11C1" hidden="1">'Electricity Data'!$N$112:$N$114</definedName>
    <definedName name="I.Electricity.ES2U11C2" hidden="1">'Electricity Data'!$N$118:$N$141</definedName>
    <definedName name="I.Electricity.ES2U11C3" hidden="1">'Electricity Data'!$N$145:$N$165</definedName>
    <definedName name="I.Electricity.ES2U11C4" hidden="1">'Electricity Data'!$N$169:$N$171</definedName>
    <definedName name="I.Electricity.ES2U11C5" hidden="1">'Electricity Data'!$N$175:$N$177</definedName>
    <definedName name="I.Electricity.ES2U11C6" hidden="1">'Electricity Data'!$N$181:$N$183</definedName>
    <definedName name="I.Electricity.ES2U11C7" hidden="1">'Electricity Data'!$N$187:$N$189</definedName>
    <definedName name="I.Electricity.ES2U11C8" hidden="1">'Electricity Data'!$N$193:$N$195</definedName>
    <definedName name="I.Electricity.ES2U11C9" hidden="1">'Electricity Data'!$N$199:$N$201</definedName>
    <definedName name="I.Electricity.ES2U11Quantity" hidden="1">'Electricity Data'!$N$108</definedName>
    <definedName name="I.Electricity.ES2U12C1" hidden="1">'Electricity Data'!$O$112:$O$114</definedName>
    <definedName name="I.Electricity.ES2U12C2" hidden="1">'Electricity Data'!$O$118:$O$141</definedName>
    <definedName name="I.Electricity.ES2U12C3" hidden="1">'Electricity Data'!$O$145:$O$165</definedName>
    <definedName name="I.Electricity.ES2U12C4" hidden="1">'Electricity Data'!$O$169:$O$171</definedName>
    <definedName name="I.Electricity.ES2U12C5" hidden="1">'Electricity Data'!$O$175:$O$177</definedName>
    <definedName name="I.Electricity.ES2U12C6" hidden="1">'Electricity Data'!$O$181:$O$183</definedName>
    <definedName name="I.Electricity.ES2U12C7" hidden="1">'Electricity Data'!$O$187:$O$189</definedName>
    <definedName name="I.Electricity.ES2U12C8" hidden="1">'Electricity Data'!$O$193:$O$195</definedName>
    <definedName name="I.Electricity.ES2U12C9" hidden="1">'Electricity Data'!$O$199:$O$201</definedName>
    <definedName name="I.Electricity.ES2U12Quantity" hidden="1">'Electricity Data'!$O$108</definedName>
    <definedName name="I.Electricity.ES2U13C1" hidden="1">'Electricity Data'!$P$112:$P$114</definedName>
    <definedName name="I.Electricity.ES2U13C2" hidden="1">'Electricity Data'!$P$118:$P$141</definedName>
    <definedName name="I.Electricity.ES2U13C3" hidden="1">'Electricity Data'!$P$145:$P$165</definedName>
    <definedName name="I.Electricity.ES2U13C4" hidden="1">'Electricity Data'!$P$169:$P$171</definedName>
    <definedName name="I.Electricity.ES2U13C5" hidden="1">'Electricity Data'!$P$175:$P$177</definedName>
    <definedName name="I.Electricity.ES2U13C6" hidden="1">'Electricity Data'!$P$181:$P$183</definedName>
    <definedName name="I.Electricity.ES2U13C7" hidden="1">'Electricity Data'!$P$187:$P$189</definedName>
    <definedName name="I.Electricity.ES2U13C8" hidden="1">'Electricity Data'!$P$193:$P$195</definedName>
    <definedName name="I.Electricity.ES2U13C9" hidden="1">'Electricity Data'!$P$199:$P$201</definedName>
    <definedName name="I.Electricity.ES2U13Quantity" hidden="1">'Electricity Data'!$P$108</definedName>
    <definedName name="I.Electricity.ES2U14C1" hidden="1">'Electricity Data'!$Q$112:$Q$114</definedName>
    <definedName name="I.Electricity.ES2U14C2" hidden="1">'Electricity Data'!$Q$118:$Q$141</definedName>
    <definedName name="I.Electricity.ES2U14C3" hidden="1">'Electricity Data'!$Q$145:$Q$165</definedName>
    <definedName name="I.Electricity.ES2U14C4" hidden="1">'Electricity Data'!$Q$169:$Q$171</definedName>
    <definedName name="I.Electricity.ES2U14C5" hidden="1">'Electricity Data'!$Q$175:$Q$177</definedName>
    <definedName name="I.Electricity.ES2U14C6" hidden="1">'Electricity Data'!$Q$181:$Q$183</definedName>
    <definedName name="I.Electricity.ES2U14C7" hidden="1">'Electricity Data'!$Q$187:$Q$189</definedName>
    <definedName name="I.Electricity.ES2U14C8" hidden="1">'Electricity Data'!$Q$193:$Q$195</definedName>
    <definedName name="I.Electricity.ES2U14C9" hidden="1">'Electricity Data'!$Q$199:$Q$201</definedName>
    <definedName name="I.Electricity.ES2U14Quantity" hidden="1">'Electricity Data'!$Q$108</definedName>
    <definedName name="I.Electricity.ES2U15C1" hidden="1">'Electricity Data'!$R$112:$R$114</definedName>
    <definedName name="I.Electricity.ES2U15C2" hidden="1">'Electricity Data'!$R$118:$R$141</definedName>
    <definedName name="I.Electricity.ES2U15C3" hidden="1">'Electricity Data'!$R$145:$R$165</definedName>
    <definedName name="I.Electricity.ES2U15C4" hidden="1">'Electricity Data'!$R$169:$R$171</definedName>
    <definedName name="I.Electricity.ES2U15C5" hidden="1">'Electricity Data'!$R$175:$R$177</definedName>
    <definedName name="I.Electricity.ES2U15C6" hidden="1">'Electricity Data'!$R$181:$R$183</definedName>
    <definedName name="I.Electricity.ES2U15C7" hidden="1">'Electricity Data'!$R$187:$R$189</definedName>
    <definedName name="I.Electricity.ES2U15C8" hidden="1">'Electricity Data'!$R$193:$R$195</definedName>
    <definedName name="I.Electricity.ES2U15C9" hidden="1">'Electricity Data'!$R$199:$R$201</definedName>
    <definedName name="I.Electricity.ES2U15Quantity" hidden="1">'Electricity Data'!$R$108</definedName>
    <definedName name="I.Electricity.ES2U16C1" hidden="1">'Electricity Data'!$S$112:$S$114</definedName>
    <definedName name="I.Electricity.ES2U16C2" hidden="1">'Electricity Data'!$S$118:$S$141</definedName>
    <definedName name="I.Electricity.ES2U16C3" hidden="1">'Electricity Data'!$S$145:$S$165</definedName>
    <definedName name="I.Electricity.ES2U16C4" hidden="1">'Electricity Data'!$S$169:$S$171</definedName>
    <definedName name="I.Electricity.ES2U16C5" hidden="1">'Electricity Data'!$S$175:$S$177</definedName>
    <definedName name="I.Electricity.ES2U16C6" hidden="1">'Electricity Data'!$S$181:$S$183</definedName>
    <definedName name="I.Electricity.ES2U16C7" hidden="1">'Electricity Data'!$S$187:$S$189</definedName>
    <definedName name="I.Electricity.ES2U16C8" hidden="1">'Electricity Data'!$S$193:$S$195</definedName>
    <definedName name="I.Electricity.ES2U16C9" hidden="1">'Electricity Data'!$S$199:$S$201</definedName>
    <definedName name="I.Electricity.ES2U16Quantity" hidden="1">'Electricity Data'!$S$108</definedName>
    <definedName name="I.Electricity.ES2U17C1" hidden="1">'Electricity Data'!$T$112:$T$114</definedName>
    <definedName name="I.Electricity.ES2U17C2" hidden="1">'Electricity Data'!$T$118:$T$141</definedName>
    <definedName name="I.Electricity.ES2U17C3" hidden="1">'Electricity Data'!$T$145:$T$165</definedName>
    <definedName name="I.Electricity.ES2U17C4" hidden="1">'Electricity Data'!$T$169:$T$171</definedName>
    <definedName name="I.Electricity.ES2U17C5" hidden="1">'Electricity Data'!$T$175:$T$177</definedName>
    <definedName name="I.Electricity.ES2U17C6" hidden="1">'Electricity Data'!$T$181:$T$183</definedName>
    <definedName name="I.Electricity.ES2U17C7" hidden="1">'Electricity Data'!$T$187:$T$189</definedName>
    <definedName name="I.Electricity.ES2U17C8" hidden="1">'Electricity Data'!$T$193:$T$195</definedName>
    <definedName name="I.Electricity.ES2U17C9" hidden="1">'Electricity Data'!$T$199:$T$201</definedName>
    <definedName name="I.Electricity.ES2U17Quantity" hidden="1">'Electricity Data'!$T$108</definedName>
    <definedName name="I.Electricity.ES2U18C1" hidden="1">'Electricity Data'!$U$112:$U$114</definedName>
    <definedName name="I.Electricity.ES2U18C2" hidden="1">'Electricity Data'!$U$118:$U$141</definedName>
    <definedName name="I.Electricity.ES2U18C3" hidden="1">'Electricity Data'!$U$145:$U$165</definedName>
    <definedName name="I.Electricity.ES2U18C4" hidden="1">'Electricity Data'!$U$169:$U$171</definedName>
    <definedName name="I.Electricity.ES2U18C5" hidden="1">'Electricity Data'!$U$175:$U$177</definedName>
    <definedName name="I.Electricity.ES2U18C6" hidden="1">'Electricity Data'!$U$181:$U$183</definedName>
    <definedName name="I.Electricity.ES2U18C7" hidden="1">'Electricity Data'!$U$187:$U$189</definedName>
    <definedName name="I.Electricity.ES2U18C8" hidden="1">'Electricity Data'!$U$193:$U$195</definedName>
    <definedName name="I.Electricity.ES2U18C9" hidden="1">'Electricity Data'!$U$199:$U$201</definedName>
    <definedName name="I.Electricity.ES2U18Quantity" hidden="1">'Electricity Data'!$U$108</definedName>
    <definedName name="I.Electricity.ES2U19C1" hidden="1">'Electricity Data'!$V$112:$V$114</definedName>
    <definedName name="I.Electricity.ES2U19C2" hidden="1">'Electricity Data'!$V$118:$V$141</definedName>
    <definedName name="I.Electricity.ES2U19C3" hidden="1">'Electricity Data'!$V$145:$V$165</definedName>
    <definedName name="I.Electricity.ES2U19C4" hidden="1">'Electricity Data'!$V$169:$V$171</definedName>
    <definedName name="I.Electricity.ES2U19C5" hidden="1">'Electricity Data'!$V$175:$V$177</definedName>
    <definedName name="I.Electricity.ES2U19C6" hidden="1">'Electricity Data'!$V$181:$V$183</definedName>
    <definedName name="I.Electricity.ES2U19C7" hidden="1">'Electricity Data'!$V$187:$V$189</definedName>
    <definedName name="I.Electricity.ES2U19C8" hidden="1">'Electricity Data'!$V$193:$V$195</definedName>
    <definedName name="I.Electricity.ES2U19C9" hidden="1">'Electricity Data'!$V$199:$V$201</definedName>
    <definedName name="I.Electricity.ES2U19Quantity" hidden="1">'Electricity Data'!$V$108</definedName>
    <definedName name="I.Electricity.ES2U1C1" hidden="1">'Electricity Data'!$D$112:$D$114</definedName>
    <definedName name="I.Electricity.ES2U1C2" hidden="1">'Electricity Data'!$D$118:$D$141</definedName>
    <definedName name="I.Electricity.ES2U1C3" hidden="1">'Electricity Data'!$D$145:$D$165</definedName>
    <definedName name="I.Electricity.ES2U1C4" hidden="1">'Electricity Data'!$D$169:$D$171</definedName>
    <definedName name="I.Electricity.ES2U1C5" hidden="1">'Electricity Data'!$D$175:$D$177</definedName>
    <definedName name="I.Electricity.ES2U1C6" hidden="1">'Electricity Data'!$D$181:$D$183</definedName>
    <definedName name="I.Electricity.ES2U1C7" hidden="1">'Electricity Data'!$D$187:$D$189</definedName>
    <definedName name="I.Electricity.ES2U1C8" hidden="1">'Electricity Data'!$D$193:$D$195</definedName>
    <definedName name="I.Electricity.ES2U1C9" hidden="1">'Electricity Data'!$D$199:$D$201</definedName>
    <definedName name="I.Electricity.ES2U1Quantity" hidden="1">'Electricity Data'!$D$108</definedName>
    <definedName name="I.Electricity.ES2U20C1" hidden="1">'Electricity Data'!$W$112:$W$114</definedName>
    <definedName name="I.Electricity.ES2U20C2" hidden="1">'Electricity Data'!$W$118:$W$141</definedName>
    <definedName name="I.Electricity.ES2U20C3" hidden="1">'Electricity Data'!$W$145:$W$165</definedName>
    <definedName name="I.Electricity.ES2U20C4" hidden="1">'Electricity Data'!$W$169:$W$171</definedName>
    <definedName name="I.Electricity.ES2U20C5" hidden="1">'Electricity Data'!$W$175:$W$177</definedName>
    <definedName name="I.Electricity.ES2U20C6" hidden="1">'Electricity Data'!$W$181:$W$183</definedName>
    <definedName name="I.Electricity.ES2U20C7" hidden="1">'Electricity Data'!$W$187:$W$189</definedName>
    <definedName name="I.Electricity.ES2U20C8" hidden="1">'Electricity Data'!$W$193:$W$195</definedName>
    <definedName name="I.Electricity.ES2U20C9" hidden="1">'Electricity Data'!$W$199:$W$201</definedName>
    <definedName name="I.Electricity.ES2U20Quantity" hidden="1">'Electricity Data'!$W$108</definedName>
    <definedName name="I.Electricity.ES2U2C1" hidden="1">'Electricity Data'!$E$112:$E$114</definedName>
    <definedName name="I.Electricity.ES2U2C2" hidden="1">'Electricity Data'!$E$118:$E$141</definedName>
    <definedName name="I.Electricity.ES2U2C3" hidden="1">'Electricity Data'!$E$145:$E$165</definedName>
    <definedName name="I.Electricity.ES2U2C4" hidden="1">'Electricity Data'!$E$169:$E$171</definedName>
    <definedName name="I.Electricity.ES2U2C5" hidden="1">'Electricity Data'!$E$175:$E$177</definedName>
    <definedName name="I.Electricity.ES2U2C6" hidden="1">'Electricity Data'!$E$181:$E$183</definedName>
    <definedName name="I.Electricity.ES2U2C7" hidden="1">'Electricity Data'!$E$187:$E$189</definedName>
    <definedName name="I.Electricity.ES2U2C8" hidden="1">'Electricity Data'!$E$193:$E$195</definedName>
    <definedName name="I.Electricity.ES2U2C9" hidden="1">'Electricity Data'!$E$199:$E$201</definedName>
    <definedName name="I.Electricity.ES2U2Quantity" hidden="1">'Electricity Data'!$E$108</definedName>
    <definedName name="I.Electricity.ES2U3C1" hidden="1">'Electricity Data'!$F$112:$F$114</definedName>
    <definedName name="I.Electricity.ES2U3C2" hidden="1">'Electricity Data'!$F$118:$F$141</definedName>
    <definedName name="I.Electricity.ES2U3C3" hidden="1">'Electricity Data'!$F$145:$F$165</definedName>
    <definedName name="I.Electricity.ES2U3C4" hidden="1">'Electricity Data'!$F$169:$F$171</definedName>
    <definedName name="I.Electricity.ES2U3C5" hidden="1">'Electricity Data'!$F$175:$F$177</definedName>
    <definedName name="I.Electricity.ES2U3C6" hidden="1">'Electricity Data'!$F$181:$F$183</definedName>
    <definedName name="I.Electricity.ES2U3C7" hidden="1">'Electricity Data'!$F$187:$F$189</definedName>
    <definedName name="I.Electricity.ES2U3C8" hidden="1">'Electricity Data'!$F$193:$F$195</definedName>
    <definedName name="I.Electricity.ES2U3C9" hidden="1">'Electricity Data'!$F$199:$F$201</definedName>
    <definedName name="I.Electricity.ES2U3Quantity" hidden="1">'Electricity Data'!$F$108</definedName>
    <definedName name="I.Electricity.ES2U4C1" hidden="1">'Electricity Data'!$G$112:$G$114</definedName>
    <definedName name="I.Electricity.ES2U4C2" hidden="1">'Electricity Data'!$G$118:$G$141</definedName>
    <definedName name="I.Electricity.ES2U4C3" hidden="1">'Electricity Data'!$G$145:$G$165</definedName>
    <definedName name="I.Electricity.ES2U4C4" hidden="1">'Electricity Data'!$G$169:$G$171</definedName>
    <definedName name="I.Electricity.ES2U4C5" hidden="1">'Electricity Data'!$G$175:$G$177</definedName>
    <definedName name="I.Electricity.ES2U4C6" hidden="1">'Electricity Data'!$G$181:$G$183</definedName>
    <definedName name="I.Electricity.ES2U4C7" hidden="1">'Electricity Data'!$G$187:$G$189</definedName>
    <definedName name="I.Electricity.ES2U4C8" hidden="1">'Electricity Data'!$G$193:$G$195</definedName>
    <definedName name="I.Electricity.ES2U4C9" hidden="1">'Electricity Data'!$G$199:$G$201</definedName>
    <definedName name="I.Electricity.ES2U4Quantity" hidden="1">'Electricity Data'!$G$108</definedName>
    <definedName name="I.Electricity.ES2U5C1" hidden="1">'Electricity Data'!$H$112:$H$114</definedName>
    <definedName name="I.Electricity.ES2U5C2" hidden="1">'Electricity Data'!$H$118:$H$141</definedName>
    <definedName name="I.Electricity.ES2U5C3" hidden="1">'Electricity Data'!$H$145:$H$165</definedName>
    <definedName name="I.Electricity.ES2U5C4" hidden="1">'Electricity Data'!$H$169:$H$171</definedName>
    <definedName name="I.Electricity.ES2U5C5" hidden="1">'Electricity Data'!$H$175:$H$177</definedName>
    <definedName name="I.Electricity.ES2U5C6" hidden="1">'Electricity Data'!$H$181:$H$183</definedName>
    <definedName name="I.Electricity.ES2U5C7" hidden="1">'Electricity Data'!$H$187:$H$189</definedName>
    <definedName name="I.Electricity.ES2U5C8" hidden="1">'Electricity Data'!$H$193:$H$195</definedName>
    <definedName name="I.Electricity.ES2U5C9" hidden="1">'Electricity Data'!$H$199:$H$201</definedName>
    <definedName name="I.Electricity.ES2U5Quantity" hidden="1">'Electricity Data'!$H$108</definedName>
    <definedName name="I.Electricity.ES2U6C1" hidden="1">'Electricity Data'!$I$112:$I$114</definedName>
    <definedName name="I.Electricity.ES2U6C2" hidden="1">'Electricity Data'!$I$118:$I$141</definedName>
    <definedName name="I.Electricity.ES2U6C3" hidden="1">'Electricity Data'!$I$145:$I$165</definedName>
    <definedName name="I.Electricity.ES2U6C4" hidden="1">'Electricity Data'!$I$169:$I$171</definedName>
    <definedName name="I.Electricity.ES2U6C5" hidden="1">'Electricity Data'!$I$175:$I$177</definedName>
    <definedName name="I.Electricity.ES2U6C6" hidden="1">'Electricity Data'!$I$181:$I$183</definedName>
    <definedName name="I.Electricity.ES2U6C7" hidden="1">'Electricity Data'!$I$187:$I$189</definedName>
    <definedName name="I.Electricity.ES2U6C8" hidden="1">'Electricity Data'!$I$193:$I$195</definedName>
    <definedName name="I.Electricity.ES2U6C9" hidden="1">'Electricity Data'!$I$199:$I$201</definedName>
    <definedName name="I.Electricity.ES2U6Quantity" hidden="1">'Electricity Data'!$I$108</definedName>
    <definedName name="I.Electricity.ES2U7C1" hidden="1">'Electricity Data'!$J$112:$J$114</definedName>
    <definedName name="I.Electricity.ES2U7C2" hidden="1">'Electricity Data'!$J$118:$J$141</definedName>
    <definedName name="I.Electricity.ES2U7C3" hidden="1">'Electricity Data'!$J$145:$J$165</definedName>
    <definedName name="I.Electricity.ES2U7C4" hidden="1">'Electricity Data'!$J$169:$J$171</definedName>
    <definedName name="I.Electricity.ES2U7C5" hidden="1">'Electricity Data'!$J$175:$J$177</definedName>
    <definedName name="I.Electricity.ES2U7C6" hidden="1">'Electricity Data'!$J$181:$J$183</definedName>
    <definedName name="I.Electricity.ES2U7C7" hidden="1">'Electricity Data'!$J$187:$J$189</definedName>
    <definedName name="I.Electricity.ES2U7C8" hidden="1">'Electricity Data'!$J$193:$J$195</definedName>
    <definedName name="I.Electricity.ES2U7C9" hidden="1">'Electricity Data'!$J$199:$J$201</definedName>
    <definedName name="I.Electricity.ES2U7Quantity" hidden="1">'Electricity Data'!$J$108</definedName>
    <definedName name="I.Electricity.ES2U8C1" hidden="1">'Electricity Data'!$K$112:$K$114</definedName>
    <definedName name="I.Electricity.ES2U8C2" hidden="1">'Electricity Data'!$K$118:$K$141</definedName>
    <definedName name="I.Electricity.ES2U8C3" hidden="1">'Electricity Data'!$K$145:$K$165</definedName>
    <definedName name="I.Electricity.ES2U8C4" hidden="1">'Electricity Data'!$K$169:$K$171</definedName>
    <definedName name="I.Electricity.ES2U8C5" hidden="1">'Electricity Data'!$K$175:$K$177</definedName>
    <definedName name="I.Electricity.ES2U8C6" hidden="1">'Electricity Data'!$K$181:$K$183</definedName>
    <definedName name="I.Electricity.ES2U8C7" hidden="1">'Electricity Data'!$K$187:$K$189</definedName>
    <definedName name="I.Electricity.ES2U8C8" hidden="1">'Electricity Data'!$K$193:$K$195</definedName>
    <definedName name="I.Electricity.ES2U8C9" hidden="1">'Electricity Data'!$K$199:$K$201</definedName>
    <definedName name="I.Electricity.ES2U8Quantity" hidden="1">'Electricity Data'!$K$108</definedName>
    <definedName name="I.Electricity.ES2U9C1" hidden="1">'Electricity Data'!$L$112:$L$114</definedName>
    <definedName name="I.Electricity.ES2U9C2" hidden="1">'Electricity Data'!$L$118:$L$141</definedName>
    <definedName name="I.Electricity.ES2U9C3" hidden="1">'Electricity Data'!$L$145:$L$165</definedName>
    <definedName name="I.Electricity.ES2U9C4" hidden="1">'Electricity Data'!$L$169:$L$171</definedName>
    <definedName name="I.Electricity.ES2U9C5" hidden="1">'Electricity Data'!$L$175:$L$177</definedName>
    <definedName name="I.Electricity.ES2U9C6" hidden="1">'Electricity Data'!$L$181:$L$183</definedName>
    <definedName name="I.Electricity.ES2U9C7" hidden="1">'Electricity Data'!$L$187:$L$189</definedName>
    <definedName name="I.Electricity.ES2U9C8" hidden="1">'Electricity Data'!$L$193:$L$195</definedName>
    <definedName name="I.Electricity.ES2U9C9" hidden="1">'Electricity Data'!$L$199:$L$201</definedName>
    <definedName name="I.Electricity.ES2U9Quantity" hidden="1">'Electricity Data'!$L$108</definedName>
    <definedName name="I.Electricity.ES3U10C1" hidden="1">'Electricity Data'!$M$211:$M$213</definedName>
    <definedName name="I.Electricity.ES3U10C2" hidden="1">'Electricity Data'!$M$217:$M$240</definedName>
    <definedName name="I.Electricity.ES3U10C3" hidden="1">'Electricity Data'!$M$244:$M$264</definedName>
    <definedName name="I.Electricity.ES3U10C4" hidden="1">'Electricity Data'!$M$268:$M$270</definedName>
    <definedName name="I.Electricity.ES3U10C5" hidden="1">'Electricity Data'!$M$274:$M$276</definedName>
    <definedName name="I.Electricity.ES3U10C6" hidden="1">'Electricity Data'!$M$280:$M$282</definedName>
    <definedName name="I.Electricity.ES3U10C7" hidden="1">'Electricity Data'!$M$286:$M$288</definedName>
    <definedName name="I.Electricity.ES3U10C8" hidden="1">'Electricity Data'!$M$292:$M$294</definedName>
    <definedName name="I.Electricity.ES3U10C9" hidden="1">'Electricity Data'!$M$298:$M$300</definedName>
    <definedName name="I.Electricity.ES3U10Quantity" hidden="1">'Electricity Data'!$M$207</definedName>
    <definedName name="I.Electricity.ES3U11C1" hidden="1">'Electricity Data'!$N$211:$N$213</definedName>
    <definedName name="I.Electricity.ES3U11C2" hidden="1">'Electricity Data'!$N$217:$N$240</definedName>
    <definedName name="I.Electricity.ES3U11C3" hidden="1">'Electricity Data'!$N$244:$N$264</definedName>
    <definedName name="I.Electricity.ES3U11C4" hidden="1">'Electricity Data'!$N$268:$N$270</definedName>
    <definedName name="I.Electricity.ES3U11C5" hidden="1">'Electricity Data'!$N$274:$N$276</definedName>
    <definedName name="I.Electricity.ES3U11C6" hidden="1">'Electricity Data'!$N$280:$N$282</definedName>
    <definedName name="I.Electricity.ES3U11C7" hidden="1">'Electricity Data'!$N$286:$N$288</definedName>
    <definedName name="I.Electricity.ES3U11C8" hidden="1">'Electricity Data'!$N$292:$N$294</definedName>
    <definedName name="I.Electricity.ES3U11C9" hidden="1">'Electricity Data'!$N$298:$N$300</definedName>
    <definedName name="I.Electricity.ES3U11Quantity" hidden="1">'Electricity Data'!$N$207</definedName>
    <definedName name="I.Electricity.ES3U12C1" hidden="1">'Electricity Data'!$O$211:$O$213</definedName>
    <definedName name="I.Electricity.ES3U12C2" hidden="1">'Electricity Data'!$O$217:$O$240</definedName>
    <definedName name="I.Electricity.ES3U12C3" hidden="1">'Electricity Data'!$O$244:$O$264</definedName>
    <definedName name="I.Electricity.ES3U12C4" hidden="1">'Electricity Data'!$O$268:$O$270</definedName>
    <definedName name="I.Electricity.ES3U12C5" hidden="1">'Electricity Data'!$O$274:$O$276</definedName>
    <definedName name="I.Electricity.ES3U12C6" hidden="1">'Electricity Data'!$O$280:$O$282</definedName>
    <definedName name="I.Electricity.ES3U12C7" hidden="1">'Electricity Data'!$O$286:$O$288</definedName>
    <definedName name="I.Electricity.ES3U12C8" hidden="1">'Electricity Data'!$O$292:$O$294</definedName>
    <definedName name="I.Electricity.ES3U12C9" hidden="1">'Electricity Data'!$O$298:$O$300</definedName>
    <definedName name="I.Electricity.ES3U12Quantity" hidden="1">'Electricity Data'!$O$207</definedName>
    <definedName name="I.Electricity.ES3U13C1" hidden="1">'Electricity Data'!$P$211:$P$213</definedName>
    <definedName name="I.Electricity.ES3U13C2" hidden="1">'Electricity Data'!$P$217:$P$240</definedName>
    <definedName name="I.Electricity.ES3U13C3" hidden="1">'Electricity Data'!$P$244:$P$264</definedName>
    <definedName name="I.Electricity.ES3U13C4" hidden="1">'Electricity Data'!$P$268:$P$270</definedName>
    <definedName name="I.Electricity.ES3U13C5" hidden="1">'Electricity Data'!$P$274:$P$276</definedName>
    <definedName name="I.Electricity.ES3U13C6" hidden="1">'Electricity Data'!$P$280:$P$282</definedName>
    <definedName name="I.Electricity.ES3U13C7" hidden="1">'Electricity Data'!$P$286:$P$288</definedName>
    <definedName name="I.Electricity.ES3U13C8" hidden="1">'Electricity Data'!$P$292:$P$294</definedName>
    <definedName name="I.Electricity.ES3U13C9" hidden="1">'Electricity Data'!$P$298:$P$300</definedName>
    <definedName name="I.Electricity.ES3U13Quantity" hidden="1">'Electricity Data'!$P$207</definedName>
    <definedName name="I.Electricity.ES3U14C1" hidden="1">'Electricity Data'!$Q$211:$Q$213</definedName>
    <definedName name="I.Electricity.ES3U14C2" hidden="1">'Electricity Data'!$Q$217:$Q$240</definedName>
    <definedName name="I.Electricity.ES3U14C3" hidden="1">'Electricity Data'!$Q$244:$Q$264</definedName>
    <definedName name="I.Electricity.ES3U14C4" hidden="1">'Electricity Data'!$Q$268:$Q$270</definedName>
    <definedName name="I.Electricity.ES3U14C5" hidden="1">'Electricity Data'!$Q$274:$Q$276</definedName>
    <definedName name="I.Electricity.ES3U14C6" hidden="1">'Electricity Data'!$Q$280:$Q$282</definedName>
    <definedName name="I.Electricity.ES3U14C7" hidden="1">'Electricity Data'!$Q$286:$Q$288</definedName>
    <definedName name="I.Electricity.ES3U14C8" hidden="1">'Electricity Data'!$Q$292:$Q$294</definedName>
    <definedName name="I.Electricity.ES3U14C9" hidden="1">'Electricity Data'!$Q$298:$Q$300</definedName>
    <definedName name="I.Electricity.ES3U14Quantity" hidden="1">'Electricity Data'!$Q$207</definedName>
    <definedName name="I.Electricity.ES3U15C1" hidden="1">'Electricity Data'!$R$211:$R$213</definedName>
    <definedName name="I.Electricity.ES3U15C2" hidden="1">'Electricity Data'!$R$217:$R$240</definedName>
    <definedName name="I.Electricity.ES3U15C3" hidden="1">'Electricity Data'!$R$244:$R$264</definedName>
    <definedName name="I.Electricity.ES3U15C4" hidden="1">'Electricity Data'!$R$268:$R$270</definedName>
    <definedName name="I.Electricity.ES3U15C5" hidden="1">'Electricity Data'!$R$274:$R$276</definedName>
    <definedName name="I.Electricity.ES3U15C6" hidden="1">'Electricity Data'!$R$280:$R$282</definedName>
    <definedName name="I.Electricity.ES3U15C7" hidden="1">'Electricity Data'!$R$286:$R$288</definedName>
    <definedName name="I.Electricity.ES3U15C8" hidden="1">'Electricity Data'!$R$292:$R$294</definedName>
    <definedName name="I.Electricity.ES3U15C9" hidden="1">'Electricity Data'!$R$298:$R$300</definedName>
    <definedName name="I.Electricity.ES3U15Quantity" hidden="1">'Electricity Data'!$R$207</definedName>
    <definedName name="I.Electricity.ES3U16C1" hidden="1">'Electricity Data'!$S$211:$S$213</definedName>
    <definedName name="I.Electricity.ES3U16C2" hidden="1">'Electricity Data'!$S$217:$S$240</definedName>
    <definedName name="I.Electricity.ES3U16C3" hidden="1">'Electricity Data'!$S$244:$S$264</definedName>
    <definedName name="I.Electricity.ES3U16C4" hidden="1">'Electricity Data'!$S$268:$S$270</definedName>
    <definedName name="I.Electricity.ES3U16C5" hidden="1">'Electricity Data'!$S$274:$S$276</definedName>
    <definedName name="I.Electricity.ES3U16C6" hidden="1">'Electricity Data'!$S$280:$S$282</definedName>
    <definedName name="I.Electricity.ES3U16C7" hidden="1">'Electricity Data'!$S$286:$S$288</definedName>
    <definedName name="I.Electricity.ES3U16C8" hidden="1">'Electricity Data'!$S$292:$S$294</definedName>
    <definedName name="I.Electricity.ES3U16C9" hidden="1">'Electricity Data'!$S$298:$S$300</definedName>
    <definedName name="I.Electricity.ES3U16Quantity" hidden="1">'Electricity Data'!$S$207</definedName>
    <definedName name="I.Electricity.ES3U17C1" hidden="1">'Electricity Data'!$T$211:$T$213</definedName>
    <definedName name="I.Electricity.ES3U17C2" hidden="1">'Electricity Data'!$T$217:$T$240</definedName>
    <definedName name="I.Electricity.ES3U17C3" hidden="1">'Electricity Data'!$T$244:$T$264</definedName>
    <definedName name="I.Electricity.ES3U17C4" hidden="1">'Electricity Data'!$T$268:$T$270</definedName>
    <definedName name="I.Electricity.ES3U17C5" hidden="1">'Electricity Data'!$T$274:$T$276</definedName>
    <definedName name="I.Electricity.ES3U17C6" hidden="1">'Electricity Data'!$T$280:$T$282</definedName>
    <definedName name="I.Electricity.ES3U17C7" hidden="1">'Electricity Data'!$T$286:$T$288</definedName>
    <definedName name="I.Electricity.ES3U17C8" hidden="1">'Electricity Data'!$T$292:$T$294</definedName>
    <definedName name="I.Electricity.ES3U17C9" hidden="1">'Electricity Data'!$T$298:$T$300</definedName>
    <definedName name="I.Electricity.ES3U17Quantity" hidden="1">'Electricity Data'!$T$207</definedName>
    <definedName name="I.Electricity.ES3U18C1" hidden="1">'Electricity Data'!$U$211:$U$213</definedName>
    <definedName name="I.Electricity.ES3U18C2" hidden="1">'Electricity Data'!$U$217:$U$240</definedName>
    <definedName name="I.Electricity.ES3U18C3" hidden="1">'Electricity Data'!$U$244:$U$264</definedName>
    <definedName name="I.Electricity.ES3U18C4" hidden="1">'Electricity Data'!$U$268:$U$270</definedName>
    <definedName name="I.Electricity.ES3U18C5" hidden="1">'Electricity Data'!$U$274:$U$276</definedName>
    <definedName name="I.Electricity.ES3U18C6" hidden="1">'Electricity Data'!$U$280:$U$282</definedName>
    <definedName name="I.Electricity.ES3U18C7" hidden="1">'Electricity Data'!$U$286:$U$288</definedName>
    <definedName name="I.Electricity.ES3U18C8" hidden="1">'Electricity Data'!$U$292:$U$294</definedName>
    <definedName name="I.Electricity.ES3U18C9" hidden="1">'Electricity Data'!$U$298:$U$300</definedName>
    <definedName name="I.Electricity.ES3U18Quantity" hidden="1">'Electricity Data'!$U$207</definedName>
    <definedName name="I.Electricity.ES3U19C1" hidden="1">'Electricity Data'!$V$211:$V$213</definedName>
    <definedName name="I.Electricity.ES3U19C2" hidden="1">'Electricity Data'!$V$217:$V$240</definedName>
    <definedName name="I.Electricity.ES3U19C3" hidden="1">'Electricity Data'!$V$244:$V$264</definedName>
    <definedName name="I.Electricity.ES3U19C4" hidden="1">'Electricity Data'!$V$268:$V$270</definedName>
    <definedName name="I.Electricity.ES3U19C5" hidden="1">'Electricity Data'!$V$274:$V$276</definedName>
    <definedName name="I.Electricity.ES3U19C6" hidden="1">'Electricity Data'!$V$280:$V$282</definedName>
    <definedName name="I.Electricity.ES3U19C7" hidden="1">'Electricity Data'!$V$286:$V$288</definedName>
    <definedName name="I.Electricity.ES3U19C8" hidden="1">'Electricity Data'!$V$292:$V$294</definedName>
    <definedName name="I.Electricity.ES3U19C9" hidden="1">'Electricity Data'!$V$298:$V$300</definedName>
    <definedName name="I.Electricity.ES3U19Quantity" hidden="1">'Electricity Data'!$V$207</definedName>
    <definedName name="I.Electricity.ES3U1C1" hidden="1">'Electricity Data'!$D$211:$D$213</definedName>
    <definedName name="I.Electricity.ES3U1C2" hidden="1">'Electricity Data'!$D$217:$D$240</definedName>
    <definedName name="I.Electricity.ES3U1C3" hidden="1">'Electricity Data'!$D$244:$D$264</definedName>
    <definedName name="I.Electricity.ES3U1C4" hidden="1">'Electricity Data'!$D$268:$D$270</definedName>
    <definedName name="I.Electricity.ES3U1C5" hidden="1">'Electricity Data'!$D$274:$D$276</definedName>
    <definedName name="I.Electricity.ES3U1C6" hidden="1">'Electricity Data'!$D$280:$D$282</definedName>
    <definedName name="I.Electricity.ES3U1C7" hidden="1">'Electricity Data'!$D$286:$D$288</definedName>
    <definedName name="I.Electricity.ES3U1C8" hidden="1">'Electricity Data'!$D$292:$D$294</definedName>
    <definedName name="I.Electricity.ES3U1C9" hidden="1">'Electricity Data'!$D$298:$D$300</definedName>
    <definedName name="I.Electricity.ES3U1Quantity" hidden="1">'Electricity Data'!$D$207</definedName>
    <definedName name="I.Electricity.ES3U20C1" hidden="1">'Electricity Data'!$W$211:$W$213</definedName>
    <definedName name="I.Electricity.ES3U20C2" hidden="1">'Electricity Data'!$W$217:$W$240</definedName>
    <definedName name="I.Electricity.ES3U20C3" hidden="1">'Electricity Data'!$W$244:$W$264</definedName>
    <definedName name="I.Electricity.ES3U20C4" hidden="1">'Electricity Data'!$W$268:$W$270</definedName>
    <definedName name="I.Electricity.ES3U20C5" hidden="1">'Electricity Data'!$W$274:$W$276</definedName>
    <definedName name="I.Electricity.ES3U20C6" hidden="1">'Electricity Data'!$W$280:$W$282</definedName>
    <definedName name="I.Electricity.ES3U20C7" hidden="1">'Electricity Data'!$W$286:$W$288</definedName>
    <definedName name="I.Electricity.ES3U20C8" hidden="1">'Electricity Data'!$W$292:$W$294</definedName>
    <definedName name="I.Electricity.ES3U20C9" hidden="1">'Electricity Data'!$W$298:$W$300</definedName>
    <definedName name="I.Electricity.ES3U20Quantity" hidden="1">'Electricity Data'!$W$207</definedName>
    <definedName name="I.Electricity.ES3U2C1" hidden="1">'Electricity Data'!$E$211:$E$213</definedName>
    <definedName name="I.Electricity.ES3U2C2" hidden="1">'Electricity Data'!$E$217:$E$240</definedName>
    <definedName name="I.Electricity.ES3U2C3" hidden="1">'Electricity Data'!$E$244:$E$264</definedName>
    <definedName name="I.Electricity.ES3U2C4" hidden="1">'Electricity Data'!$E$268:$E$270</definedName>
    <definedName name="I.Electricity.ES3U2C5" hidden="1">'Electricity Data'!$E$274:$E$276</definedName>
    <definedName name="I.Electricity.ES3U2C6" hidden="1">'Electricity Data'!$E$280:$E$282</definedName>
    <definedName name="I.Electricity.ES3U2C7" hidden="1">'Electricity Data'!$E$286:$E$288</definedName>
    <definedName name="I.Electricity.ES3U2C8" hidden="1">'Electricity Data'!$E$292:$E$294</definedName>
    <definedName name="I.Electricity.ES3U2C9" hidden="1">'Electricity Data'!$E$298:$E$300</definedName>
    <definedName name="I.Electricity.ES3U2Quantity" hidden="1">'Electricity Data'!$E$207</definedName>
    <definedName name="I.Electricity.ES3U3C1" hidden="1">'Electricity Data'!$F$211:$F$213</definedName>
    <definedName name="I.Electricity.ES3U3C2" hidden="1">'Electricity Data'!$F$217:$F$240</definedName>
    <definedName name="I.Electricity.ES3U3C3" hidden="1">'Electricity Data'!$F$244:$F$264</definedName>
    <definedName name="I.Electricity.ES3U3C4" hidden="1">'Electricity Data'!$F$268:$F$270</definedName>
    <definedName name="I.Electricity.ES3U3C5" hidden="1">'Electricity Data'!$F$274:$F$276</definedName>
    <definedName name="I.Electricity.ES3U3C6" hidden="1">'Electricity Data'!$F$280:$F$282</definedName>
    <definedName name="I.Electricity.ES3U3C7" hidden="1">'Electricity Data'!$F$286:$F$288</definedName>
    <definedName name="I.Electricity.ES3U3C8" hidden="1">'Electricity Data'!$F$292:$F$294</definedName>
    <definedName name="I.Electricity.ES3U3C9" hidden="1">'Electricity Data'!$F$298:$F$300</definedName>
    <definedName name="I.Electricity.ES3U3Quantity" hidden="1">'Electricity Data'!$F$207</definedName>
    <definedName name="I.Electricity.ES3U4C1" hidden="1">'Electricity Data'!$G$211:$G$213</definedName>
    <definedName name="I.Electricity.ES3U4C2" hidden="1">'Electricity Data'!$G$217:$G$240</definedName>
    <definedName name="I.Electricity.ES3U4C3" hidden="1">'Electricity Data'!$G$244:$G$264</definedName>
    <definedName name="I.Electricity.ES3U4C4" hidden="1">'Electricity Data'!$G$268:$G$270</definedName>
    <definedName name="I.Electricity.ES3U4C5" hidden="1">'Electricity Data'!$G$274:$G$276</definedName>
    <definedName name="I.Electricity.ES3U4C6" hidden="1">'Electricity Data'!$G$280:$G$282</definedName>
    <definedName name="I.Electricity.ES3U4C7" hidden="1">'Electricity Data'!$G$286:$G$288</definedName>
    <definedName name="I.Electricity.ES3U4C8" hidden="1">'Electricity Data'!$G$292:$G$294</definedName>
    <definedName name="I.Electricity.ES3U4C9" hidden="1">'Electricity Data'!$G$298:$G$300</definedName>
    <definedName name="I.Electricity.ES3U4Quantity" hidden="1">'Electricity Data'!$G$207</definedName>
    <definedName name="I.Electricity.ES3U5C1" hidden="1">'Electricity Data'!$H$211:$H$213</definedName>
    <definedName name="I.Electricity.ES3U5C2" hidden="1">'Electricity Data'!$H$217:$H$240</definedName>
    <definedName name="I.Electricity.ES3U5C3" hidden="1">'Electricity Data'!$H$244:$H$264</definedName>
    <definedName name="I.Electricity.ES3U5C4" hidden="1">'Electricity Data'!$H$268:$H$270</definedName>
    <definedName name="I.Electricity.ES3U5C5" hidden="1">'Electricity Data'!$H$274:$H$276</definedName>
    <definedName name="I.Electricity.ES3U5C6" hidden="1">'Electricity Data'!$H$280:$H$282</definedName>
    <definedName name="I.Electricity.ES3U5C7" hidden="1">'Electricity Data'!$H$286:$H$288</definedName>
    <definedName name="I.Electricity.ES3U5C8" hidden="1">'Electricity Data'!$H$292:$H$294</definedName>
    <definedName name="I.Electricity.ES3U5C9" hidden="1">'Electricity Data'!$H$298:$H$300</definedName>
    <definedName name="I.Electricity.ES3U5Quantity" hidden="1">'Electricity Data'!$H$207</definedName>
    <definedName name="I.Electricity.ES3U6C1" hidden="1">'Electricity Data'!$I$211:$I$213</definedName>
    <definedName name="I.Electricity.ES3U6C2" hidden="1">'Electricity Data'!$I$217:$I$240</definedName>
    <definedName name="I.Electricity.ES3U6C3" hidden="1">'Electricity Data'!$I$244:$I$264</definedName>
    <definedName name="I.Electricity.ES3U6C4" hidden="1">'Electricity Data'!$I$268:$I$270</definedName>
    <definedName name="I.Electricity.ES3U6C5" hidden="1">'Electricity Data'!$I$274:$I$276</definedName>
    <definedName name="I.Electricity.ES3U6C6" hidden="1">'Electricity Data'!$I$280:$I$282</definedName>
    <definedName name="I.Electricity.ES3U6C7" hidden="1">'Electricity Data'!$I$286:$I$288</definedName>
    <definedName name="I.Electricity.ES3U6C8" hidden="1">'Electricity Data'!$I$292:$I$294</definedName>
    <definedName name="I.Electricity.ES3U6C9" hidden="1">'Electricity Data'!$I$298:$I$300</definedName>
    <definedName name="I.Electricity.ES3U6Quantity" hidden="1">'Electricity Data'!$I$207</definedName>
    <definedName name="I.Electricity.ES3U7C1" hidden="1">'Electricity Data'!$J$211:$J$213</definedName>
    <definedName name="I.Electricity.ES3U7C2" hidden="1">'Electricity Data'!$J$217:$J$240</definedName>
    <definedName name="I.Electricity.ES3U7C3" hidden="1">'Electricity Data'!$J$244:$J$264</definedName>
    <definedName name="I.Electricity.ES3U7C4" hidden="1">'Electricity Data'!$J$268:$J$270</definedName>
    <definedName name="I.Electricity.ES3U7C5" hidden="1">'Electricity Data'!$J$274:$J$276</definedName>
    <definedName name="I.Electricity.ES3U7C6" hidden="1">'Electricity Data'!$J$280:$J$282</definedName>
    <definedName name="I.Electricity.ES3U7C7" hidden="1">'Electricity Data'!$J$286:$J$288</definedName>
    <definedName name="I.Electricity.ES3U7C8" hidden="1">'Electricity Data'!$J$292:$J$294</definedName>
    <definedName name="I.Electricity.ES3U7C9" hidden="1">'Electricity Data'!$J$298:$J$300</definedName>
    <definedName name="I.Electricity.ES3U7Quantity" hidden="1">'Electricity Data'!$J$207</definedName>
    <definedName name="I.Electricity.ES3U8C1" hidden="1">'Electricity Data'!$K$211:$K$213</definedName>
    <definedName name="I.Electricity.ES3U8C2" hidden="1">'Electricity Data'!$K$217:$K$240</definedName>
    <definedName name="I.Electricity.ES3U8C3" hidden="1">'Electricity Data'!$K$244:$K$264</definedName>
    <definedName name="I.Electricity.ES3U8C4" hidden="1">'Electricity Data'!$K$268:$K$270</definedName>
    <definedName name="I.Electricity.ES3U8C5" hidden="1">'Electricity Data'!$K$274:$K$276</definedName>
    <definedName name="I.Electricity.ES3U8C6" hidden="1">'Electricity Data'!$K$280:$K$282</definedName>
    <definedName name="I.Electricity.ES3U8C7" hidden="1">'Electricity Data'!$K$286:$K$288</definedName>
    <definedName name="I.Electricity.ES3U8C8" hidden="1">'Electricity Data'!$K$292:$K$294</definedName>
    <definedName name="I.Electricity.ES3U8C9" hidden="1">'Electricity Data'!$K$298:$K$300</definedName>
    <definedName name="I.Electricity.ES3U8Quantity" hidden="1">'Electricity Data'!$K$207</definedName>
    <definedName name="I.Electricity.ES3U9C1" hidden="1">'Electricity Data'!$L$211:$L$213</definedName>
    <definedName name="I.Electricity.ES3U9C2" hidden="1">'Electricity Data'!$L$217:$L$240</definedName>
    <definedName name="I.Electricity.ES3U9C3" hidden="1">'Electricity Data'!$L$244:$L$264</definedName>
    <definedName name="I.Electricity.ES3U9C4" hidden="1">'Electricity Data'!$L$268:$L$270</definedName>
    <definedName name="I.Electricity.ES3U9C5" hidden="1">'Electricity Data'!$L$274:$L$276</definedName>
    <definedName name="I.Electricity.ES3U9C6" hidden="1">'Electricity Data'!$L$280:$L$282</definedName>
    <definedName name="I.Electricity.ES3U9C7" hidden="1">'Electricity Data'!$L$286:$L$288</definedName>
    <definedName name="I.Electricity.ES3U9C8" hidden="1">'Electricity Data'!$L$292:$L$294</definedName>
    <definedName name="I.Electricity.ES3U9C9" hidden="1">'Electricity Data'!$L$298:$L$300</definedName>
    <definedName name="I.Electricity.ES3U9Quantity" hidden="1">'Electricity Data'!$L$207</definedName>
    <definedName name="I.Electricity.ES4U10C1" hidden="1">'Electricity Data'!$M$310:$M$312</definedName>
    <definedName name="I.Electricity.ES4U10C2" hidden="1">'Electricity Data'!$M$316:$M$339</definedName>
    <definedName name="I.Electricity.ES4U10C3" hidden="1">'Electricity Data'!$M$343:$M$363</definedName>
    <definedName name="I.Electricity.ES4U10C4" hidden="1">'Electricity Data'!$M$367:$M$369</definedName>
    <definedName name="I.Electricity.ES4U10C5" hidden="1">'Electricity Data'!$M$373:$M$375</definedName>
    <definedName name="I.Electricity.ES4U10C6" hidden="1">'Electricity Data'!$M$379:$M$381</definedName>
    <definedName name="I.Electricity.ES4U10C7" hidden="1">'Electricity Data'!$M$385:$M$387</definedName>
    <definedName name="I.Electricity.ES4U10C8" hidden="1">'Electricity Data'!$M$391:$M$393</definedName>
    <definedName name="I.Electricity.ES4U10C9" hidden="1">'Electricity Data'!$M$397:$M$399</definedName>
    <definedName name="I.Electricity.ES4U10Quantity" hidden="1">'Electricity Data'!$M$306</definedName>
    <definedName name="I.Electricity.ES4U11C1" hidden="1">'Electricity Data'!$N$310:$N$312</definedName>
    <definedName name="I.Electricity.ES4U11C2" hidden="1">'Electricity Data'!$N$316:$N$339</definedName>
    <definedName name="I.Electricity.ES4U11C3" hidden="1">'Electricity Data'!$N$343:$N$363</definedName>
    <definedName name="I.Electricity.ES4U11C4" hidden="1">'Electricity Data'!$N$367:$N$369</definedName>
    <definedName name="I.Electricity.ES4U11C5" hidden="1">'Electricity Data'!$N$373:$N$375</definedName>
    <definedName name="I.Electricity.ES4U11C6" hidden="1">'Electricity Data'!$N$379:$N$381</definedName>
    <definedName name="I.Electricity.ES4U11C7" hidden="1">'Electricity Data'!$N$385:$N$387</definedName>
    <definedName name="I.Electricity.ES4U11C8" hidden="1">'Electricity Data'!$N$391:$N$393</definedName>
    <definedName name="I.Electricity.ES4U11C9" hidden="1">'Electricity Data'!$N$397:$N$399</definedName>
    <definedName name="I.Electricity.ES4U11Quantity" hidden="1">'Electricity Data'!$N$306</definedName>
    <definedName name="I.Electricity.ES4U12C1" hidden="1">'Electricity Data'!$O$310:$O$312</definedName>
    <definedName name="I.Electricity.ES4U12C2" hidden="1">'Electricity Data'!$O$316:$O$339</definedName>
    <definedName name="I.Electricity.ES4U12C3" hidden="1">'Electricity Data'!$O$343:$O$363</definedName>
    <definedName name="I.Electricity.ES4U12C4" hidden="1">'Electricity Data'!$O$367:$O$369</definedName>
    <definedName name="I.Electricity.ES4U12C5" hidden="1">'Electricity Data'!$O$373:$O$375</definedName>
    <definedName name="I.Electricity.ES4U12C6" hidden="1">'Electricity Data'!$O$379:$O$381</definedName>
    <definedName name="I.Electricity.ES4U12C7" hidden="1">'Electricity Data'!$O$385:$O$387</definedName>
    <definedName name="I.Electricity.ES4U12C8" hidden="1">'Electricity Data'!$O$391:$O$393</definedName>
    <definedName name="I.Electricity.ES4U12C9" hidden="1">'Electricity Data'!$O$397:$O$399</definedName>
    <definedName name="I.Electricity.ES4U12Quantity" hidden="1">'Electricity Data'!$O$306</definedName>
    <definedName name="I.Electricity.ES4U13C1" hidden="1">'Electricity Data'!$P$310:$P$312</definedName>
    <definedName name="I.Electricity.ES4U13C2" hidden="1">'Electricity Data'!$P$316:$P$339</definedName>
    <definedName name="I.Electricity.ES4U13C3" hidden="1">'Electricity Data'!$P$343:$P$363</definedName>
    <definedName name="I.Electricity.ES4U13C4" hidden="1">'Electricity Data'!$P$367:$P$369</definedName>
    <definedName name="I.Electricity.ES4U13C5" hidden="1">'Electricity Data'!$P$373:$P$375</definedName>
    <definedName name="I.Electricity.ES4U13C6" hidden="1">'Electricity Data'!$P$379:$P$381</definedName>
    <definedName name="I.Electricity.ES4U13C7" hidden="1">'Electricity Data'!$P$385:$P$387</definedName>
    <definedName name="I.Electricity.ES4U13C8" hidden="1">'Electricity Data'!$P$391:$P$393</definedName>
    <definedName name="I.Electricity.ES4U13C9" hidden="1">'Electricity Data'!$P$397:$P$399</definedName>
    <definedName name="I.Electricity.ES4U13Quantity" hidden="1">'Electricity Data'!$P$306</definedName>
    <definedName name="I.Electricity.ES4U14C1" hidden="1">'Electricity Data'!$Q$310:$Q$312</definedName>
    <definedName name="I.Electricity.ES4U14C2" hidden="1">'Electricity Data'!$Q$316:$Q$339</definedName>
    <definedName name="I.Electricity.ES4U14C3" hidden="1">'Electricity Data'!$Q$343:$Q$363</definedName>
    <definedName name="I.Electricity.ES4U14C4" hidden="1">'Electricity Data'!$Q$367:$Q$369</definedName>
    <definedName name="I.Electricity.ES4U14C5" hidden="1">'Electricity Data'!$Q$373:$Q$375</definedName>
    <definedName name="I.Electricity.ES4U14C6" hidden="1">'Electricity Data'!$Q$379:$Q$381</definedName>
    <definedName name="I.Electricity.ES4U14C7" hidden="1">'Electricity Data'!$Q$385:$Q$387</definedName>
    <definedName name="I.Electricity.ES4U14C8" hidden="1">'Electricity Data'!$Q$391:$Q$393</definedName>
    <definedName name="I.Electricity.ES4U14C9" hidden="1">'Electricity Data'!$Q$397:$Q$399</definedName>
    <definedName name="I.Electricity.ES4U14Quantity" hidden="1">'Electricity Data'!$Q$306</definedName>
    <definedName name="I.Electricity.ES4U15C1" hidden="1">'Electricity Data'!$R$310:$R$312</definedName>
    <definedName name="I.Electricity.ES4U15C2" hidden="1">'Electricity Data'!$R$316:$R$339</definedName>
    <definedName name="I.Electricity.ES4U15C3" hidden="1">'Electricity Data'!$R$343:$R$363</definedName>
    <definedName name="I.Electricity.ES4U15C4" hidden="1">'Electricity Data'!$R$367:$R$369</definedName>
    <definedName name="I.Electricity.ES4U15C5" hidden="1">'Electricity Data'!$R$373:$R$375</definedName>
    <definedName name="I.Electricity.ES4U15C6" hidden="1">'Electricity Data'!$R$379:$R$381</definedName>
    <definedName name="I.Electricity.ES4U15C7" hidden="1">'Electricity Data'!$R$385:$R$387</definedName>
    <definedName name="I.Electricity.ES4U15C8" hidden="1">'Electricity Data'!$R$391:$R$393</definedName>
    <definedName name="I.Electricity.ES4U15C9" hidden="1">'Electricity Data'!$R$397:$R$399</definedName>
    <definedName name="I.Electricity.ES4U15Quantity" hidden="1">'Electricity Data'!$R$306</definedName>
    <definedName name="I.Electricity.ES4U16C1" hidden="1">'Electricity Data'!$S$310:$S$312</definedName>
    <definedName name="I.Electricity.ES4U16C2" hidden="1">'Electricity Data'!$S$316:$S$339</definedName>
    <definedName name="I.Electricity.ES4U16C3" hidden="1">'Electricity Data'!$S$343:$S$363</definedName>
    <definedName name="I.Electricity.ES4U16C4" hidden="1">'Electricity Data'!$S$367:$S$369</definedName>
    <definedName name="I.Electricity.ES4U16C5" hidden="1">'Electricity Data'!$S$373:$S$375</definedName>
    <definedName name="I.Electricity.ES4U16C6" hidden="1">'Electricity Data'!$S$379:$S$381</definedName>
    <definedName name="I.Electricity.ES4U16C7" hidden="1">'Electricity Data'!$S$385:$S$387</definedName>
    <definedName name="I.Electricity.ES4U16C8" hidden="1">'Electricity Data'!$S$391:$S$393</definedName>
    <definedName name="I.Electricity.ES4U16C9" hidden="1">'Electricity Data'!$S$397:$S$399</definedName>
    <definedName name="I.Electricity.ES4U16Quantity" hidden="1">'Electricity Data'!$S$306</definedName>
    <definedName name="I.Electricity.ES4U17C1" hidden="1">'Electricity Data'!$T$310:$T$312</definedName>
    <definedName name="I.Electricity.ES4U17C2" hidden="1">'Electricity Data'!$T$316:$T$339</definedName>
    <definedName name="I.Electricity.ES4U17C3" hidden="1">'Electricity Data'!$T$343:$T$363</definedName>
    <definedName name="I.Electricity.ES4U17C4" hidden="1">'Electricity Data'!$T$367:$T$369</definedName>
    <definedName name="I.Electricity.ES4U17C5" hidden="1">'Electricity Data'!$T$373:$T$375</definedName>
    <definedName name="I.Electricity.ES4U17C6" hidden="1">'Electricity Data'!$T$379:$T$381</definedName>
    <definedName name="I.Electricity.ES4U17C7" hidden="1">'Electricity Data'!$T$385:$T$387</definedName>
    <definedName name="I.Electricity.ES4U17C8" hidden="1">'Electricity Data'!$T$391:$T$393</definedName>
    <definedName name="I.Electricity.ES4U17C9" hidden="1">'Electricity Data'!$T$397:$T$399</definedName>
    <definedName name="I.Electricity.ES4U17Quantity" hidden="1">'Electricity Data'!$T$306</definedName>
    <definedName name="I.Electricity.ES4U18C1" hidden="1">'Electricity Data'!$U$310:$U$312</definedName>
    <definedName name="I.Electricity.ES4U18C2" hidden="1">'Electricity Data'!$U$316:$U$339</definedName>
    <definedName name="I.Electricity.ES4U18C3" hidden="1">'Electricity Data'!$U$343:$U$363</definedName>
    <definedName name="I.Electricity.ES4U18C4" hidden="1">'Electricity Data'!$U$367:$U$369</definedName>
    <definedName name="I.Electricity.ES4U18C5" hidden="1">'Electricity Data'!$U$373:$U$375</definedName>
    <definedName name="I.Electricity.ES4U18C6" hidden="1">'Electricity Data'!$U$379:$U$381</definedName>
    <definedName name="I.Electricity.ES4U18C7" hidden="1">'Electricity Data'!$U$385:$U$387</definedName>
    <definedName name="I.Electricity.ES4U18C8" hidden="1">'Electricity Data'!$U$391:$U$393</definedName>
    <definedName name="I.Electricity.ES4U18C9" hidden="1">'Electricity Data'!$U$397:$U$399</definedName>
    <definedName name="I.Electricity.ES4U18Quantity" hidden="1">'Electricity Data'!$U$306</definedName>
    <definedName name="I.Electricity.ES4U19C1" hidden="1">'Electricity Data'!$V$310:$V$312</definedName>
    <definedName name="I.Electricity.ES4U19C2" hidden="1">'Electricity Data'!$V$316:$V$339</definedName>
    <definedName name="I.Electricity.ES4U19C3" hidden="1">'Electricity Data'!$V$343:$V$363</definedName>
    <definedName name="I.Electricity.ES4U19C4" hidden="1">'Electricity Data'!$V$367:$V$369</definedName>
    <definedName name="I.Electricity.ES4U19C5" hidden="1">'Electricity Data'!$V$373:$V$375</definedName>
    <definedName name="I.Electricity.ES4U19C6" hidden="1">'Electricity Data'!$V$379:$V$381</definedName>
    <definedName name="I.Electricity.ES4U19C7" hidden="1">'Electricity Data'!$V$385:$V$387</definedName>
    <definedName name="I.Electricity.ES4U19C8" hidden="1">'Electricity Data'!$V$391:$V$393</definedName>
    <definedName name="I.Electricity.ES4U19C9" hidden="1">'Electricity Data'!$V$397:$V$399</definedName>
    <definedName name="I.Electricity.ES4U19Quantity" hidden="1">'Electricity Data'!$V$306</definedName>
    <definedName name="I.Electricity.ES4U1C1" hidden="1">'Electricity Data'!$D$310:$D$312</definedName>
    <definedName name="I.Electricity.ES4U1C2" hidden="1">'Electricity Data'!$D$316:$D$339</definedName>
    <definedName name="I.Electricity.ES4U1C3" hidden="1">'Electricity Data'!$D$343:$D$363</definedName>
    <definedName name="I.Electricity.ES4U1C4" hidden="1">'Electricity Data'!$D$367:$D$369</definedName>
    <definedName name="I.Electricity.ES4U1C5" hidden="1">'Electricity Data'!$D$373:$D$375</definedName>
    <definedName name="I.Electricity.ES4U1C6" hidden="1">'Electricity Data'!$D$379:$D$381</definedName>
    <definedName name="I.Electricity.ES4U1C7" hidden="1">'Electricity Data'!$D$385:$D$387</definedName>
    <definedName name="I.Electricity.ES4U1C8" hidden="1">'Electricity Data'!$D$391:$D$393</definedName>
    <definedName name="I.Electricity.ES4U1C9" hidden="1">'Electricity Data'!$D$397:$D$399</definedName>
    <definedName name="I.Electricity.ES4U1Quantity" hidden="1">'Electricity Data'!$D$306</definedName>
    <definedName name="I.Electricity.ES4U20C1" hidden="1">'Electricity Data'!$W$310:$W$312</definedName>
    <definedName name="I.Electricity.ES4U20C2" hidden="1">'Electricity Data'!$W$316:$W$339</definedName>
    <definedName name="I.Electricity.ES4U20C3" hidden="1">'Electricity Data'!$W$343:$W$363</definedName>
    <definedName name="I.Electricity.ES4U20C4" hidden="1">'Electricity Data'!$W$367:$W$369</definedName>
    <definedName name="I.Electricity.ES4U20C5" hidden="1">'Electricity Data'!$W$373:$W$375</definedName>
    <definedName name="I.Electricity.ES4U20C6" hidden="1">'Electricity Data'!$W$379:$W$381</definedName>
    <definedName name="I.Electricity.ES4U20C7" hidden="1">'Electricity Data'!$W$385:$W$387</definedName>
    <definedName name="I.Electricity.ES4U20C8" hidden="1">'Electricity Data'!$W$391:$W$393</definedName>
    <definedName name="I.Electricity.ES4U20C9" hidden="1">'Electricity Data'!$W$397:$W$399</definedName>
    <definedName name="I.Electricity.ES4U20Quantity" hidden="1">'Electricity Data'!$W$306</definedName>
    <definedName name="I.Electricity.ES4U2C1" hidden="1">'Electricity Data'!$E$310:$E$312</definedName>
    <definedName name="I.Electricity.ES4U2C2" hidden="1">'Electricity Data'!$E$316:$E$339</definedName>
    <definedName name="I.Electricity.ES4U2C3" hidden="1">'Electricity Data'!$E$343:$E$363</definedName>
    <definedName name="I.Electricity.ES4U2C4" hidden="1">'Electricity Data'!$E$367:$E$369</definedName>
    <definedName name="I.Electricity.ES4U2C5" hidden="1">'Electricity Data'!$E$373:$E$375</definedName>
    <definedName name="I.Electricity.ES4U2C6" hidden="1">'Electricity Data'!$E$379:$E$381</definedName>
    <definedName name="I.Electricity.ES4U2C7" hidden="1">'Electricity Data'!$E$385:$E$387</definedName>
    <definedName name="I.Electricity.ES4U2C8" hidden="1">'Electricity Data'!$E$391:$E$393</definedName>
    <definedName name="I.Electricity.ES4U2C9" hidden="1">'Electricity Data'!$E$397:$E$399</definedName>
    <definedName name="I.Electricity.ES4U2Quantity" hidden="1">'Electricity Data'!$E$306</definedName>
    <definedName name="I.Electricity.ES4U3C1" hidden="1">'Electricity Data'!$F$310:$F$312</definedName>
    <definedName name="I.Electricity.ES4U3C2" hidden="1">'Electricity Data'!$F$316:$F$339</definedName>
    <definedName name="I.Electricity.ES4U3C3" hidden="1">'Electricity Data'!$F$343:$F$363</definedName>
    <definedName name="I.Electricity.ES4U3C4" hidden="1">'Electricity Data'!$F$367:$F$369</definedName>
    <definedName name="I.Electricity.ES4U3C5" hidden="1">'Electricity Data'!$F$373:$F$375</definedName>
    <definedName name="I.Electricity.ES4U3C6" hidden="1">'Electricity Data'!$F$379:$F$381</definedName>
    <definedName name="I.Electricity.ES4U3C7" hidden="1">'Electricity Data'!$F$385:$F$387</definedName>
    <definedName name="I.Electricity.ES4U3C8" hidden="1">'Electricity Data'!$F$391:$F$393</definedName>
    <definedName name="I.Electricity.ES4U3C9" hidden="1">'Electricity Data'!$F$397:$F$399</definedName>
    <definedName name="I.Electricity.ES4U3Quantity" hidden="1">'Electricity Data'!$F$306</definedName>
    <definedName name="I.Electricity.ES4U4C1" hidden="1">'Electricity Data'!$G$310:$G$312</definedName>
    <definedName name="I.Electricity.ES4U4C2" hidden="1">'Electricity Data'!$G$316:$G$339</definedName>
    <definedName name="I.Electricity.ES4U4C3" hidden="1">'Electricity Data'!$G$343:$G$363</definedName>
    <definedName name="I.Electricity.ES4U4C4" hidden="1">'Electricity Data'!$G$367:$G$369</definedName>
    <definedName name="I.Electricity.ES4U4C5" hidden="1">'Electricity Data'!$G$373:$G$375</definedName>
    <definedName name="I.Electricity.ES4U4C6" hidden="1">'Electricity Data'!$G$379:$G$381</definedName>
    <definedName name="I.Electricity.ES4U4C7" hidden="1">'Electricity Data'!$G$385:$G$387</definedName>
    <definedName name="I.Electricity.ES4U4C8" hidden="1">'Electricity Data'!$G$391:$G$393</definedName>
    <definedName name="I.Electricity.ES4U4C9" hidden="1">'Electricity Data'!$G$397:$G$399</definedName>
    <definedName name="I.Electricity.ES4U4Quantity" hidden="1">'Electricity Data'!$G$306</definedName>
    <definedName name="I.Electricity.ES4U5C1" hidden="1">'Electricity Data'!$H$310:$H$312</definedName>
    <definedName name="I.Electricity.ES4U5C2" hidden="1">'Electricity Data'!$H$316:$H$339</definedName>
    <definedName name="I.Electricity.ES4U5C3" hidden="1">'Electricity Data'!$H$343:$H$363</definedName>
    <definedName name="I.Electricity.ES4U5C4" hidden="1">'Electricity Data'!$H$367:$H$369</definedName>
    <definedName name="I.Electricity.ES4U5C5" hidden="1">'Electricity Data'!$H$373:$H$375</definedName>
    <definedName name="I.Electricity.ES4U5C6" hidden="1">'Electricity Data'!$H$379:$H$381</definedName>
    <definedName name="I.Electricity.ES4U5C7" hidden="1">'Electricity Data'!$H$385:$H$387</definedName>
    <definedName name="I.Electricity.ES4U5C8" hidden="1">'Electricity Data'!$H$391:$H$393</definedName>
    <definedName name="I.Electricity.ES4U5C9" hidden="1">'Electricity Data'!$H$397:$H$399</definedName>
    <definedName name="I.Electricity.ES4U5Quantity" hidden="1">'Electricity Data'!$H$306</definedName>
    <definedName name="I.Electricity.ES4U6C1" hidden="1">'Electricity Data'!$I$310:$I$312</definedName>
    <definedName name="I.Electricity.ES4U6C2" hidden="1">'Electricity Data'!$I$316:$I$339</definedName>
    <definedName name="I.Electricity.ES4U6C3" hidden="1">'Electricity Data'!$I$343:$I$363</definedName>
    <definedName name="I.Electricity.ES4U6C4" hidden="1">'Electricity Data'!$I$367:$I$369</definedName>
    <definedName name="I.Electricity.ES4U6C5" hidden="1">'Electricity Data'!$I$373:$I$375</definedName>
    <definedName name="I.Electricity.ES4U6C6" hidden="1">'Electricity Data'!$I$379:$I$381</definedName>
    <definedName name="I.Electricity.ES4U6C7" hidden="1">'Electricity Data'!$I$385:$I$387</definedName>
    <definedName name="I.Electricity.ES4U6C8" hidden="1">'Electricity Data'!$I$391:$I$393</definedName>
    <definedName name="I.Electricity.ES4U6C9" hidden="1">'Electricity Data'!$I$397:$I$399</definedName>
    <definedName name="I.Electricity.ES4U6Quantity" hidden="1">'Electricity Data'!$I$306</definedName>
    <definedName name="I.Electricity.ES4U7C1" hidden="1">'Electricity Data'!$J$310:$J$312</definedName>
    <definedName name="I.Electricity.ES4U7C2" hidden="1">'Electricity Data'!$J$316:$J$339</definedName>
    <definedName name="I.Electricity.ES4U7C3" hidden="1">'Electricity Data'!$J$343:$J$363</definedName>
    <definedName name="I.Electricity.ES4U7C4" hidden="1">'Electricity Data'!$J$367:$J$369</definedName>
    <definedName name="I.Electricity.ES4U7C5" hidden="1">'Electricity Data'!$J$373:$J$375</definedName>
    <definedName name="I.Electricity.ES4U7C6" hidden="1">'Electricity Data'!$J$379:$J$381</definedName>
    <definedName name="I.Electricity.ES4U7C7" hidden="1">'Electricity Data'!$J$385:$J$387</definedName>
    <definedName name="I.Electricity.ES4U7C8" hidden="1">'Electricity Data'!$J$391:$J$393</definedName>
    <definedName name="I.Electricity.ES4U7C9" hidden="1">'Electricity Data'!$J$397:$J$399</definedName>
    <definedName name="I.Electricity.ES4U7Quantity" hidden="1">'Electricity Data'!$J$306</definedName>
    <definedName name="I.Electricity.ES4U8C1" hidden="1">'Electricity Data'!$K$310:$K$312</definedName>
    <definedName name="I.Electricity.ES4U8C2" hidden="1">'Electricity Data'!$K$316:$K$339</definedName>
    <definedName name="I.Electricity.ES4U8C3" hidden="1">'Electricity Data'!$K$343:$K$363</definedName>
    <definedName name="I.Electricity.ES4U8C4" hidden="1">'Electricity Data'!$K$367:$K$369</definedName>
    <definedName name="I.Electricity.ES4U8C5" hidden="1">'Electricity Data'!$K$373:$K$375</definedName>
    <definedName name="I.Electricity.ES4U8C6" hidden="1">'Electricity Data'!$K$379:$K$381</definedName>
    <definedName name="I.Electricity.ES4U8C7" hidden="1">'Electricity Data'!$K$385:$K$387</definedName>
    <definedName name="I.Electricity.ES4U8C8" hidden="1">'Electricity Data'!$K$391:$K$393</definedName>
    <definedName name="I.Electricity.ES4U8C9" hidden="1">'Electricity Data'!$K$397:$K$399</definedName>
    <definedName name="I.Electricity.ES4U8Quantity" hidden="1">'Electricity Data'!$K$306</definedName>
    <definedName name="I.Electricity.ES4U9C1" hidden="1">'Electricity Data'!$L$310:$L$312</definedName>
    <definedName name="I.Electricity.ES4U9C2" hidden="1">'Electricity Data'!$L$316:$L$339</definedName>
    <definedName name="I.Electricity.ES4U9C3" hidden="1">'Electricity Data'!$L$343:$L$363</definedName>
    <definedName name="I.Electricity.ES4U9C4" hidden="1">'Electricity Data'!$L$367:$L$369</definedName>
    <definedName name="I.Electricity.ES4U9C5" hidden="1">'Electricity Data'!$L$373:$L$375</definedName>
    <definedName name="I.Electricity.ES4U9C6" hidden="1">'Electricity Data'!$L$379:$L$381</definedName>
    <definedName name="I.Electricity.ES4U9C7" hidden="1">'Electricity Data'!$L$385:$L$387</definedName>
    <definedName name="I.Electricity.ES4U9C8" hidden="1">'Electricity Data'!$L$391:$L$393</definedName>
    <definedName name="I.Electricity.ES4U9C9" hidden="1">'Electricity Data'!$L$397:$L$399</definedName>
    <definedName name="I.Electricity.ES4U9Quantity" hidden="1">'Electricity Data'!$L$306</definedName>
    <definedName name="I.Electricity.ES5U10C1" hidden="1">'Electricity Data'!$M$409:$M$411</definedName>
    <definedName name="I.Electricity.ES5U10C2" hidden="1">'Electricity Data'!$M$415:$M$438</definedName>
    <definedName name="I.Electricity.ES5U10C3" hidden="1">'Electricity Data'!$M$442:$M$462</definedName>
    <definedName name="I.Electricity.ES5U10C4" hidden="1">'Electricity Data'!$M$466:$M$468</definedName>
    <definedName name="I.Electricity.ES5U10C5" hidden="1">'Electricity Data'!$M$472:$M$474</definedName>
    <definedName name="I.Electricity.ES5U10C6" hidden="1">'Electricity Data'!$M$478:$M$480</definedName>
    <definedName name="I.Electricity.ES5U10C7" hidden="1">'Electricity Data'!$M$484:$M$486</definedName>
    <definedName name="I.Electricity.ES5U10C8" hidden="1">'Electricity Data'!$M$490:$M$492</definedName>
    <definedName name="I.Electricity.ES5U10C9" hidden="1">'Electricity Data'!$M$496:$M$498</definedName>
    <definedName name="I.Electricity.ES5U10Quantity" hidden="1">'Electricity Data'!$M$405</definedName>
    <definedName name="I.Electricity.ES5U11C1" hidden="1">'Electricity Data'!$N$409:$N$411</definedName>
    <definedName name="I.Electricity.ES5U11C2" hidden="1">'Electricity Data'!$N$415:$N$438</definedName>
    <definedName name="I.Electricity.ES5U11C3" hidden="1">'Electricity Data'!$N$442:$N$462</definedName>
    <definedName name="I.Electricity.ES5U11C4" hidden="1">'Electricity Data'!$N$466:$N$468</definedName>
    <definedName name="I.Electricity.ES5U11C5" hidden="1">'Electricity Data'!$N$472:$N$474</definedName>
    <definedName name="I.Electricity.ES5U11C6" hidden="1">'Electricity Data'!$N$478:$N$480</definedName>
    <definedName name="I.Electricity.ES5U11C7" hidden="1">'Electricity Data'!$N$484:$N$486</definedName>
    <definedName name="I.Electricity.ES5U11C8" hidden="1">'Electricity Data'!$N$490:$N$492</definedName>
    <definedName name="I.Electricity.ES5U11C9" hidden="1">'Electricity Data'!$N$496:$N$498</definedName>
    <definedName name="I.Electricity.ES5U11Quantity" hidden="1">'Electricity Data'!$N$405</definedName>
    <definedName name="I.Electricity.ES5U12C1" hidden="1">'Electricity Data'!$O$409:$O$411</definedName>
    <definedName name="I.Electricity.ES5U12C2" hidden="1">'Electricity Data'!$O$415:$O$438</definedName>
    <definedName name="I.Electricity.ES5U12C3" hidden="1">'Electricity Data'!$O$442:$O$462</definedName>
    <definedName name="I.Electricity.ES5U12C4" hidden="1">'Electricity Data'!$O$466:$O$468</definedName>
    <definedName name="I.Electricity.ES5U12C5" hidden="1">'Electricity Data'!$O$472:$O$474</definedName>
    <definedName name="I.Electricity.ES5U12C6" hidden="1">'Electricity Data'!$O$478:$O$480</definedName>
    <definedName name="I.Electricity.ES5U12C7" hidden="1">'Electricity Data'!$O$484:$O$486</definedName>
    <definedName name="I.Electricity.ES5U12C8" hidden="1">'Electricity Data'!$O$490:$O$492</definedName>
    <definedName name="I.Electricity.ES5U12C9" hidden="1">'Electricity Data'!$O$496:$O$498</definedName>
    <definedName name="I.Electricity.ES5U12Quantity" hidden="1">'Electricity Data'!$O$405</definedName>
    <definedName name="I.Electricity.ES5U13C1" hidden="1">'Electricity Data'!$P$409:$P$411</definedName>
    <definedName name="I.Electricity.ES5U13C2" hidden="1">'Electricity Data'!$P$415:$P$438</definedName>
    <definedName name="I.Electricity.ES5U13C3" hidden="1">'Electricity Data'!$P$442:$P$462</definedName>
    <definedName name="I.Electricity.ES5U13C4" hidden="1">'Electricity Data'!$P$466:$P$468</definedName>
    <definedName name="I.Electricity.ES5U13C5" hidden="1">'Electricity Data'!$P$472:$P$474</definedName>
    <definedName name="I.Electricity.ES5U13C6" hidden="1">'Electricity Data'!$P$478:$P$480</definedName>
    <definedName name="I.Electricity.ES5U13C7" hidden="1">'Electricity Data'!$P$484:$P$486</definedName>
    <definedName name="I.Electricity.ES5U13C8" hidden="1">'Electricity Data'!$P$490:$P$492</definedName>
    <definedName name="I.Electricity.ES5U13C9" hidden="1">'Electricity Data'!$P$496:$P$498</definedName>
    <definedName name="I.Electricity.ES5U13Quantity" hidden="1">'Electricity Data'!$P$405</definedName>
    <definedName name="I.Electricity.ES5U14C1" hidden="1">'Electricity Data'!$Q$409:$Q$411</definedName>
    <definedName name="I.Electricity.ES5U14C2" hidden="1">'Electricity Data'!$Q$415:$Q$438</definedName>
    <definedName name="I.Electricity.ES5U14C3" hidden="1">'Electricity Data'!$Q$442:$Q$462</definedName>
    <definedName name="I.Electricity.ES5U14C4" hidden="1">'Electricity Data'!$Q$466:$Q$468</definedName>
    <definedName name="I.Electricity.ES5U14C5" hidden="1">'Electricity Data'!$Q$472:$Q$474</definedName>
    <definedName name="I.Electricity.ES5U14C6" hidden="1">'Electricity Data'!$Q$478:$Q$480</definedName>
    <definedName name="I.Electricity.ES5U14C7" hidden="1">'Electricity Data'!$Q$484:$Q$486</definedName>
    <definedName name="I.Electricity.ES5U14C8" hidden="1">'Electricity Data'!$Q$490:$Q$492</definedName>
    <definedName name="I.Electricity.ES5U14C9" hidden="1">'Electricity Data'!$Q$496:$Q$498</definedName>
    <definedName name="I.Electricity.ES5U14Quantity" hidden="1">'Electricity Data'!$Q$405</definedName>
    <definedName name="I.Electricity.ES5U15C1" hidden="1">'Electricity Data'!$R$409:$R$411</definedName>
    <definedName name="I.Electricity.ES5U15C2" hidden="1">'Electricity Data'!$R$415:$R$438</definedName>
    <definedName name="I.Electricity.ES5U15C3" hidden="1">'Electricity Data'!$R$442:$R$462</definedName>
    <definedName name="I.Electricity.ES5U15C4" hidden="1">'Electricity Data'!$R$466:$R$468</definedName>
    <definedName name="I.Electricity.ES5U15C5" hidden="1">'Electricity Data'!$R$472:$R$474</definedName>
    <definedName name="I.Electricity.ES5U15C6" hidden="1">'Electricity Data'!$R$478:$R$480</definedName>
    <definedName name="I.Electricity.ES5U15C7" hidden="1">'Electricity Data'!$R$484:$R$486</definedName>
    <definedName name="I.Electricity.ES5U15C8" hidden="1">'Electricity Data'!$R$490:$R$492</definedName>
    <definedName name="I.Electricity.ES5U15C9" hidden="1">'Electricity Data'!$R$496:$R$498</definedName>
    <definedName name="I.Electricity.ES5U15Quantity" hidden="1">'Electricity Data'!$R$405</definedName>
    <definedName name="I.Electricity.ES5U16C1" hidden="1">'Electricity Data'!$S$409:$S$411</definedName>
    <definedName name="I.Electricity.ES5U16C2" hidden="1">'Electricity Data'!$S$415:$S$438</definedName>
    <definedName name="I.Electricity.ES5U16C3" hidden="1">'Electricity Data'!$S$442:$S$462</definedName>
    <definedName name="I.Electricity.ES5U16C4" hidden="1">'Electricity Data'!$S$466:$S$468</definedName>
    <definedName name="I.Electricity.ES5U16C5" hidden="1">'Electricity Data'!$S$472:$S$474</definedName>
    <definedName name="I.Electricity.ES5U16C6" hidden="1">'Electricity Data'!$S$478:$S$480</definedName>
    <definedName name="I.Electricity.ES5U16C7" hidden="1">'Electricity Data'!$S$484:$S$486</definedName>
    <definedName name="I.Electricity.ES5U16C8" hidden="1">'Electricity Data'!$S$490:$S$492</definedName>
    <definedName name="I.Electricity.ES5U16C9" hidden="1">'Electricity Data'!$S$496:$S$498</definedName>
    <definedName name="I.Electricity.ES5U16Quantity" hidden="1">'Electricity Data'!$S$405</definedName>
    <definedName name="I.Electricity.ES5U17C1" hidden="1">'Electricity Data'!$T$409:$T$411</definedName>
    <definedName name="I.Electricity.ES5U17C2" hidden="1">'Electricity Data'!$T$415:$T$438</definedName>
    <definedName name="I.Electricity.ES5U17C3" hidden="1">'Electricity Data'!$T$442:$T$462</definedName>
    <definedName name="I.Electricity.ES5U17C4" hidden="1">'Electricity Data'!$T$466:$T$468</definedName>
    <definedName name="I.Electricity.ES5U17C5" hidden="1">'Electricity Data'!$T$472:$T$474</definedName>
    <definedName name="I.Electricity.ES5U17C6" hidden="1">'Electricity Data'!$T$478:$T$480</definedName>
    <definedName name="I.Electricity.ES5U17C7" hidden="1">'Electricity Data'!$T$484:$T$486</definedName>
    <definedName name="I.Electricity.ES5U17C8" hidden="1">'Electricity Data'!$T$490:$T$492</definedName>
    <definedName name="I.Electricity.ES5U17C9" hidden="1">'Electricity Data'!$T$496:$T$498</definedName>
    <definedName name="I.Electricity.ES5U17Quantity" hidden="1">'Electricity Data'!$T$405</definedName>
    <definedName name="I.Electricity.ES5U18C1" hidden="1">'Electricity Data'!$U$409:$U$411</definedName>
    <definedName name="I.Electricity.ES5U18C2" hidden="1">'Electricity Data'!$U$415:$U$438</definedName>
    <definedName name="I.Electricity.ES5U18C3" hidden="1">'Electricity Data'!$U$442:$U$462</definedName>
    <definedName name="I.Electricity.ES5U18C4" hidden="1">'Electricity Data'!$U$466:$U$468</definedName>
    <definedName name="I.Electricity.ES5U18C5" hidden="1">'Electricity Data'!$U$472:$U$474</definedName>
    <definedName name="I.Electricity.ES5U18C6" hidden="1">'Electricity Data'!$U$478:$U$480</definedName>
    <definedName name="I.Electricity.ES5U18C7" hidden="1">'Electricity Data'!$U$484:$U$486</definedName>
    <definedName name="I.Electricity.ES5U18C8" hidden="1">'Electricity Data'!$U$490:$U$492</definedName>
    <definedName name="I.Electricity.ES5U18C9" hidden="1">'Electricity Data'!$U$496:$U$498</definedName>
    <definedName name="I.Electricity.ES5U18Quantity" hidden="1">'Electricity Data'!$U$405</definedName>
    <definedName name="I.Electricity.ES5U19C1" hidden="1">'Electricity Data'!$V$409:$V$411</definedName>
    <definedName name="I.Electricity.ES5U19C2" hidden="1">'Electricity Data'!$V$415:$V$438</definedName>
    <definedName name="I.Electricity.ES5U19C3" hidden="1">'Electricity Data'!$V$442:$V$462</definedName>
    <definedName name="I.Electricity.ES5U19C4" hidden="1">'Electricity Data'!$V$466:$V$468</definedName>
    <definedName name="I.Electricity.ES5U19C5" hidden="1">'Electricity Data'!$V$472:$V$474</definedName>
    <definedName name="I.Electricity.ES5U19C6" hidden="1">'Electricity Data'!$V$478:$V$480</definedName>
    <definedName name="I.Electricity.ES5U19C7" hidden="1">'Electricity Data'!$V$484:$V$486</definedName>
    <definedName name="I.Electricity.ES5U19C8" hidden="1">'Electricity Data'!$V$490:$V$492</definedName>
    <definedName name="I.Electricity.ES5U19C9" hidden="1">'Electricity Data'!$V$496:$V$498</definedName>
    <definedName name="I.Electricity.ES5U19Quantity" hidden="1">'Electricity Data'!$V$405</definedName>
    <definedName name="I.Electricity.ES5U1C1" hidden="1">'Electricity Data'!$D$409:$D$411</definedName>
    <definedName name="I.Electricity.ES5U1C2" hidden="1">'Electricity Data'!$D$415:$D$438</definedName>
    <definedName name="I.Electricity.ES5U1C3" hidden="1">'Electricity Data'!$D$442:$D$462</definedName>
    <definedName name="I.Electricity.ES5U1C4" hidden="1">'Electricity Data'!$D$466:$D$468</definedName>
    <definedName name="I.Electricity.ES5U1C5" hidden="1">'Electricity Data'!$D$472:$D$474</definedName>
    <definedName name="I.Electricity.ES5U1C6" hidden="1">'Electricity Data'!$D$478:$D$480</definedName>
    <definedName name="I.Electricity.ES5U1C7" hidden="1">'Electricity Data'!$D$484:$D$486</definedName>
    <definedName name="I.Electricity.ES5U1C8" hidden="1">'Electricity Data'!$D$490:$D$492</definedName>
    <definedName name="I.Electricity.ES5U1C9" hidden="1">'Electricity Data'!$D$496:$D$498</definedName>
    <definedName name="I.Electricity.ES5U1Quantity" hidden="1">'Electricity Data'!$D$405</definedName>
    <definedName name="I.Electricity.ES5U20C1" hidden="1">'Electricity Data'!$W$409:$W$411</definedName>
    <definedName name="I.Electricity.ES5U20C2" hidden="1">'Electricity Data'!$W$415:$W$438</definedName>
    <definedName name="I.Electricity.ES5U20C3" hidden="1">'Electricity Data'!$W$442:$W$462</definedName>
    <definedName name="I.Electricity.ES5U20C4" hidden="1">'Electricity Data'!$W$466:$W$468</definedName>
    <definedName name="I.Electricity.ES5U20C5" hidden="1">'Electricity Data'!$W$472:$W$474</definedName>
    <definedName name="I.Electricity.ES5U20C6" hidden="1">'Electricity Data'!$W$478:$W$480</definedName>
    <definedName name="I.Electricity.ES5U20C7" hidden="1">'Electricity Data'!$W$484:$W$486</definedName>
    <definedName name="I.Electricity.ES5U20C8" hidden="1">'Electricity Data'!$W$490:$W$492</definedName>
    <definedName name="I.Electricity.ES5U20C9" hidden="1">'Electricity Data'!$W$496:$W$498</definedName>
    <definedName name="I.Electricity.ES5U20Quantity" hidden="1">'Electricity Data'!$W$405</definedName>
    <definedName name="I.Electricity.ES5U2C1" hidden="1">'Electricity Data'!$E$409:$E$411</definedName>
    <definedName name="I.Electricity.ES5U2C2" hidden="1">'Electricity Data'!$E$415:$E$438</definedName>
    <definedName name="I.Electricity.ES5U2C3" hidden="1">'Electricity Data'!$E$442:$E$462</definedName>
    <definedName name="I.Electricity.ES5U2C4" hidden="1">'Electricity Data'!$E$466:$E$468</definedName>
    <definedName name="I.Electricity.ES5U2C5" hidden="1">'Electricity Data'!$E$472:$E$474</definedName>
    <definedName name="I.Electricity.ES5U2C6" hidden="1">'Electricity Data'!$E$478:$E$480</definedName>
    <definedName name="I.Electricity.ES5U2C7" hidden="1">'Electricity Data'!$E$484:$E$486</definedName>
    <definedName name="I.Electricity.ES5U2C8" hidden="1">'Electricity Data'!$E$490:$E$492</definedName>
    <definedName name="I.Electricity.ES5U2C9" hidden="1">'Electricity Data'!$E$496:$E$498</definedName>
    <definedName name="I.Electricity.ES5U2Quantity" hidden="1">'Electricity Data'!$E$405</definedName>
    <definedName name="I.Electricity.ES5U3C1" hidden="1">'Electricity Data'!$F$409:$F$411</definedName>
    <definedName name="I.Electricity.ES5U3C2" hidden="1">'Electricity Data'!$F$415:$F$438</definedName>
    <definedName name="I.Electricity.ES5U3C3" hidden="1">'Electricity Data'!$F$442:$F$462</definedName>
    <definedName name="I.Electricity.ES5U3C4" hidden="1">'Electricity Data'!$F$466:$F$468</definedName>
    <definedName name="I.Electricity.ES5U3C5" hidden="1">'Electricity Data'!$F$472:$F$474</definedName>
    <definedName name="I.Electricity.ES5U3C6" hidden="1">'Electricity Data'!$F$478:$F$480</definedName>
    <definedName name="I.Electricity.ES5U3C7" hidden="1">'Electricity Data'!$F$484:$F$486</definedName>
    <definedName name="I.Electricity.ES5U3C8" hidden="1">'Electricity Data'!$F$490:$F$492</definedName>
    <definedName name="I.Electricity.ES5U3C9" hidden="1">'Electricity Data'!$F$496:$F$498</definedName>
    <definedName name="I.Electricity.ES5U3Quantity" hidden="1">'Electricity Data'!$F$405</definedName>
    <definedName name="I.Electricity.ES5U4C1" hidden="1">'Electricity Data'!$G$409:$G$411</definedName>
    <definedName name="I.Electricity.ES5U4C2" hidden="1">'Electricity Data'!$G$415:$G$438</definedName>
    <definedName name="I.Electricity.ES5U4C3" hidden="1">'Electricity Data'!$G$442:$G$462</definedName>
    <definedName name="I.Electricity.ES5U4C4" hidden="1">'Electricity Data'!$G$466:$G$468</definedName>
    <definedName name="I.Electricity.ES5U4C5" hidden="1">'Electricity Data'!$G$472:$G$474</definedName>
    <definedName name="I.Electricity.ES5U4C6" hidden="1">'Electricity Data'!$G$478:$G$480</definedName>
    <definedName name="I.Electricity.ES5U4C7" hidden="1">'Electricity Data'!$G$484:$G$486</definedName>
    <definedName name="I.Electricity.ES5U4C8" hidden="1">'Electricity Data'!$G$490:$G$492</definedName>
    <definedName name="I.Electricity.ES5U4C9" hidden="1">'Electricity Data'!$G$496:$G$498</definedName>
    <definedName name="I.Electricity.ES5U4Quantity" hidden="1">'Electricity Data'!$G$405</definedName>
    <definedName name="I.Electricity.ES5U5C1" hidden="1">'Electricity Data'!$H$409:$H$411</definedName>
    <definedName name="I.Electricity.ES5U5C2" hidden="1">'Electricity Data'!$H$415:$H$438</definedName>
    <definedName name="I.Electricity.ES5U5C3" hidden="1">'Electricity Data'!$H$442:$H$462</definedName>
    <definedName name="I.Electricity.ES5U5C4" hidden="1">'Electricity Data'!$H$466:$H$468</definedName>
    <definedName name="I.Electricity.ES5U5C5" hidden="1">'Electricity Data'!$H$472:$H$474</definedName>
    <definedName name="I.Electricity.ES5U5C6" hidden="1">'Electricity Data'!$H$478:$H$480</definedName>
    <definedName name="I.Electricity.ES5U5C7" hidden="1">'Electricity Data'!$H$484:$H$486</definedName>
    <definedName name="I.Electricity.ES5U5C8" hidden="1">'Electricity Data'!$H$490:$H$492</definedName>
    <definedName name="I.Electricity.ES5U5C9" hidden="1">'Electricity Data'!$H$496:$H$498</definedName>
    <definedName name="I.Electricity.ES5U5Quantity" hidden="1">'Electricity Data'!$H$405</definedName>
    <definedName name="I.Electricity.ES5U6C1" hidden="1">'Electricity Data'!$I$409:$I$411</definedName>
    <definedName name="I.Electricity.ES5U6C2" hidden="1">'Electricity Data'!$I$415:$I$438</definedName>
    <definedName name="I.Electricity.ES5U6C3" hidden="1">'Electricity Data'!$I$442:$I$462</definedName>
    <definedName name="I.Electricity.ES5U6C4" hidden="1">'Electricity Data'!$I$466:$I$468</definedName>
    <definedName name="I.Electricity.ES5U6C5" hidden="1">'Electricity Data'!$I$472:$I$474</definedName>
    <definedName name="I.Electricity.ES5U6C6" hidden="1">'Electricity Data'!$I$478:$I$480</definedName>
    <definedName name="I.Electricity.ES5U6C7" hidden="1">'Electricity Data'!$I$484:$I$486</definedName>
    <definedName name="I.Electricity.ES5U6C8" hidden="1">'Electricity Data'!$I$490:$I$492</definedName>
    <definedName name="I.Electricity.ES5U6C9" hidden="1">'Electricity Data'!$I$496:$I$498</definedName>
    <definedName name="I.Electricity.ES5U6Quantity" hidden="1">'Electricity Data'!$I$405</definedName>
    <definedName name="I.Electricity.ES5U7C1" hidden="1">'Electricity Data'!$J$409:$J$411</definedName>
    <definedName name="I.Electricity.ES5U7C2" hidden="1">'Electricity Data'!$J$415:$J$438</definedName>
    <definedName name="I.Electricity.ES5U7C3" hidden="1">'Electricity Data'!$J$442:$J$462</definedName>
    <definedName name="I.Electricity.ES5U7C4" hidden="1">'Electricity Data'!$J$466:$J$468</definedName>
    <definedName name="I.Electricity.ES5U7C5" hidden="1">'Electricity Data'!$J$472:$J$474</definedName>
    <definedName name="I.Electricity.ES5U7C6" hidden="1">'Electricity Data'!$J$478:$J$480</definedName>
    <definedName name="I.Electricity.ES5U7C7" hidden="1">'Electricity Data'!$J$484:$J$486</definedName>
    <definedName name="I.Electricity.ES5U7C8" hidden="1">'Electricity Data'!$J$490:$J$492</definedName>
    <definedName name="I.Electricity.ES5U7C9" hidden="1">'Electricity Data'!$J$496:$J$498</definedName>
    <definedName name="I.Electricity.ES5U7Quantity" hidden="1">'Electricity Data'!$J$405</definedName>
    <definedName name="I.Electricity.ES5U8C1" hidden="1">'Electricity Data'!$K$409:$K$411</definedName>
    <definedName name="I.Electricity.ES5U8C2" hidden="1">'Electricity Data'!$K$415:$K$438</definedName>
    <definedName name="I.Electricity.ES5U8C3" hidden="1">'Electricity Data'!$K$442:$K$462</definedName>
    <definedName name="I.Electricity.ES5U8C4" hidden="1">'Electricity Data'!$K$466:$K$468</definedName>
    <definedName name="I.Electricity.ES5U8C5" hidden="1">'Electricity Data'!$K$472:$K$474</definedName>
    <definedName name="I.Electricity.ES5U8C6" hidden="1">'Electricity Data'!$K$478:$K$480</definedName>
    <definedName name="I.Electricity.ES5U8C7" hidden="1">'Electricity Data'!$K$484:$K$486</definedName>
    <definedName name="I.Electricity.ES5U8C8" hidden="1">'Electricity Data'!$K$490:$K$492</definedName>
    <definedName name="I.Electricity.ES5U8C9" hidden="1">'Electricity Data'!$K$496:$K$498</definedName>
    <definedName name="I.Electricity.ES5U8Quantity" hidden="1">'Electricity Data'!$K$405</definedName>
    <definedName name="I.Electricity.ES5U9C1" hidden="1">'Electricity Data'!$L$409:$L$411</definedName>
    <definedName name="I.Electricity.ES5U9C2" hidden="1">'Electricity Data'!$L$415:$L$438</definedName>
    <definedName name="I.Electricity.ES5U9C3" hidden="1">'Electricity Data'!$L$442:$L$462</definedName>
    <definedName name="I.Electricity.ES5U9C4" hidden="1">'Electricity Data'!$L$466:$L$468</definedName>
    <definedName name="I.Electricity.ES5U9C5" hidden="1">'Electricity Data'!$L$472:$L$474</definedName>
    <definedName name="I.Electricity.ES5U9C6" hidden="1">'Electricity Data'!$L$478:$L$480</definedName>
    <definedName name="I.Electricity.ES5U9C7" hidden="1">'Electricity Data'!$L$484:$L$486</definedName>
    <definedName name="I.Electricity.ES5U9C8" hidden="1">'Electricity Data'!$L$490:$L$492</definedName>
    <definedName name="I.Electricity.ES5U9C9" hidden="1">'Electricity Data'!$L$496:$L$498</definedName>
    <definedName name="I.Electricity.ES5U9Quantity" hidden="1">'Electricity Data'!$L$405</definedName>
    <definedName name="I.Facility.ComplianceYear" hidden="1">'Facility Information'!$C$13</definedName>
    <definedName name="I.Facility.EmitterName" hidden="1">'Facility Information'!$C$7</definedName>
    <definedName name="I.Facility.FacilityName" hidden="1">'Facility Information'!$C$10</definedName>
    <definedName name="I.Facility.OBPSNumber" hidden="1">'Facility Information'!$E$10</definedName>
    <definedName name="I.Facility.UnitCount" hidden="1">'Facility Information'!$E$13</definedName>
    <definedName name="R.Appendix.PrintArea" hidden="1">Appendix!$B$1:$F$42</definedName>
    <definedName name="R.Compliance.PrintArea" hidden="1">Compliance!$B$1:$F$48</definedName>
    <definedName name="R.Declaration.Notification" hidden="1">Declaration!$C$36</definedName>
    <definedName name="R.Declaration.PrintArea" hidden="1">Declaration!$B$1:$G$38</definedName>
    <definedName name="R.Declaration.Timestamp" hidden="1">Declaration!$C$31</definedName>
    <definedName name="R.Electricity.ES1S1" hidden="1">'Electricity Data'!$D$13:$W$13,'Electricity Data'!$D$19:$W$19,'Electricity Data'!$D$70:$W$70,'Electricity Data'!$D$76:$W$76,'Electricity Data'!$D$82:$W$82,'Electricity Data'!$D$88:$W$88,'Electricity Data'!$D$94:$W$94,'Electricity Data'!$D$100:$W$100</definedName>
    <definedName name="R.Electricity.ES1S10" hidden="1">'Electricity Data'!$D$28:$W$28,'Electricity Data'!$D$52:$W$52</definedName>
    <definedName name="R.Electricity.ES1S11" hidden="1">'Electricity Data'!$D$29:$W$29,'Electricity Data'!$D$53:$W$53</definedName>
    <definedName name="R.Electricity.ES1S12" hidden="1">'Electricity Data'!$D$30:$W$30,'Electricity Data'!$D$54:$W$54</definedName>
    <definedName name="R.Electricity.ES1S13" hidden="1">'Electricity Data'!$D$31:$W$31,'Electricity Data'!$D$55:$W$55</definedName>
    <definedName name="R.Electricity.ES1S14" hidden="1">'Electricity Data'!$D$32:$W$32,'Electricity Data'!$D$56:$W$56</definedName>
    <definedName name="R.Electricity.ES1S15" hidden="1">'Electricity Data'!$D$33:$W$33,'Electricity Data'!$D$57:$W$57</definedName>
    <definedName name="R.Electricity.ES1S16" hidden="1">'Electricity Data'!$D$34:$W$34,'Electricity Data'!$D$58:$W$58</definedName>
    <definedName name="R.Electricity.ES1S17" hidden="1">'Electricity Data'!$D$35:$W$35,'Electricity Data'!$D$59:$W$59</definedName>
    <definedName name="R.Electricity.ES1S18" hidden="1">'Electricity Data'!$D$36:$W$36,'Electricity Data'!$D$60:$W$60</definedName>
    <definedName name="R.Electricity.ES1S19" hidden="1">'Electricity Data'!$D$37:$W$37,'Electricity Data'!$D$61:$W$61</definedName>
    <definedName name="R.Electricity.ES1S2" hidden="1">'Electricity Data'!$D$14:$W$14,'Electricity Data'!$D$20:$W$20,'Electricity Data'!$D$71:$W$71,'Electricity Data'!$D$77:$W$77,'Electricity Data'!$D$83:$W$83,'Electricity Data'!$D$89:$W$89,'Electricity Data'!$D$95:$W$95,'Electricity Data'!$D$101:$W$101</definedName>
    <definedName name="R.Electricity.ES1S20" hidden="1">'Electricity Data'!$D$38:$W$38,'Electricity Data'!$D$62:$W$62</definedName>
    <definedName name="R.Electricity.ES1S21" hidden="1">'Electricity Data'!$D$39:$W$39,'Electricity Data'!$D$63:$W$63</definedName>
    <definedName name="R.Electricity.ES1S22" hidden="1">'Electricity Data'!$D$40:$W$40,'Electricity Data'!$D$64:$W$64</definedName>
    <definedName name="R.Electricity.ES1S23" hidden="1">'Electricity Data'!$D$41:$W$41,'Electricity Data'!$D$65:$W$65</definedName>
    <definedName name="R.Electricity.ES1S24" hidden="1">'Electricity Data'!$D$42:$W$42,'Electricity Data'!$D$66:$W$66</definedName>
    <definedName name="R.Electricity.ES1S3" hidden="1">'Electricity Data'!$D$15:$W$15,'Electricity Data'!$D$21:$W$21,'Electricity Data'!$D$72:$W$72,'Electricity Data'!$D$78:$W$78,'Electricity Data'!$D$84:$W$84,'Electricity Data'!$D$90:$W$90,'Electricity Data'!$D$96:$W$96,'Electricity Data'!$D$102:$W$102</definedName>
    <definedName name="R.Electricity.ES1S4" hidden="1">'Electricity Data'!$D$22:$W$22,'Electricity Data'!$D$46:$W$46</definedName>
    <definedName name="R.Electricity.ES1S5" hidden="1">'Electricity Data'!$D$23:$W$23,'Electricity Data'!$D$47:$W$47</definedName>
    <definedName name="R.Electricity.ES1S6" hidden="1">'Electricity Data'!$D$24:$W$24,'Electricity Data'!$D$48:$W$48</definedName>
    <definedName name="R.Electricity.ES1S7" hidden="1">'Electricity Data'!$D$25:$W$25,'Electricity Data'!$D$49:$W$49</definedName>
    <definedName name="R.Electricity.ES1S8" hidden="1">'Electricity Data'!$D$26:$W$26,'Electricity Data'!$D$50:$W$50</definedName>
    <definedName name="R.Electricity.ES1S9" hidden="1">'Electricity Data'!$D$27:$W$27,'Electricity Data'!$D$51:$W$51</definedName>
    <definedName name="R.Electricity.ES2S1" hidden="1">'Electricity Data'!$D$112:$W$112,'Electricity Data'!$D$118:$W$118,'Electricity Data'!$D$169:$W$169,'Electricity Data'!$D$175:$W$175,'Electricity Data'!$D$181:$W$181,'Electricity Data'!$D$187:$W$187,'Electricity Data'!$D$193:$W$193,'Electricity Data'!$D$199:$W$199</definedName>
    <definedName name="R.Electricity.ES2S10" hidden="1">'Electricity Data'!$D$127:$W$127,'Electricity Data'!$D$151:$W$151</definedName>
    <definedName name="R.Electricity.ES2S11" hidden="1">'Electricity Data'!$D$128:$W$128,'Electricity Data'!$D$152:$W$152</definedName>
    <definedName name="R.Electricity.ES2S12" hidden="1">'Electricity Data'!$D$129:$W$129,'Electricity Data'!$D$153:$W$153</definedName>
    <definedName name="R.Electricity.ES2S13" hidden="1">'Electricity Data'!$D$130:$W$130,'Electricity Data'!$D$154:$W$154</definedName>
    <definedName name="R.Electricity.ES2S14" hidden="1">'Electricity Data'!$D$131:$W$131,'Electricity Data'!$D$155:$W$155</definedName>
    <definedName name="R.Electricity.ES2S15" hidden="1">'Electricity Data'!$D$132:$W$132,'Electricity Data'!$D$156:$W$156</definedName>
    <definedName name="R.Electricity.ES2S16" hidden="1">'Electricity Data'!$D$133:$W$133,'Electricity Data'!$D$157:$W$157</definedName>
    <definedName name="R.Electricity.ES2S17" hidden="1">'Electricity Data'!$D$134:$W$134,'Electricity Data'!$D$158:$W$158</definedName>
    <definedName name="R.Electricity.ES2S18" hidden="1">'Electricity Data'!$D$135:$W$135,'Electricity Data'!$D$159:$W$159</definedName>
    <definedName name="R.Electricity.ES2S19" hidden="1">'Electricity Data'!$D$136:$W$136,'Electricity Data'!$D$160:$W$160</definedName>
    <definedName name="R.Electricity.ES2S2" hidden="1">'Electricity Data'!$D$113:$W$113,'Electricity Data'!$D$119:$W$119,'Electricity Data'!$D$170:$W$170,'Electricity Data'!$D$176:$W$176,'Electricity Data'!$D$182:$W$182,'Electricity Data'!$D$188:$W$188,'Electricity Data'!$D$194:$W$194,'Electricity Data'!$D$200:$W$200</definedName>
    <definedName name="R.Electricity.ES2S20" hidden="1">'Electricity Data'!$D$137:$W$137,'Electricity Data'!$D$161:$W$161</definedName>
    <definedName name="R.Electricity.ES2S21" hidden="1">'Electricity Data'!$D$138:$W$138,'Electricity Data'!$D$162:$W$162</definedName>
    <definedName name="R.Electricity.ES2S22" hidden="1">'Electricity Data'!$D$139:$W$139,'Electricity Data'!$D$163:$W$163</definedName>
    <definedName name="R.Electricity.ES2S23" hidden="1">'Electricity Data'!$D$140:$W$140,'Electricity Data'!$D$164:$W$164</definedName>
    <definedName name="R.Electricity.ES2S24" hidden="1">'Electricity Data'!$D$141:$W$141,'Electricity Data'!$D$165:$W$165</definedName>
    <definedName name="R.Electricity.ES2S3" hidden="1">'Electricity Data'!$D$114:$W$114,'Electricity Data'!$D$120:$W$120,'Electricity Data'!$D$171:$W$171,'Electricity Data'!$D$177:$W$177,'Electricity Data'!$D$183:$W$183,'Electricity Data'!$D$189:$W$189,'Electricity Data'!$D$195:$W$195,'Electricity Data'!$D$201:$W$201</definedName>
    <definedName name="R.Electricity.ES2S4" hidden="1">'Electricity Data'!$D$121:$W$121,'Electricity Data'!$D$145:$W$145</definedName>
    <definedName name="R.Electricity.ES2S5" hidden="1">'Electricity Data'!$D$122:$W$122,'Electricity Data'!$D$146:$W$146</definedName>
    <definedName name="R.Electricity.ES2S6" hidden="1">'Electricity Data'!$D$123:$W$123,'Electricity Data'!$D$147:$W$147</definedName>
    <definedName name="R.Electricity.ES2S7" hidden="1">'Electricity Data'!$D$124:$W$124,'Electricity Data'!$D$148:$W$148</definedName>
    <definedName name="R.Electricity.ES2S8" hidden="1">'Electricity Data'!$D$125:$W$125,'Electricity Data'!$D$149:$W$149</definedName>
    <definedName name="R.Electricity.ES2S9" hidden="1">'Electricity Data'!$D$126:$W$126,'Electricity Data'!$D$150:$W$150</definedName>
    <definedName name="R.Electricity.ES3S1" hidden="1">'Electricity Data'!$D$211:$W$211,'Electricity Data'!$D$217:$W$217,'Electricity Data'!$D$268:$W$268,'Electricity Data'!$D$274:$W$274,'Electricity Data'!$D$280:$W$280,'Electricity Data'!$D$286:$W$286,'Electricity Data'!$D$292:$W$292,'Electricity Data'!$D$298:$W$298</definedName>
    <definedName name="R.Electricity.ES3S10" hidden="1">'Electricity Data'!$D$226:$W$226,'Electricity Data'!$D$250:$W$250</definedName>
    <definedName name="R.Electricity.ES3S11" hidden="1">'Electricity Data'!$D$227:$W$227,'Electricity Data'!$D$251:$W$251</definedName>
    <definedName name="R.Electricity.ES3S12" hidden="1">'Electricity Data'!$D$228:$W$228,'Electricity Data'!$D$252:$W$252</definedName>
    <definedName name="R.Electricity.ES3S13" hidden="1">'Electricity Data'!$D$229:$W$229,'Electricity Data'!$D$253:$W$253</definedName>
    <definedName name="R.Electricity.ES3S14" hidden="1">'Electricity Data'!$D$230:$W$230,'Electricity Data'!$D$254:$W$254</definedName>
    <definedName name="R.Electricity.ES3S15" hidden="1">'Electricity Data'!$D$231:$W$231,'Electricity Data'!$D$255:$W$255</definedName>
    <definedName name="R.Electricity.ES3S16" hidden="1">'Electricity Data'!$D$232:$W$232,'Electricity Data'!$D$256:$W$256</definedName>
    <definedName name="R.Electricity.ES3S17" hidden="1">'Electricity Data'!$D$233:$W$233,'Electricity Data'!$D$257:$W$257</definedName>
    <definedName name="R.Electricity.ES3S18" hidden="1">'Electricity Data'!$D$234:$W$234,'Electricity Data'!$D$258:$W$258</definedName>
    <definedName name="R.Electricity.ES3S19" hidden="1">'Electricity Data'!$D$235:$W$235,'Electricity Data'!$D$259:$W$259</definedName>
    <definedName name="R.Electricity.ES3S2" hidden="1">'Electricity Data'!$D$212:$W$212,'Electricity Data'!$D$218:$W$218,'Electricity Data'!$D$269:$W$269,'Electricity Data'!$D$275:$W$275,'Electricity Data'!$D$281:$W$281,'Electricity Data'!$D$287:$W$287,'Electricity Data'!$D$293:$W$293,'Electricity Data'!$D$299:$W$299</definedName>
    <definedName name="R.Electricity.ES3S20" hidden="1">'Electricity Data'!$D$236:$W$236,'Electricity Data'!$D$260:$W$260</definedName>
    <definedName name="R.Electricity.ES3S21" hidden="1">'Electricity Data'!$D$237:$W$237,'Electricity Data'!$D$261:$W$261</definedName>
    <definedName name="R.Electricity.ES3S22" hidden="1">'Electricity Data'!$D$238:$W$238,'Electricity Data'!$D$262:$W$262</definedName>
    <definedName name="R.Electricity.ES3S23" hidden="1">'Electricity Data'!$D$239:$W$239,'Electricity Data'!$D$263:$W$263</definedName>
    <definedName name="R.Electricity.ES3S24" hidden="1">'Electricity Data'!$D$240:$W$240,'Electricity Data'!$D$264:$W$264</definedName>
    <definedName name="R.Electricity.ES3S3" hidden="1">'Electricity Data'!$D$213:$W$213,'Electricity Data'!$D$219:$W$219,'Electricity Data'!$D$270:$W$270,'Electricity Data'!$D$276:$W$276,'Electricity Data'!$D$282:$W$282,'Electricity Data'!$D$288:$W$288,'Electricity Data'!$D$294:$W$294,'Electricity Data'!$D$300:$W$300</definedName>
    <definedName name="R.Electricity.ES3S4" hidden="1">'Electricity Data'!$D$220:$W$220,'Electricity Data'!$D$244:$W$244</definedName>
    <definedName name="R.Electricity.ES3S5" hidden="1">'Electricity Data'!$D$221:$W$221,'Electricity Data'!$D$245:$W$245</definedName>
    <definedName name="R.Electricity.ES3S6" hidden="1">'Electricity Data'!$D$222:$W$222,'Electricity Data'!$D$246:$W$246</definedName>
    <definedName name="R.Electricity.ES3S7" hidden="1">'Electricity Data'!$D$223:$W$223,'Electricity Data'!$D$247:$W$247</definedName>
    <definedName name="R.Electricity.ES3S8" hidden="1">'Electricity Data'!$D$224:$W$224,'Electricity Data'!$D$248:$W$248</definedName>
    <definedName name="R.Electricity.ES3S9" hidden="1">'Electricity Data'!$D$225:$W$225,'Electricity Data'!$D$249:$W$249</definedName>
    <definedName name="R.Electricity.ES4S1" hidden="1">'Electricity Data'!$D$310:$W$310,'Electricity Data'!$D$316:$W$316,'Electricity Data'!$D$367:$W$367,'Electricity Data'!$D$373:$W$373,'Electricity Data'!$D$379:$W$379,'Electricity Data'!$D$385:$W$385,'Electricity Data'!$D$391:$W$391,'Electricity Data'!$D$397:$W$397</definedName>
    <definedName name="R.Electricity.ES4S10" hidden="1">'Electricity Data'!$D$325:$W$325,'Electricity Data'!$D$349:$W$349</definedName>
    <definedName name="R.Electricity.ES4S11" hidden="1">'Electricity Data'!$D$326:$W$326,'Electricity Data'!$D$350:$W$350</definedName>
    <definedName name="R.Electricity.ES4S12" hidden="1">'Electricity Data'!$D$327:$W$327,'Electricity Data'!$D$351:$W$351</definedName>
    <definedName name="R.Electricity.ES4S13" hidden="1">'Electricity Data'!$D$328:$W$328,'Electricity Data'!$D$352:$W$352</definedName>
    <definedName name="R.Electricity.ES4S14" hidden="1">'Electricity Data'!$D$329:$W$329,'Electricity Data'!$D$353:$W$353</definedName>
    <definedName name="R.Electricity.ES4S15" hidden="1">'Electricity Data'!$D$330:$W$330,'Electricity Data'!$D$354:$W$354</definedName>
    <definedName name="R.Electricity.ES4S16" hidden="1">'Electricity Data'!$D$331:$W$331,'Electricity Data'!$D$355:$W$355</definedName>
    <definedName name="R.Electricity.ES4S17" hidden="1">'Electricity Data'!$D$332:$W$332,'Electricity Data'!$D$356:$W$356</definedName>
    <definedName name="R.Electricity.ES4S18" hidden="1">'Electricity Data'!$D$333:$W$333,'Electricity Data'!$D$357:$W$357</definedName>
    <definedName name="R.Electricity.ES4S19" hidden="1">'Electricity Data'!$D$334:$W$334,'Electricity Data'!$D$358:$W$358</definedName>
    <definedName name="R.Electricity.ES4S2" hidden="1">'Electricity Data'!$D$311:$W$311,'Electricity Data'!$D$317:$W$317,'Electricity Data'!$D$368:$W$368,'Electricity Data'!$D$374:$W$374,'Electricity Data'!$D$380:$W$380,'Electricity Data'!$D$386:$W$386,'Electricity Data'!$D$392:$W$392,'Electricity Data'!$D$398:$W$398</definedName>
    <definedName name="R.Electricity.ES4S20" hidden="1">'Electricity Data'!$D$335:$W$335,'Electricity Data'!$D$359:$W$359</definedName>
    <definedName name="R.Electricity.ES4S21" hidden="1">'Electricity Data'!$D$336:$W$336,'Electricity Data'!$D$360:$W$360</definedName>
    <definedName name="R.Electricity.ES4S22" hidden="1">'Electricity Data'!$D$337:$W$337,'Electricity Data'!$D$361:$W$361</definedName>
    <definedName name="R.Electricity.ES4S23" hidden="1">'Electricity Data'!$D$338:$W$338,'Electricity Data'!$D$362:$W$362</definedName>
    <definedName name="R.Electricity.ES4S24" hidden="1">'Electricity Data'!$D$339:$W$339,'Electricity Data'!$D$363:$W$363</definedName>
    <definedName name="R.Electricity.ES4S3" hidden="1">'Electricity Data'!$D$312:$W$312,'Electricity Data'!$D$318:$W$318,'Electricity Data'!$D$369:$W$369,'Electricity Data'!$D$375:$W$375,'Electricity Data'!$D$381:$W$381,'Electricity Data'!$D$387:$W$387,'Electricity Data'!$D$393:$W$393,'Electricity Data'!$D$399:$W$399</definedName>
    <definedName name="R.Electricity.ES4S4" hidden="1">'Electricity Data'!$D$319:$W$319,'Electricity Data'!$D$343:$W$343</definedName>
    <definedName name="R.Electricity.ES4S5" hidden="1">'Electricity Data'!$D$320:$W$320,'Electricity Data'!$D$344:$W$344</definedName>
    <definedName name="R.Electricity.ES4S6" hidden="1">'Electricity Data'!$D$321:$W$321,'Electricity Data'!$D$345:$W$345</definedName>
    <definedName name="R.Electricity.ES4S7" hidden="1">'Electricity Data'!$D$322:$W$322,'Electricity Data'!$D$346:$W$346</definedName>
    <definedName name="R.Electricity.ES4S8" hidden="1">'Electricity Data'!$D$323:$W$323,'Electricity Data'!$D$347:$W$347</definedName>
    <definedName name="R.Electricity.ES4S9" hidden="1">'Electricity Data'!$D$324:$W$324,'Electricity Data'!$D$348:$W$348</definedName>
    <definedName name="R.Electricity.ES5S1" hidden="1">'Electricity Data'!$D$409:$W$409,'Electricity Data'!$D$415:$W$415,'Electricity Data'!$D$466:$W$466,'Electricity Data'!$D$472:$W$472,'Electricity Data'!$D$478:$W$478,'Electricity Data'!$D$484:$W$484,'Electricity Data'!$D$490:$W$490,'Electricity Data'!$D$496:$W$496</definedName>
    <definedName name="R.Electricity.ES5S10" hidden="1">'Electricity Data'!$D$424:$W$424,'Electricity Data'!$D$448:$W$448</definedName>
    <definedName name="R.Electricity.ES5S11" hidden="1">'Electricity Data'!$D$425:$W$425,'Electricity Data'!$D$449:$W$449</definedName>
    <definedName name="R.Electricity.ES5S12" hidden="1">'Electricity Data'!$D$426:$W$426,'Electricity Data'!$D$450:$W$450</definedName>
    <definedName name="R.Electricity.ES5S13" hidden="1">'Electricity Data'!$D$427:$W$427,'Electricity Data'!$D$451:$W$451</definedName>
    <definedName name="R.Electricity.ES5S14" hidden="1">'Electricity Data'!$D$428:$W$428,'Electricity Data'!$D$452:$W$452</definedName>
    <definedName name="R.Electricity.ES5S15" hidden="1">'Electricity Data'!$D$429:$W$429,'Electricity Data'!$D$453:$W$453</definedName>
    <definedName name="R.Electricity.ES5S16" hidden="1">'Electricity Data'!$D$430:$W$430,'Electricity Data'!$D$454:$W$454</definedName>
    <definedName name="R.Electricity.ES5S17" hidden="1">'Electricity Data'!$D$431:$W$431,'Electricity Data'!$D$455:$W$455</definedName>
    <definedName name="R.Electricity.ES5S18" hidden="1">'Electricity Data'!$D$432:$W$432,'Electricity Data'!$D$456:$W$456</definedName>
    <definedName name="R.Electricity.ES5S19" hidden="1">'Electricity Data'!$D$433:$W$433,'Electricity Data'!$D$457:$W$457</definedName>
    <definedName name="R.Electricity.ES5S2" hidden="1">'Electricity Data'!$D$410:$W$410,'Electricity Data'!$D$416:$W$416,'Electricity Data'!$D$467:$W$467,'Electricity Data'!$D$473:$W$473,'Electricity Data'!$D$479:$W$479,'Electricity Data'!$D$485:$W$485,'Electricity Data'!$D$491:$W$491,'Electricity Data'!$D$497:$W$497</definedName>
    <definedName name="R.Electricity.ES5S20" hidden="1">'Electricity Data'!$D$434:$W$434,'Electricity Data'!$D$458:$W$458</definedName>
    <definedName name="R.Electricity.ES5S21" hidden="1">'Electricity Data'!$D$435:$W$435,'Electricity Data'!$D$459:$W$459</definedName>
    <definedName name="R.Electricity.ES5S22" hidden="1">'Electricity Data'!$D$436:$W$436,'Electricity Data'!$D$460:$W$460</definedName>
    <definedName name="R.Electricity.ES5S23" hidden="1">'Electricity Data'!$D$437:$W$437,'Electricity Data'!$D$461:$W$461</definedName>
    <definedName name="R.Electricity.ES5S24" hidden="1">'Electricity Data'!$D$438:$W$438,'Electricity Data'!$D$462:$W$462</definedName>
    <definedName name="R.Electricity.ES5S3" hidden="1">'Electricity Data'!$D$411:$W$411,'Electricity Data'!$D$417:$W$417,'Electricity Data'!$D$468:$W$468,'Electricity Data'!$D$474:$W$474,'Electricity Data'!$D$480:$W$480,'Electricity Data'!$D$486:$W$486,'Electricity Data'!$D$492:$W$492,'Electricity Data'!$D$498:$W$498</definedName>
    <definedName name="R.Electricity.ES5S4" hidden="1">'Electricity Data'!$D$418:$W$418,'Electricity Data'!$D$442:$W$442</definedName>
    <definedName name="R.Electricity.ES5S5" hidden="1">'Electricity Data'!$D$419:$W$419,'Electricity Data'!$D$443:$W$443</definedName>
    <definedName name="R.Electricity.ES5S6" hidden="1">'Electricity Data'!$D$420:$W$420,'Electricity Data'!$D$444:$W$444</definedName>
    <definedName name="R.Electricity.ES5S7" hidden="1">'Electricity Data'!$D$421:$W$421,'Electricity Data'!$D$445:$W$445</definedName>
    <definedName name="R.Electricity.ES5S8" hidden="1">'Electricity Data'!$D$422:$W$422,'Electricity Data'!$D$446:$W$446</definedName>
    <definedName name="R.Electricity.ES5S9" hidden="1">'Electricity Data'!$D$423:$W$423,'Electricity Data'!$D$447:$W$447</definedName>
    <definedName name="R.Electricity.Notification" hidden="1">'Electricity Data'!$C$504</definedName>
    <definedName name="R.Electricity.PrintArea" hidden="1">'Electricity Data'!$B$1:$Y$506</definedName>
    <definedName name="R.Electricity.Timestamp" hidden="1">'Electricity Data'!$C$500</definedName>
    <definedName name="R.Facility.Notification" hidden="1">'Facility Information'!$C$37</definedName>
    <definedName name="R.Facility.PrintArea" hidden="1">'Facility Information'!$B$1:$F$39</definedName>
    <definedName name="R.Facility.Timestamp" hidden="1">'Facility Information'!$C$33</definedName>
    <definedName name="R.Instructions.PrintArea" hidden="1">Instructions!$B$1:$F$73</definedName>
    <definedName name="R.Instructions.VersionDate" hidden="1">Instructions!$E$73</definedName>
    <definedName name="R.Instructions.VersionNumber" hidden="1">Instructions!$C$73</definedName>
    <definedName name="S.Compliance.ES1" hidden="1">Compliance!$B$5:$F$11</definedName>
    <definedName name="S.Compliance.ES2" hidden="1">Compliance!$B$12:$F$18</definedName>
    <definedName name="S.Compliance.ES3" hidden="1">Compliance!$B$19:$F$25</definedName>
    <definedName name="S.Compliance.ES4" hidden="1">Compliance!$B$26:$F$32</definedName>
    <definedName name="S.Compliance.ES5" hidden="1">Compliance!$B$33:$F$39</definedName>
    <definedName name="S.Developer.Inputs" hidden="1">Developer!$B$4:$I$6726</definedName>
    <definedName name="S.Developer.LastEntry" hidden="1">Developer!$E$4:$E$6726</definedName>
    <definedName name="S.Developer.Lookups" hidden="1">Developer!$S$4:$T$67</definedName>
    <definedName name="S.Developer.Ranges" hidden="1">Developer!$N$4:$Q$137</definedName>
    <definedName name="S.Developer.Sections" hidden="1">Developer!$K$4:$L$63</definedName>
    <definedName name="S.Electricity.ES1" hidden="1">'Electricity Data'!$B$5:$Y$103</definedName>
    <definedName name="S.Electricity.ES1C1" hidden="1">'Electricity Data'!$B$11:$Y$16</definedName>
    <definedName name="S.Electricity.ES1C2" hidden="1">'Electricity Data'!$B$17:$Y$43</definedName>
    <definedName name="S.Electricity.ES1C3" hidden="1">'Electricity Data'!$B$44:$Y$67</definedName>
    <definedName name="S.Electricity.ES1C4" hidden="1">'Electricity Data'!$B$68:$Y$73</definedName>
    <definedName name="S.Electricity.ES1C5" hidden="1">'Electricity Data'!$B$74:$Y$79</definedName>
    <definedName name="S.Electricity.ES1C6" hidden="1">'Electricity Data'!$B$80:$Y$85</definedName>
    <definedName name="S.Electricity.ES1C7" hidden="1">'Electricity Data'!$B$86:$Y$91</definedName>
    <definedName name="S.Electricity.ES1C8" hidden="1">'Electricity Data'!$B$92:$Y$97</definedName>
    <definedName name="S.Electricity.ES1C9" hidden="1">'Electricity Data'!$B$98:$Y$103</definedName>
    <definedName name="S.Electricity.ES2" hidden="1">'Electricity Data'!$B$104:$Y$202</definedName>
    <definedName name="S.Electricity.ES2C1" hidden="1">'Electricity Data'!$B$110:$Y$115</definedName>
    <definedName name="S.Electricity.ES2C2" hidden="1">'Electricity Data'!$B$116:$Y$142</definedName>
    <definedName name="S.Electricity.ES2C3" hidden="1">'Electricity Data'!$B$143:$Y$166</definedName>
    <definedName name="S.Electricity.ES2C4" hidden="1">'Electricity Data'!$B$167:$Y$172</definedName>
    <definedName name="S.Electricity.ES2C5" hidden="1">'Electricity Data'!$B$173:$Y$178</definedName>
    <definedName name="S.Electricity.ES2C6" hidden="1">'Electricity Data'!$B$179:$Y$184</definedName>
    <definedName name="S.Electricity.ES2C7" hidden="1">'Electricity Data'!$B$185:$Y$190</definedName>
    <definedName name="S.Electricity.ES2C8" hidden="1">'Electricity Data'!$B$191:$Y$196</definedName>
    <definedName name="S.Electricity.ES2C9" hidden="1">'Electricity Data'!$B$197:$Y$202</definedName>
    <definedName name="S.Electricity.ES3" hidden="1">'Electricity Data'!$B$203:$Y$301</definedName>
    <definedName name="S.Electricity.ES3C1" hidden="1">'Electricity Data'!$B$209:$Y$214</definedName>
    <definedName name="S.Electricity.ES3C2" hidden="1">'Electricity Data'!$B$215:$Y$241</definedName>
    <definedName name="S.Electricity.ES3C3" hidden="1">'Electricity Data'!$B$242:$Y$265</definedName>
    <definedName name="S.Electricity.ES3C4" hidden="1">'Electricity Data'!$B$266:$Y$271</definedName>
    <definedName name="S.Electricity.ES3C5" hidden="1">'Electricity Data'!$B$272:$Y$277</definedName>
    <definedName name="S.Electricity.ES3C6" hidden="1">'Electricity Data'!$B$278:$Y$283</definedName>
    <definedName name="S.Electricity.ES3C7" hidden="1">'Electricity Data'!$B$284:$Y$289</definedName>
    <definedName name="S.Electricity.ES3C8" hidden="1">'Electricity Data'!$B$290:$Y$295</definedName>
    <definedName name="S.Electricity.ES3C9" hidden="1">'Electricity Data'!$B$296:$Y$301</definedName>
    <definedName name="S.Electricity.ES4" hidden="1">'Electricity Data'!$B$302:$Y$400</definedName>
    <definedName name="S.Electricity.ES4C1" hidden="1">'Electricity Data'!$B$308:$Y$313</definedName>
    <definedName name="S.Electricity.ES4C2" hidden="1">'Electricity Data'!$B$314:$Y$340</definedName>
    <definedName name="S.Electricity.ES4C3" hidden="1">'Electricity Data'!$B$341:$Y$364</definedName>
    <definedName name="S.Electricity.ES4C4" hidden="1">'Electricity Data'!$B$365:$Y$370</definedName>
    <definedName name="S.Electricity.ES4C5" hidden="1">'Electricity Data'!$B$371:$Y$376</definedName>
    <definedName name="S.Electricity.ES4C6" hidden="1">'Electricity Data'!$B$377:$Y$382</definedName>
    <definedName name="S.Electricity.ES4C7" hidden="1">'Electricity Data'!$B$383:$Y$388</definedName>
    <definedName name="S.Electricity.ES4C8" hidden="1">'Electricity Data'!$B$389:$Y$394</definedName>
    <definedName name="S.Electricity.ES4C9" hidden="1">'Electricity Data'!$B$395:$Y$400</definedName>
    <definedName name="S.Electricity.ES5" hidden="1">'Electricity Data'!$B$401:$Y$499</definedName>
    <definedName name="S.Electricity.ES5C1" hidden="1">'Electricity Data'!$B$407:$Y$412</definedName>
    <definedName name="S.Electricity.ES5C2" hidden="1">'Electricity Data'!$B$413:$Y$439</definedName>
    <definedName name="S.Electricity.ES5C3" hidden="1">'Electricity Data'!$B$440:$Y$463</definedName>
    <definedName name="S.Electricity.ES5C4" hidden="1">'Electricity Data'!$B$464:$Y$469</definedName>
    <definedName name="S.Electricity.ES5C5" hidden="1">'Electricity Data'!$B$470:$Y$475</definedName>
    <definedName name="S.Electricity.ES5C6" hidden="1">'Electricity Data'!$B$476:$Y$481</definedName>
    <definedName name="S.Electricity.ES5C7" hidden="1">'Electricity Data'!$B$482:$Y$487</definedName>
    <definedName name="S.Electricity.ES5C8" hidden="1">'Electricity Data'!$B$488:$Y$493</definedName>
    <definedName name="S.Electricity.ES5C9" hidden="1">'Electricity Data'!$B$494:$Y$499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8" i="10" l="1"/>
  <c r="D31" i="10"/>
  <c r="D24" i="10"/>
  <c r="D17" i="10"/>
  <c r="D10" i="10"/>
  <c r="D37" i="10"/>
  <c r="D36" i="10"/>
  <c r="D30" i="10"/>
  <c r="D29" i="10"/>
  <c r="D23" i="10"/>
  <c r="D22" i="10"/>
  <c r="D16" i="10"/>
  <c r="D15" i="10"/>
  <c r="D9" i="10"/>
  <c r="D8" i="10"/>
  <c r="P5" i="9"/>
  <c r="P6" i="9"/>
  <c r="P8" i="9"/>
  <c r="P131" i="9"/>
  <c r="P135" i="9"/>
  <c r="F4" i="9"/>
  <c r="H4" i="9"/>
  <c r="F5" i="9"/>
  <c r="H5" i="9"/>
  <c r="F6" i="9"/>
  <c r="H6" i="9"/>
  <c r="F7" i="9"/>
  <c r="H7" i="9"/>
  <c r="F8" i="9"/>
  <c r="H8" i="9"/>
  <c r="H9" i="9"/>
  <c r="H10" i="9"/>
  <c r="F11" i="9"/>
  <c r="H11" i="9"/>
  <c r="F12" i="9"/>
  <c r="H12" i="9"/>
  <c r="F13" i="9"/>
  <c r="H13" i="9"/>
  <c r="F14" i="9"/>
  <c r="H14" i="9"/>
  <c r="F15" i="9"/>
  <c r="H15" i="9"/>
  <c r="F16" i="9"/>
  <c r="H16" i="9"/>
  <c r="F17" i="9"/>
  <c r="H17" i="9"/>
  <c r="F18" i="9"/>
  <c r="H18" i="9"/>
  <c r="F19" i="9"/>
  <c r="H19" i="9"/>
  <c r="F20" i="9"/>
  <c r="H20" i="9"/>
  <c r="F21" i="9"/>
  <c r="H21" i="9"/>
  <c r="F22" i="9"/>
  <c r="H22" i="9"/>
  <c r="F23" i="9"/>
  <c r="H23" i="9"/>
  <c r="F24" i="9"/>
  <c r="H24" i="9"/>
  <c r="F25" i="9"/>
  <c r="H25" i="9"/>
  <c r="F26" i="9"/>
  <c r="H26" i="9"/>
  <c r="F27" i="9"/>
  <c r="H27" i="9"/>
  <c r="F28" i="9"/>
  <c r="H28" i="9"/>
  <c r="F29" i="9"/>
  <c r="H29" i="9"/>
  <c r="F30" i="9"/>
  <c r="H30" i="9"/>
  <c r="F31" i="9"/>
  <c r="H31" i="9"/>
  <c r="F32" i="9"/>
  <c r="H32" i="9" s="1"/>
  <c r="F33" i="9"/>
  <c r="H33" i="9" s="1"/>
  <c r="F34" i="9"/>
  <c r="H34" i="9" s="1"/>
  <c r="F35" i="9"/>
  <c r="H35" i="9" s="1"/>
  <c r="F36" i="9"/>
  <c r="H36" i="9" s="1"/>
  <c r="F37" i="9"/>
  <c r="H37" i="9" s="1"/>
  <c r="F38" i="9"/>
  <c r="H38" i="9" s="1"/>
  <c r="F39" i="9"/>
  <c r="H39" i="9"/>
  <c r="F40" i="9"/>
  <c r="H40" i="9" s="1"/>
  <c r="F41" i="9"/>
  <c r="H41" i="9" s="1"/>
  <c r="F42" i="9"/>
  <c r="H42" i="9" s="1"/>
  <c r="F43" i="9"/>
  <c r="H43" i="9" s="1"/>
  <c r="F44" i="9"/>
  <c r="H44" i="9" s="1"/>
  <c r="F45" i="9"/>
  <c r="H45" i="9" s="1"/>
  <c r="F46" i="9"/>
  <c r="H46" i="9" s="1"/>
  <c r="F47" i="9"/>
  <c r="H47" i="9" s="1"/>
  <c r="F48" i="9"/>
  <c r="H48" i="9" s="1"/>
  <c r="F49" i="9"/>
  <c r="H49" i="9"/>
  <c r="F50" i="9"/>
  <c r="H50" i="9" s="1"/>
  <c r="F51" i="9"/>
  <c r="H51" i="9" s="1"/>
  <c r="F52" i="9"/>
  <c r="H52" i="9" s="1"/>
  <c r="F53" i="9"/>
  <c r="H53" i="9" s="1"/>
  <c r="F54" i="9"/>
  <c r="H54" i="9" s="1"/>
  <c r="F55" i="9"/>
  <c r="H55" i="9" s="1"/>
  <c r="F56" i="9"/>
  <c r="H56" i="9" s="1"/>
  <c r="F57" i="9"/>
  <c r="H57" i="9" s="1"/>
  <c r="F58" i="9"/>
  <c r="H58" i="9" s="1"/>
  <c r="F59" i="9"/>
  <c r="H59" i="9" s="1"/>
  <c r="F60" i="9"/>
  <c r="H60" i="9" s="1"/>
  <c r="F61" i="9"/>
  <c r="H61" i="9" s="1"/>
  <c r="F62" i="9"/>
  <c r="H62" i="9" s="1"/>
  <c r="F63" i="9"/>
  <c r="H63" i="9" s="1"/>
  <c r="F64" i="9"/>
  <c r="H64" i="9" s="1"/>
  <c r="F65" i="9"/>
  <c r="H65" i="9" s="1"/>
  <c r="F66" i="9"/>
  <c r="H66" i="9"/>
  <c r="F67" i="9"/>
  <c r="H67" i="9" s="1"/>
  <c r="F68" i="9"/>
  <c r="H68" i="9" s="1"/>
  <c r="F69" i="9"/>
  <c r="H69" i="9" s="1"/>
  <c r="F70" i="9"/>
  <c r="H70" i="9" s="1"/>
  <c r="F71" i="9"/>
  <c r="H71" i="9" s="1"/>
  <c r="F72" i="9"/>
  <c r="H72" i="9" s="1"/>
  <c r="F73" i="9"/>
  <c r="H73" i="9" s="1"/>
  <c r="F74" i="9"/>
  <c r="H74" i="9" s="1"/>
  <c r="F75" i="9"/>
  <c r="H75" i="9" s="1"/>
  <c r="F76" i="9"/>
  <c r="H76" i="9" s="1"/>
  <c r="F77" i="9"/>
  <c r="H77" i="9" s="1"/>
  <c r="F78" i="9"/>
  <c r="H78" i="9"/>
  <c r="F79" i="9"/>
  <c r="H79" i="9" s="1"/>
  <c r="F80" i="9"/>
  <c r="H80" i="9" s="1"/>
  <c r="F81" i="9"/>
  <c r="H81" i="9" s="1"/>
  <c r="F82" i="9"/>
  <c r="H82" i="9" s="1"/>
  <c r="F83" i="9"/>
  <c r="H83" i="9" s="1"/>
  <c r="F84" i="9"/>
  <c r="H84" i="9" s="1"/>
  <c r="F85" i="9"/>
  <c r="H85" i="9" s="1"/>
  <c r="F86" i="9"/>
  <c r="H86" i="9" s="1"/>
  <c r="F87" i="9"/>
  <c r="H87" i="9" s="1"/>
  <c r="F88" i="9"/>
  <c r="H88" i="9" s="1"/>
  <c r="F89" i="9"/>
  <c r="H89" i="9" s="1"/>
  <c r="F90" i="9"/>
  <c r="H90" i="9" s="1"/>
  <c r="F91" i="9"/>
  <c r="H91" i="9" s="1"/>
  <c r="F92" i="9"/>
  <c r="H92" i="9" s="1"/>
  <c r="F93" i="9"/>
  <c r="H93" i="9" s="1"/>
  <c r="F94" i="9"/>
  <c r="H94" i="9" s="1"/>
  <c r="F95" i="9"/>
  <c r="H95" i="9" s="1"/>
  <c r="F96" i="9"/>
  <c r="H96" i="9" s="1"/>
  <c r="F97" i="9"/>
  <c r="H97" i="9" s="1"/>
  <c r="F98" i="9"/>
  <c r="H98" i="9" s="1"/>
  <c r="F99" i="9"/>
  <c r="H99" i="9" s="1"/>
  <c r="F100" i="9"/>
  <c r="H100" i="9" s="1"/>
  <c r="F101" i="9"/>
  <c r="H101" i="9" s="1"/>
  <c r="F102" i="9"/>
  <c r="H102" i="9" s="1"/>
  <c r="F103" i="9"/>
  <c r="H103" i="9" s="1"/>
  <c r="F104" i="9"/>
  <c r="H104" i="9" s="1"/>
  <c r="F105" i="9"/>
  <c r="H105" i="9" s="1"/>
  <c r="F106" i="9"/>
  <c r="H106" i="9" s="1"/>
  <c r="F107" i="9"/>
  <c r="H107" i="9" s="1"/>
  <c r="F108" i="9"/>
  <c r="H108" i="9" s="1"/>
  <c r="F109" i="9"/>
  <c r="H109" i="9" s="1"/>
  <c r="F110" i="9"/>
  <c r="H110" i="9" s="1"/>
  <c r="F111" i="9"/>
  <c r="H111" i="9" s="1"/>
  <c r="F112" i="9"/>
  <c r="H112" i="9" s="1"/>
  <c r="F113" i="9"/>
  <c r="H113" i="9" s="1"/>
  <c r="F114" i="9"/>
  <c r="H114" i="9" s="1"/>
  <c r="F115" i="9"/>
  <c r="H115" i="9" s="1"/>
  <c r="F116" i="9"/>
  <c r="H116" i="9" s="1"/>
  <c r="F117" i="9"/>
  <c r="H117" i="9" s="1"/>
  <c r="F118" i="9"/>
  <c r="H118" i="9" s="1"/>
  <c r="F119" i="9"/>
  <c r="H119" i="9" s="1"/>
  <c r="F120" i="9"/>
  <c r="H120" i="9" s="1"/>
  <c r="F121" i="9"/>
  <c r="H121" i="9" s="1"/>
  <c r="F122" i="9"/>
  <c r="H122" i="9" s="1"/>
  <c r="F123" i="9"/>
  <c r="H123" i="9" s="1"/>
  <c r="F124" i="9"/>
  <c r="H124" i="9" s="1"/>
  <c r="F125" i="9"/>
  <c r="H125" i="9" s="1"/>
  <c r="F126" i="9"/>
  <c r="H126" i="9" s="1"/>
  <c r="F127" i="9"/>
  <c r="H127" i="9" s="1"/>
  <c r="F128" i="9"/>
  <c r="H128" i="9" s="1"/>
  <c r="F129" i="9"/>
  <c r="H129" i="9" s="1"/>
  <c r="F130" i="9"/>
  <c r="H130" i="9" s="1"/>
  <c r="F131" i="9"/>
  <c r="H131" i="9" s="1"/>
  <c r="F132" i="9"/>
  <c r="H132" i="9" s="1"/>
  <c r="F133" i="9"/>
  <c r="H133" i="9" s="1"/>
  <c r="F134" i="9"/>
  <c r="H134" i="9" s="1"/>
  <c r="F135" i="9"/>
  <c r="H135" i="9" s="1"/>
  <c r="F136" i="9"/>
  <c r="H136" i="9" s="1"/>
  <c r="F137" i="9"/>
  <c r="H137" i="9" s="1"/>
  <c r="F138" i="9"/>
  <c r="H138" i="9" s="1"/>
  <c r="F139" i="9"/>
  <c r="H139" i="9" s="1"/>
  <c r="F140" i="9"/>
  <c r="H140" i="9" s="1"/>
  <c r="F141" i="9"/>
  <c r="H141" i="9" s="1"/>
  <c r="F142" i="9"/>
  <c r="H142" i="9" s="1"/>
  <c r="F143" i="9"/>
  <c r="H143" i="9" s="1"/>
  <c r="F144" i="9"/>
  <c r="H144" i="9" s="1"/>
  <c r="F145" i="9"/>
  <c r="H145" i="9" s="1"/>
  <c r="F146" i="9"/>
  <c r="H146" i="9" s="1"/>
  <c r="F147" i="9"/>
  <c r="H147" i="9" s="1"/>
  <c r="F148" i="9"/>
  <c r="H148" i="9" s="1"/>
  <c r="F149" i="9"/>
  <c r="H149" i="9" s="1"/>
  <c r="F150" i="9"/>
  <c r="H150" i="9" s="1"/>
  <c r="F151" i="9"/>
  <c r="H151" i="9" s="1"/>
  <c r="F152" i="9"/>
  <c r="H152" i="9" s="1"/>
  <c r="F153" i="9"/>
  <c r="H153" i="9" s="1"/>
  <c r="F154" i="9"/>
  <c r="H154" i="9" s="1"/>
  <c r="F155" i="9"/>
  <c r="H155" i="9" s="1"/>
  <c r="F156" i="9"/>
  <c r="H156" i="9" s="1"/>
  <c r="F157" i="9"/>
  <c r="H157" i="9" s="1"/>
  <c r="F158" i="9"/>
  <c r="H158" i="9" s="1"/>
  <c r="F159" i="9"/>
  <c r="H159" i="9" s="1"/>
  <c r="F160" i="9"/>
  <c r="H160" i="9" s="1"/>
  <c r="F161" i="9"/>
  <c r="H161" i="9" s="1"/>
  <c r="F162" i="9"/>
  <c r="H162" i="9" s="1"/>
  <c r="F163" i="9"/>
  <c r="H163" i="9" s="1"/>
  <c r="F164" i="9"/>
  <c r="H164" i="9" s="1"/>
  <c r="F165" i="9"/>
  <c r="H165" i="9" s="1"/>
  <c r="F166" i="9"/>
  <c r="H166" i="9" s="1"/>
  <c r="F167" i="9"/>
  <c r="H167" i="9" s="1"/>
  <c r="F168" i="9"/>
  <c r="H168" i="9" s="1"/>
  <c r="F169" i="9"/>
  <c r="H169" i="9" s="1"/>
  <c r="F170" i="9"/>
  <c r="H170" i="9" s="1"/>
  <c r="F171" i="9"/>
  <c r="H171" i="9" s="1"/>
  <c r="F172" i="9"/>
  <c r="H172" i="9" s="1"/>
  <c r="F173" i="9"/>
  <c r="H173" i="9" s="1"/>
  <c r="F174" i="9"/>
  <c r="H174" i="9" s="1"/>
  <c r="F175" i="9"/>
  <c r="H175" i="9" s="1"/>
  <c r="F176" i="9"/>
  <c r="H176" i="9" s="1"/>
  <c r="F177" i="9"/>
  <c r="H177" i="9" s="1"/>
  <c r="F178" i="9"/>
  <c r="H178" i="9" s="1"/>
  <c r="F179" i="9"/>
  <c r="H179" i="9" s="1"/>
  <c r="F180" i="9"/>
  <c r="H180" i="9" s="1"/>
  <c r="F181" i="9"/>
  <c r="H181" i="9" s="1"/>
  <c r="F182" i="9"/>
  <c r="H182" i="9" s="1"/>
  <c r="F183" i="9"/>
  <c r="H183" i="9" s="1"/>
  <c r="F184" i="9"/>
  <c r="H184" i="9" s="1"/>
  <c r="F185" i="9"/>
  <c r="H185" i="9" s="1"/>
  <c r="F186" i="9"/>
  <c r="H186" i="9" s="1"/>
  <c r="F187" i="9"/>
  <c r="H187" i="9" s="1"/>
  <c r="F188" i="9"/>
  <c r="H188" i="9" s="1"/>
  <c r="F189" i="9"/>
  <c r="H189" i="9" s="1"/>
  <c r="F190" i="9"/>
  <c r="H190" i="9" s="1"/>
  <c r="F191" i="9"/>
  <c r="H191" i="9" s="1"/>
  <c r="F192" i="9"/>
  <c r="H192" i="9" s="1"/>
  <c r="F193" i="9"/>
  <c r="H193" i="9" s="1"/>
  <c r="F194" i="9"/>
  <c r="H194" i="9" s="1"/>
  <c r="F195" i="9"/>
  <c r="H195" i="9" s="1"/>
  <c r="F196" i="9"/>
  <c r="H196" i="9" s="1"/>
  <c r="F197" i="9"/>
  <c r="H197" i="9" s="1"/>
  <c r="F198" i="9"/>
  <c r="H198" i="9" s="1"/>
  <c r="F199" i="9"/>
  <c r="H199" i="9" s="1"/>
  <c r="F200" i="9"/>
  <c r="H200" i="9" s="1"/>
  <c r="F201" i="9"/>
  <c r="H201" i="9" s="1"/>
  <c r="F202" i="9"/>
  <c r="H202" i="9" s="1"/>
  <c r="F203" i="9"/>
  <c r="H203" i="9" s="1"/>
  <c r="F204" i="9"/>
  <c r="H204" i="9" s="1"/>
  <c r="F205" i="9"/>
  <c r="H205" i="9" s="1"/>
  <c r="F206" i="9"/>
  <c r="H206" i="9" s="1"/>
  <c r="F207" i="9"/>
  <c r="H207" i="9" s="1"/>
  <c r="F208" i="9"/>
  <c r="H208" i="9" s="1"/>
  <c r="F209" i="9"/>
  <c r="H209" i="9" s="1"/>
  <c r="F210" i="9"/>
  <c r="H210" i="9" s="1"/>
  <c r="F211" i="9"/>
  <c r="H211" i="9" s="1"/>
  <c r="F212" i="9"/>
  <c r="H212" i="9" s="1"/>
  <c r="F213" i="9"/>
  <c r="H213" i="9" s="1"/>
  <c r="F214" i="9"/>
  <c r="H214" i="9" s="1"/>
  <c r="F215" i="9"/>
  <c r="H215" i="9" s="1"/>
  <c r="F216" i="9"/>
  <c r="H216" i="9" s="1"/>
  <c r="F217" i="9"/>
  <c r="H217" i="9" s="1"/>
  <c r="F218" i="9"/>
  <c r="H218" i="9" s="1"/>
  <c r="F219" i="9"/>
  <c r="H219" i="9" s="1"/>
  <c r="F220" i="9"/>
  <c r="H220" i="9" s="1"/>
  <c r="F221" i="9"/>
  <c r="H221" i="9" s="1"/>
  <c r="F222" i="9"/>
  <c r="H222" i="9" s="1"/>
  <c r="F223" i="9"/>
  <c r="H223" i="9" s="1"/>
  <c r="F224" i="9"/>
  <c r="H224" i="9" s="1"/>
  <c r="F225" i="9"/>
  <c r="H225" i="9" s="1"/>
  <c r="F226" i="9"/>
  <c r="H226" i="9" s="1"/>
  <c r="F227" i="9"/>
  <c r="H227" i="9" s="1"/>
  <c r="F228" i="9"/>
  <c r="H228" i="9" s="1"/>
  <c r="F229" i="9"/>
  <c r="H229" i="9" s="1"/>
  <c r="F230" i="9"/>
  <c r="H230" i="9" s="1"/>
  <c r="F231" i="9"/>
  <c r="H231" i="9" s="1"/>
  <c r="F232" i="9"/>
  <c r="H232" i="9" s="1"/>
  <c r="F233" i="9"/>
  <c r="H233" i="9" s="1"/>
  <c r="F234" i="9"/>
  <c r="H234" i="9" s="1"/>
  <c r="F235" i="9"/>
  <c r="H235" i="9" s="1"/>
  <c r="F236" i="9"/>
  <c r="H236" i="9" s="1"/>
  <c r="F237" i="9"/>
  <c r="H237" i="9" s="1"/>
  <c r="F238" i="9"/>
  <c r="H238" i="9" s="1"/>
  <c r="F239" i="9"/>
  <c r="H239" i="9" s="1"/>
  <c r="F240" i="9"/>
  <c r="H240" i="9" s="1"/>
  <c r="F241" i="9"/>
  <c r="H241" i="9" s="1"/>
  <c r="F242" i="9"/>
  <c r="H242" i="9" s="1"/>
  <c r="F243" i="9"/>
  <c r="H243" i="9" s="1"/>
  <c r="F244" i="9"/>
  <c r="H244" i="9" s="1"/>
  <c r="F245" i="9"/>
  <c r="H245" i="9" s="1"/>
  <c r="F246" i="9"/>
  <c r="H246" i="9" s="1"/>
  <c r="F247" i="9"/>
  <c r="H247" i="9" s="1"/>
  <c r="F248" i="9"/>
  <c r="H248" i="9" s="1"/>
  <c r="F249" i="9"/>
  <c r="H249" i="9" s="1"/>
  <c r="F250" i="9"/>
  <c r="H250" i="9" s="1"/>
  <c r="F251" i="9"/>
  <c r="H251" i="9" s="1"/>
  <c r="F252" i="9"/>
  <c r="H252" i="9" s="1"/>
  <c r="F253" i="9"/>
  <c r="H253" i="9" s="1"/>
  <c r="F254" i="9"/>
  <c r="H254" i="9" s="1"/>
  <c r="F255" i="9"/>
  <c r="H255" i="9" s="1"/>
  <c r="F256" i="9"/>
  <c r="H256" i="9" s="1"/>
  <c r="F257" i="9"/>
  <c r="H257" i="9" s="1"/>
  <c r="F258" i="9"/>
  <c r="H258" i="9" s="1"/>
  <c r="F259" i="9"/>
  <c r="H259" i="9" s="1"/>
  <c r="F260" i="9"/>
  <c r="H260" i="9" s="1"/>
  <c r="F261" i="9"/>
  <c r="H261" i="9" s="1"/>
  <c r="F262" i="9"/>
  <c r="H262" i="9" s="1"/>
  <c r="F263" i="9"/>
  <c r="H263" i="9" s="1"/>
  <c r="F264" i="9"/>
  <c r="H264" i="9" s="1"/>
  <c r="F265" i="9"/>
  <c r="H265" i="9" s="1"/>
  <c r="F266" i="9"/>
  <c r="H266" i="9" s="1"/>
  <c r="F267" i="9"/>
  <c r="H267" i="9" s="1"/>
  <c r="F268" i="9"/>
  <c r="H268" i="9" s="1"/>
  <c r="F269" i="9"/>
  <c r="H269" i="9" s="1"/>
  <c r="F270" i="9"/>
  <c r="H270" i="9" s="1"/>
  <c r="F271" i="9"/>
  <c r="H271" i="9" s="1"/>
  <c r="F272" i="9"/>
  <c r="H272" i="9" s="1"/>
  <c r="F273" i="9"/>
  <c r="H273" i="9" s="1"/>
  <c r="F274" i="9"/>
  <c r="H274" i="9" s="1"/>
  <c r="F275" i="9"/>
  <c r="H275" i="9" s="1"/>
  <c r="F276" i="9"/>
  <c r="H276" i="9" s="1"/>
  <c r="F277" i="9"/>
  <c r="H277" i="9" s="1"/>
  <c r="F278" i="9"/>
  <c r="H278" i="9" s="1"/>
  <c r="F279" i="9"/>
  <c r="H279" i="9" s="1"/>
  <c r="F280" i="9"/>
  <c r="H280" i="9" s="1"/>
  <c r="F281" i="9"/>
  <c r="H281" i="9" s="1"/>
  <c r="F282" i="9"/>
  <c r="H282" i="9" s="1"/>
  <c r="F283" i="9"/>
  <c r="H283" i="9" s="1"/>
  <c r="F284" i="9"/>
  <c r="H284" i="9" s="1"/>
  <c r="F285" i="9"/>
  <c r="H285" i="9" s="1"/>
  <c r="F286" i="9"/>
  <c r="H286" i="9" s="1"/>
  <c r="F287" i="9"/>
  <c r="H287" i="9" s="1"/>
  <c r="F288" i="9"/>
  <c r="H288" i="9" s="1"/>
  <c r="F289" i="9"/>
  <c r="H289" i="9" s="1"/>
  <c r="F290" i="9"/>
  <c r="H290" i="9" s="1"/>
  <c r="F291" i="9"/>
  <c r="H291" i="9" s="1"/>
  <c r="F292" i="9"/>
  <c r="H292" i="9" s="1"/>
  <c r="F293" i="9"/>
  <c r="H293" i="9" s="1"/>
  <c r="F294" i="9"/>
  <c r="H294" i="9" s="1"/>
  <c r="F295" i="9"/>
  <c r="H295" i="9" s="1"/>
  <c r="F296" i="9"/>
  <c r="H296" i="9" s="1"/>
  <c r="F297" i="9"/>
  <c r="H297" i="9" s="1"/>
  <c r="F298" i="9"/>
  <c r="H298" i="9" s="1"/>
  <c r="F299" i="9"/>
  <c r="H299" i="9" s="1"/>
  <c r="F300" i="9"/>
  <c r="H300" i="9" s="1"/>
  <c r="F301" i="9"/>
  <c r="H301" i="9" s="1"/>
  <c r="F302" i="9"/>
  <c r="H302" i="9" s="1"/>
  <c r="F303" i="9"/>
  <c r="H303" i="9" s="1"/>
  <c r="F304" i="9"/>
  <c r="H304" i="9" s="1"/>
  <c r="F305" i="9"/>
  <c r="H305" i="9" s="1"/>
  <c r="F306" i="9"/>
  <c r="H306" i="9" s="1"/>
  <c r="F307" i="9"/>
  <c r="H307" i="9" s="1"/>
  <c r="F308" i="9"/>
  <c r="H308" i="9" s="1"/>
  <c r="F309" i="9"/>
  <c r="H309" i="9" s="1"/>
  <c r="F310" i="9"/>
  <c r="H310" i="9" s="1"/>
  <c r="F311" i="9"/>
  <c r="H311" i="9" s="1"/>
  <c r="F312" i="9"/>
  <c r="H312" i="9" s="1"/>
  <c r="F313" i="9"/>
  <c r="H313" i="9" s="1"/>
  <c r="F314" i="9"/>
  <c r="H314" i="9" s="1"/>
  <c r="F315" i="9"/>
  <c r="H315" i="9" s="1"/>
  <c r="F316" i="9"/>
  <c r="H316" i="9" s="1"/>
  <c r="F317" i="9"/>
  <c r="H317" i="9" s="1"/>
  <c r="F318" i="9"/>
  <c r="H318" i="9" s="1"/>
  <c r="F319" i="9"/>
  <c r="H319" i="9" s="1"/>
  <c r="F320" i="9"/>
  <c r="H320" i="9" s="1"/>
  <c r="F321" i="9"/>
  <c r="H321" i="9" s="1"/>
  <c r="F322" i="9"/>
  <c r="H322" i="9" s="1"/>
  <c r="F323" i="9"/>
  <c r="H323" i="9" s="1"/>
  <c r="F324" i="9"/>
  <c r="H324" i="9" s="1"/>
  <c r="F325" i="9"/>
  <c r="H325" i="9" s="1"/>
  <c r="F326" i="9"/>
  <c r="H326" i="9" s="1"/>
  <c r="F327" i="9"/>
  <c r="H327" i="9" s="1"/>
  <c r="F328" i="9"/>
  <c r="H328" i="9" s="1"/>
  <c r="F329" i="9"/>
  <c r="H329" i="9" s="1"/>
  <c r="F330" i="9"/>
  <c r="H330" i="9" s="1"/>
  <c r="F331" i="9"/>
  <c r="H331" i="9" s="1"/>
  <c r="F332" i="9"/>
  <c r="H332" i="9" s="1"/>
  <c r="F333" i="9"/>
  <c r="H333" i="9" s="1"/>
  <c r="F334" i="9"/>
  <c r="H334" i="9" s="1"/>
  <c r="F335" i="9"/>
  <c r="H335" i="9" s="1"/>
  <c r="F336" i="9"/>
  <c r="H336" i="9" s="1"/>
  <c r="F337" i="9"/>
  <c r="H337" i="9" s="1"/>
  <c r="F338" i="9"/>
  <c r="H338" i="9" s="1"/>
  <c r="F339" i="9"/>
  <c r="H339" i="9"/>
  <c r="F340" i="9"/>
  <c r="H340" i="9" s="1"/>
  <c r="F341" i="9"/>
  <c r="H341" i="9" s="1"/>
  <c r="F342" i="9"/>
  <c r="H342" i="9" s="1"/>
  <c r="F343" i="9"/>
  <c r="H343" i="9" s="1"/>
  <c r="F344" i="9"/>
  <c r="H344" i="9" s="1"/>
  <c r="F345" i="9"/>
  <c r="H345" i="9" s="1"/>
  <c r="F346" i="9"/>
  <c r="H346" i="9" s="1"/>
  <c r="F347" i="9"/>
  <c r="H347" i="9" s="1"/>
  <c r="F348" i="9"/>
  <c r="H348" i="9" s="1"/>
  <c r="F349" i="9"/>
  <c r="H349" i="9" s="1"/>
  <c r="F350" i="9"/>
  <c r="H350" i="9" s="1"/>
  <c r="F351" i="9"/>
  <c r="H351" i="9" s="1"/>
  <c r="F352" i="9"/>
  <c r="H352" i="9" s="1"/>
  <c r="F353" i="9"/>
  <c r="H353" i="9" s="1"/>
  <c r="F354" i="9"/>
  <c r="H354" i="9" s="1"/>
  <c r="F355" i="9"/>
  <c r="H355" i="9" s="1"/>
  <c r="F356" i="9"/>
  <c r="H356" i="9" s="1"/>
  <c r="F357" i="9"/>
  <c r="H357" i="9" s="1"/>
  <c r="F358" i="9"/>
  <c r="H358" i="9" s="1"/>
  <c r="F359" i="9"/>
  <c r="H359" i="9" s="1"/>
  <c r="F360" i="9"/>
  <c r="H360" i="9" s="1"/>
  <c r="F361" i="9"/>
  <c r="H361" i="9" s="1"/>
  <c r="F362" i="9"/>
  <c r="H362" i="9" s="1"/>
  <c r="F363" i="9"/>
  <c r="H363" i="9" s="1"/>
  <c r="F364" i="9"/>
  <c r="H364" i="9" s="1"/>
  <c r="F365" i="9"/>
  <c r="H365" i="9" s="1"/>
  <c r="F366" i="9"/>
  <c r="H366" i="9" s="1"/>
  <c r="F367" i="9"/>
  <c r="H367" i="9" s="1"/>
  <c r="F368" i="9"/>
  <c r="H368" i="9" s="1"/>
  <c r="F369" i="9"/>
  <c r="H369" i="9" s="1"/>
  <c r="F370" i="9"/>
  <c r="H370" i="9" s="1"/>
  <c r="F371" i="9"/>
  <c r="H371" i="9" s="1"/>
  <c r="F372" i="9"/>
  <c r="H372" i="9" s="1"/>
  <c r="F373" i="9"/>
  <c r="H373" i="9" s="1"/>
  <c r="F374" i="9"/>
  <c r="H374" i="9" s="1"/>
  <c r="F375" i="9"/>
  <c r="H375" i="9" s="1"/>
  <c r="F376" i="9"/>
  <c r="H376" i="9" s="1"/>
  <c r="F377" i="9"/>
  <c r="H377" i="9" s="1"/>
  <c r="F378" i="9"/>
  <c r="H378" i="9" s="1"/>
  <c r="F379" i="9"/>
  <c r="H379" i="9" s="1"/>
  <c r="F380" i="9"/>
  <c r="H380" i="9" s="1"/>
  <c r="F381" i="9"/>
  <c r="H381" i="9" s="1"/>
  <c r="F382" i="9"/>
  <c r="H382" i="9" s="1"/>
  <c r="F383" i="9"/>
  <c r="H383" i="9" s="1"/>
  <c r="F384" i="9"/>
  <c r="H384" i="9" s="1"/>
  <c r="F385" i="9"/>
  <c r="H385" i="9" s="1"/>
  <c r="F386" i="9"/>
  <c r="H386" i="9" s="1"/>
  <c r="F387" i="9"/>
  <c r="H387" i="9" s="1"/>
  <c r="F388" i="9"/>
  <c r="H388" i="9" s="1"/>
  <c r="F389" i="9"/>
  <c r="H389" i="9" s="1"/>
  <c r="F390" i="9"/>
  <c r="H390" i="9" s="1"/>
  <c r="F391" i="9"/>
  <c r="H391" i="9" s="1"/>
  <c r="F392" i="9"/>
  <c r="H392" i="9" s="1"/>
  <c r="F393" i="9"/>
  <c r="H393" i="9" s="1"/>
  <c r="F394" i="9"/>
  <c r="H394" i="9" s="1"/>
  <c r="F395" i="9"/>
  <c r="H395" i="9" s="1"/>
  <c r="F396" i="9"/>
  <c r="H396" i="9" s="1"/>
  <c r="F397" i="9"/>
  <c r="H397" i="9" s="1"/>
  <c r="F398" i="9"/>
  <c r="H398" i="9" s="1"/>
  <c r="F399" i="9"/>
  <c r="H399" i="9" s="1"/>
  <c r="F400" i="9"/>
  <c r="H400" i="9" s="1"/>
  <c r="F401" i="9"/>
  <c r="H401" i="9" s="1"/>
  <c r="F402" i="9"/>
  <c r="H402" i="9" s="1"/>
  <c r="F403" i="9"/>
  <c r="H403" i="9" s="1"/>
  <c r="F404" i="9"/>
  <c r="H404" i="9" s="1"/>
  <c r="F405" i="9"/>
  <c r="H405" i="9" s="1"/>
  <c r="F406" i="9"/>
  <c r="H406" i="9" s="1"/>
  <c r="F407" i="9"/>
  <c r="H407" i="9" s="1"/>
  <c r="F408" i="9"/>
  <c r="H408" i="9" s="1"/>
  <c r="F409" i="9"/>
  <c r="H409" i="9" s="1"/>
  <c r="F410" i="9"/>
  <c r="H410" i="9" s="1"/>
  <c r="F411" i="9"/>
  <c r="H411" i="9" s="1"/>
  <c r="F412" i="9"/>
  <c r="H412" i="9" s="1"/>
  <c r="F413" i="9"/>
  <c r="H413" i="9" s="1"/>
  <c r="F414" i="9"/>
  <c r="H414" i="9" s="1"/>
  <c r="F415" i="9"/>
  <c r="H415" i="9" s="1"/>
  <c r="F416" i="9"/>
  <c r="H416" i="9" s="1"/>
  <c r="F417" i="9"/>
  <c r="H417" i="9" s="1"/>
  <c r="F418" i="9"/>
  <c r="H418" i="9" s="1"/>
  <c r="F419" i="9"/>
  <c r="H419" i="9" s="1"/>
  <c r="F420" i="9"/>
  <c r="H420" i="9" s="1"/>
  <c r="F421" i="9"/>
  <c r="H421" i="9" s="1"/>
  <c r="F422" i="9"/>
  <c r="H422" i="9" s="1"/>
  <c r="F423" i="9"/>
  <c r="H423" i="9" s="1"/>
  <c r="F424" i="9"/>
  <c r="H424" i="9" s="1"/>
  <c r="F425" i="9"/>
  <c r="H425" i="9" s="1"/>
  <c r="F426" i="9"/>
  <c r="H426" i="9" s="1"/>
  <c r="F427" i="9"/>
  <c r="H427" i="9" s="1"/>
  <c r="F428" i="9"/>
  <c r="H428" i="9" s="1"/>
  <c r="F429" i="9"/>
  <c r="H429" i="9" s="1"/>
  <c r="F430" i="9"/>
  <c r="H430" i="9" s="1"/>
  <c r="F431" i="9"/>
  <c r="H431" i="9" s="1"/>
  <c r="F432" i="9"/>
  <c r="H432" i="9" s="1"/>
  <c r="F433" i="9"/>
  <c r="H433" i="9" s="1"/>
  <c r="F434" i="9"/>
  <c r="H434" i="9" s="1"/>
  <c r="F435" i="9"/>
  <c r="H435" i="9" s="1"/>
  <c r="F436" i="9"/>
  <c r="H436" i="9" s="1"/>
  <c r="F437" i="9"/>
  <c r="H437" i="9" s="1"/>
  <c r="F438" i="9"/>
  <c r="H438" i="9" s="1"/>
  <c r="F439" i="9"/>
  <c r="H439" i="9" s="1"/>
  <c r="F440" i="9"/>
  <c r="H440" i="9" s="1"/>
  <c r="F441" i="9"/>
  <c r="H441" i="9" s="1"/>
  <c r="F442" i="9"/>
  <c r="H442" i="9" s="1"/>
  <c r="F443" i="9"/>
  <c r="H443" i="9" s="1"/>
  <c r="F444" i="9"/>
  <c r="H444" i="9" s="1"/>
  <c r="F445" i="9"/>
  <c r="H445" i="9" s="1"/>
  <c r="F446" i="9"/>
  <c r="H446" i="9" s="1"/>
  <c r="F447" i="9"/>
  <c r="H447" i="9" s="1"/>
  <c r="F448" i="9"/>
  <c r="H448" i="9" s="1"/>
  <c r="F449" i="9"/>
  <c r="H449" i="9" s="1"/>
  <c r="F450" i="9"/>
  <c r="H450" i="9" s="1"/>
  <c r="F451" i="9"/>
  <c r="H451" i="9" s="1"/>
  <c r="F452" i="9"/>
  <c r="H452" i="9" s="1"/>
  <c r="F453" i="9"/>
  <c r="H453" i="9" s="1"/>
  <c r="F454" i="9"/>
  <c r="H454" i="9" s="1"/>
  <c r="F455" i="9"/>
  <c r="H455" i="9" s="1"/>
  <c r="F456" i="9"/>
  <c r="H456" i="9" s="1"/>
  <c r="F457" i="9"/>
  <c r="H457" i="9" s="1"/>
  <c r="F458" i="9"/>
  <c r="H458" i="9" s="1"/>
  <c r="F459" i="9"/>
  <c r="H459" i="9" s="1"/>
  <c r="F460" i="9"/>
  <c r="H460" i="9" s="1"/>
  <c r="F461" i="9"/>
  <c r="H461" i="9" s="1"/>
  <c r="F462" i="9"/>
  <c r="H462" i="9" s="1"/>
  <c r="F463" i="9"/>
  <c r="H463" i="9" s="1"/>
  <c r="F464" i="9"/>
  <c r="H464" i="9" s="1"/>
  <c r="F465" i="9"/>
  <c r="H465" i="9" s="1"/>
  <c r="F466" i="9"/>
  <c r="H466" i="9" s="1"/>
  <c r="F467" i="9"/>
  <c r="H467" i="9" s="1"/>
  <c r="F468" i="9"/>
  <c r="H468" i="9" s="1"/>
  <c r="F469" i="9"/>
  <c r="H469" i="9" s="1"/>
  <c r="F470" i="9"/>
  <c r="H470" i="9" s="1"/>
  <c r="F471" i="9"/>
  <c r="H471" i="9" s="1"/>
  <c r="F472" i="9"/>
  <c r="H472" i="9" s="1"/>
  <c r="F473" i="9"/>
  <c r="H473" i="9" s="1"/>
  <c r="F474" i="9"/>
  <c r="H474" i="9" s="1"/>
  <c r="F475" i="9"/>
  <c r="H475" i="9" s="1"/>
  <c r="F476" i="9"/>
  <c r="H476" i="9" s="1"/>
  <c r="F477" i="9"/>
  <c r="H477" i="9" s="1"/>
  <c r="F478" i="9"/>
  <c r="H478" i="9" s="1"/>
  <c r="F479" i="9"/>
  <c r="H479" i="9" s="1"/>
  <c r="F480" i="9"/>
  <c r="H480" i="9" s="1"/>
  <c r="F481" i="9"/>
  <c r="H481" i="9" s="1"/>
  <c r="F482" i="9"/>
  <c r="H482" i="9" s="1"/>
  <c r="F483" i="9"/>
  <c r="H483" i="9" s="1"/>
  <c r="F484" i="9"/>
  <c r="H484" i="9" s="1"/>
  <c r="F485" i="9"/>
  <c r="H485" i="9" s="1"/>
  <c r="F486" i="9"/>
  <c r="H486" i="9" s="1"/>
  <c r="F487" i="9"/>
  <c r="H487" i="9" s="1"/>
  <c r="F488" i="9"/>
  <c r="H488" i="9" s="1"/>
  <c r="F489" i="9"/>
  <c r="H489" i="9" s="1"/>
  <c r="F490" i="9"/>
  <c r="H490" i="9" s="1"/>
  <c r="F491" i="9"/>
  <c r="H491" i="9" s="1"/>
  <c r="F492" i="9"/>
  <c r="H492" i="9" s="1"/>
  <c r="F493" i="9"/>
  <c r="H493" i="9" s="1"/>
  <c r="F494" i="9"/>
  <c r="H494" i="9" s="1"/>
  <c r="F495" i="9"/>
  <c r="H495" i="9" s="1"/>
  <c r="F496" i="9"/>
  <c r="H496" i="9" s="1"/>
  <c r="F497" i="9"/>
  <c r="H497" i="9" s="1"/>
  <c r="F498" i="9"/>
  <c r="H498" i="9" s="1"/>
  <c r="F499" i="9"/>
  <c r="H499" i="9" s="1"/>
  <c r="F500" i="9"/>
  <c r="H500" i="9" s="1"/>
  <c r="F501" i="9"/>
  <c r="H501" i="9" s="1"/>
  <c r="F502" i="9"/>
  <c r="H502" i="9" s="1"/>
  <c r="F503" i="9"/>
  <c r="H503" i="9" s="1"/>
  <c r="F504" i="9"/>
  <c r="H504" i="9" s="1"/>
  <c r="F505" i="9"/>
  <c r="H505" i="9" s="1"/>
  <c r="F506" i="9"/>
  <c r="H506" i="9" s="1"/>
  <c r="F507" i="9"/>
  <c r="H507" i="9" s="1"/>
  <c r="F508" i="9"/>
  <c r="H508" i="9" s="1"/>
  <c r="F509" i="9"/>
  <c r="H509" i="9" s="1"/>
  <c r="F510" i="9"/>
  <c r="H510" i="9"/>
  <c r="F511" i="9"/>
  <c r="H511" i="9" s="1"/>
  <c r="F512" i="9"/>
  <c r="H512" i="9" s="1"/>
  <c r="F513" i="9"/>
  <c r="H513" i="9" s="1"/>
  <c r="F514" i="9"/>
  <c r="H514" i="9" s="1"/>
  <c r="F515" i="9"/>
  <c r="H515" i="9" s="1"/>
  <c r="F516" i="9"/>
  <c r="H516" i="9" s="1"/>
  <c r="F517" i="9"/>
  <c r="H517" i="9" s="1"/>
  <c r="F518" i="9"/>
  <c r="H518" i="9" s="1"/>
  <c r="F519" i="9"/>
  <c r="H519" i="9" s="1"/>
  <c r="F520" i="9"/>
  <c r="H520" i="9" s="1"/>
  <c r="F521" i="9"/>
  <c r="H521" i="9" s="1"/>
  <c r="F522" i="9"/>
  <c r="H522" i="9" s="1"/>
  <c r="F523" i="9"/>
  <c r="H523" i="9" s="1"/>
  <c r="F524" i="9"/>
  <c r="H524" i="9" s="1"/>
  <c r="F525" i="9"/>
  <c r="H525" i="9" s="1"/>
  <c r="F526" i="9"/>
  <c r="H526" i="9" s="1"/>
  <c r="F527" i="9"/>
  <c r="H527" i="9" s="1"/>
  <c r="F528" i="9"/>
  <c r="H528" i="9" s="1"/>
  <c r="F529" i="9"/>
  <c r="H529" i="9" s="1"/>
  <c r="F530" i="9"/>
  <c r="H530" i="9" s="1"/>
  <c r="F531" i="9"/>
  <c r="H531" i="9" s="1"/>
  <c r="F532" i="9"/>
  <c r="H532" i="9" s="1"/>
  <c r="F533" i="9"/>
  <c r="H533" i="9" s="1"/>
  <c r="F534" i="9"/>
  <c r="H534" i="9" s="1"/>
  <c r="F535" i="9"/>
  <c r="H535" i="9" s="1"/>
  <c r="F536" i="9"/>
  <c r="H536" i="9" s="1"/>
  <c r="F537" i="9"/>
  <c r="H537" i="9" s="1"/>
  <c r="F538" i="9"/>
  <c r="H538" i="9" s="1"/>
  <c r="F539" i="9"/>
  <c r="H539" i="9" s="1"/>
  <c r="F540" i="9"/>
  <c r="H540" i="9" s="1"/>
  <c r="F541" i="9"/>
  <c r="H541" i="9" s="1"/>
  <c r="F542" i="9"/>
  <c r="H542" i="9" s="1"/>
  <c r="F543" i="9"/>
  <c r="H543" i="9" s="1"/>
  <c r="F544" i="9"/>
  <c r="H544" i="9" s="1"/>
  <c r="F545" i="9"/>
  <c r="H545" i="9" s="1"/>
  <c r="F546" i="9"/>
  <c r="H546" i="9" s="1"/>
  <c r="F547" i="9"/>
  <c r="H547" i="9" s="1"/>
  <c r="F548" i="9"/>
  <c r="H548" i="9" s="1"/>
  <c r="F549" i="9"/>
  <c r="H549" i="9" s="1"/>
  <c r="F550" i="9"/>
  <c r="H550" i="9" s="1"/>
  <c r="F551" i="9"/>
  <c r="H551" i="9" s="1"/>
  <c r="F552" i="9"/>
  <c r="H552" i="9" s="1"/>
  <c r="F553" i="9"/>
  <c r="H553" i="9" s="1"/>
  <c r="F554" i="9"/>
  <c r="H554" i="9" s="1"/>
  <c r="F555" i="9"/>
  <c r="H555" i="9" s="1"/>
  <c r="F556" i="9"/>
  <c r="H556" i="9" s="1"/>
  <c r="F557" i="9"/>
  <c r="H557" i="9" s="1"/>
  <c r="F558" i="9"/>
  <c r="H558" i="9" s="1"/>
  <c r="F559" i="9"/>
  <c r="H559" i="9" s="1"/>
  <c r="F560" i="9"/>
  <c r="H560" i="9" s="1"/>
  <c r="F561" i="9"/>
  <c r="H561" i="9" s="1"/>
  <c r="F562" i="9"/>
  <c r="H562" i="9" s="1"/>
  <c r="F563" i="9"/>
  <c r="H563" i="9" s="1"/>
  <c r="F564" i="9"/>
  <c r="H564" i="9" s="1"/>
  <c r="F565" i="9"/>
  <c r="H565" i="9" s="1"/>
  <c r="F566" i="9"/>
  <c r="H566" i="9" s="1"/>
  <c r="F567" i="9"/>
  <c r="H567" i="9" s="1"/>
  <c r="F568" i="9"/>
  <c r="H568" i="9" s="1"/>
  <c r="F569" i="9"/>
  <c r="H569" i="9" s="1"/>
  <c r="F570" i="9"/>
  <c r="H570" i="9" s="1"/>
  <c r="F571" i="9"/>
  <c r="H571" i="9" s="1"/>
  <c r="F572" i="9"/>
  <c r="H572" i="9" s="1"/>
  <c r="F573" i="9"/>
  <c r="H573" i="9" s="1"/>
  <c r="F574" i="9"/>
  <c r="H574" i="9" s="1"/>
  <c r="F575" i="9"/>
  <c r="H575" i="9" s="1"/>
  <c r="F576" i="9"/>
  <c r="H576" i="9" s="1"/>
  <c r="F577" i="9"/>
  <c r="H577" i="9" s="1"/>
  <c r="F578" i="9"/>
  <c r="H578" i="9" s="1"/>
  <c r="F579" i="9"/>
  <c r="H579" i="9" s="1"/>
  <c r="F580" i="9"/>
  <c r="H580" i="9" s="1"/>
  <c r="F581" i="9"/>
  <c r="H581" i="9" s="1"/>
  <c r="F582" i="9"/>
  <c r="H582" i="9" s="1"/>
  <c r="F583" i="9"/>
  <c r="H583" i="9" s="1"/>
  <c r="F584" i="9"/>
  <c r="H584" i="9" s="1"/>
  <c r="F585" i="9"/>
  <c r="H585" i="9" s="1"/>
  <c r="F586" i="9"/>
  <c r="H586" i="9" s="1"/>
  <c r="F587" i="9"/>
  <c r="H587" i="9" s="1"/>
  <c r="F588" i="9"/>
  <c r="H588" i="9" s="1"/>
  <c r="F589" i="9"/>
  <c r="H589" i="9" s="1"/>
  <c r="F590" i="9"/>
  <c r="H590" i="9" s="1"/>
  <c r="F591" i="9"/>
  <c r="H591" i="9" s="1"/>
  <c r="F592" i="9"/>
  <c r="H592" i="9" s="1"/>
  <c r="F593" i="9"/>
  <c r="H593" i="9" s="1"/>
  <c r="F594" i="9"/>
  <c r="H594" i="9" s="1"/>
  <c r="F595" i="9"/>
  <c r="H595" i="9" s="1"/>
  <c r="F596" i="9"/>
  <c r="H596" i="9" s="1"/>
  <c r="F597" i="9"/>
  <c r="H597" i="9" s="1"/>
  <c r="F598" i="9"/>
  <c r="H598" i="9" s="1"/>
  <c r="F599" i="9"/>
  <c r="H599" i="9" s="1"/>
  <c r="F600" i="9"/>
  <c r="H600" i="9" s="1"/>
  <c r="F601" i="9"/>
  <c r="H601" i="9" s="1"/>
  <c r="F602" i="9"/>
  <c r="H602" i="9" s="1"/>
  <c r="F603" i="9"/>
  <c r="H603" i="9" s="1"/>
  <c r="F604" i="9"/>
  <c r="H604" i="9" s="1"/>
  <c r="F605" i="9"/>
  <c r="H605" i="9" s="1"/>
  <c r="F606" i="9"/>
  <c r="H606" i="9" s="1"/>
  <c r="F607" i="9"/>
  <c r="H607" i="9" s="1"/>
  <c r="F608" i="9"/>
  <c r="H608" i="9" s="1"/>
  <c r="F609" i="9"/>
  <c r="H609" i="9" s="1"/>
  <c r="F610" i="9"/>
  <c r="H610" i="9" s="1"/>
  <c r="F611" i="9"/>
  <c r="H611" i="9" s="1"/>
  <c r="F612" i="9"/>
  <c r="H612" i="9" s="1"/>
  <c r="F613" i="9"/>
  <c r="H613" i="9" s="1"/>
  <c r="F614" i="9"/>
  <c r="H614" i="9" s="1"/>
  <c r="F615" i="9"/>
  <c r="H615" i="9" s="1"/>
  <c r="F616" i="9"/>
  <c r="H616" i="9" s="1"/>
  <c r="F617" i="9"/>
  <c r="H617" i="9" s="1"/>
  <c r="F618" i="9"/>
  <c r="H618" i="9" s="1"/>
  <c r="F619" i="9"/>
  <c r="H619" i="9" s="1"/>
  <c r="F620" i="9"/>
  <c r="H620" i="9" s="1"/>
  <c r="F621" i="9"/>
  <c r="H621" i="9" s="1"/>
  <c r="F622" i="9"/>
  <c r="H622" i="9" s="1"/>
  <c r="F623" i="9"/>
  <c r="H623" i="9" s="1"/>
  <c r="F624" i="9"/>
  <c r="H624" i="9" s="1"/>
  <c r="F625" i="9"/>
  <c r="H625" i="9" s="1"/>
  <c r="F626" i="9"/>
  <c r="H626" i="9" s="1"/>
  <c r="F627" i="9"/>
  <c r="H627" i="9" s="1"/>
  <c r="F628" i="9"/>
  <c r="H628" i="9" s="1"/>
  <c r="F629" i="9"/>
  <c r="H629" i="9" s="1"/>
  <c r="F630" i="9"/>
  <c r="H630" i="9" s="1"/>
  <c r="F631" i="9"/>
  <c r="H631" i="9" s="1"/>
  <c r="F632" i="9"/>
  <c r="H632" i="9" s="1"/>
  <c r="F633" i="9"/>
  <c r="H633" i="9" s="1"/>
  <c r="F634" i="9"/>
  <c r="H634" i="9" s="1"/>
  <c r="F635" i="9"/>
  <c r="H635" i="9" s="1"/>
  <c r="F636" i="9"/>
  <c r="H636" i="9" s="1"/>
  <c r="F637" i="9"/>
  <c r="H637" i="9" s="1"/>
  <c r="F638" i="9"/>
  <c r="H638" i="9" s="1"/>
  <c r="F639" i="9"/>
  <c r="H639" i="9" s="1"/>
  <c r="F640" i="9"/>
  <c r="H640" i="9" s="1"/>
  <c r="F641" i="9"/>
  <c r="H641" i="9" s="1"/>
  <c r="F642" i="9"/>
  <c r="H642" i="9" s="1"/>
  <c r="F643" i="9"/>
  <c r="H643" i="9" s="1"/>
  <c r="F644" i="9"/>
  <c r="H644" i="9" s="1"/>
  <c r="F645" i="9"/>
  <c r="H645" i="9" s="1"/>
  <c r="F646" i="9"/>
  <c r="H646" i="9" s="1"/>
  <c r="F647" i="9"/>
  <c r="H647" i="9" s="1"/>
  <c r="F648" i="9"/>
  <c r="H648" i="9" s="1"/>
  <c r="F649" i="9"/>
  <c r="H649" i="9" s="1"/>
  <c r="F650" i="9"/>
  <c r="H650" i="9" s="1"/>
  <c r="F651" i="9"/>
  <c r="H651" i="9" s="1"/>
  <c r="F652" i="9"/>
  <c r="H652" i="9" s="1"/>
  <c r="F653" i="9"/>
  <c r="H653" i="9" s="1"/>
  <c r="F654" i="9"/>
  <c r="H654" i="9" s="1"/>
  <c r="F655" i="9"/>
  <c r="H655" i="9" s="1"/>
  <c r="F656" i="9"/>
  <c r="H656" i="9" s="1"/>
  <c r="F657" i="9"/>
  <c r="H657" i="9" s="1"/>
  <c r="F658" i="9"/>
  <c r="H658" i="9" s="1"/>
  <c r="F659" i="9"/>
  <c r="H659" i="9" s="1"/>
  <c r="F660" i="9"/>
  <c r="H660" i="9" s="1"/>
  <c r="F661" i="9"/>
  <c r="H661" i="9" s="1"/>
  <c r="F662" i="9"/>
  <c r="H662" i="9" s="1"/>
  <c r="F663" i="9"/>
  <c r="H663" i="9" s="1"/>
  <c r="F664" i="9"/>
  <c r="H664" i="9" s="1"/>
  <c r="F665" i="9"/>
  <c r="H665" i="9" s="1"/>
  <c r="F666" i="9"/>
  <c r="H666" i="9" s="1"/>
  <c r="F667" i="9"/>
  <c r="H667" i="9" s="1"/>
  <c r="F668" i="9"/>
  <c r="H668" i="9" s="1"/>
  <c r="F669" i="9"/>
  <c r="H669" i="9" s="1"/>
  <c r="F670" i="9"/>
  <c r="H670" i="9" s="1"/>
  <c r="F671" i="9"/>
  <c r="H671" i="9" s="1"/>
  <c r="F672" i="9"/>
  <c r="H672" i="9" s="1"/>
  <c r="F673" i="9"/>
  <c r="H673" i="9" s="1"/>
  <c r="F674" i="9"/>
  <c r="H674" i="9" s="1"/>
  <c r="F675" i="9"/>
  <c r="H675" i="9" s="1"/>
  <c r="F676" i="9"/>
  <c r="H676" i="9" s="1"/>
  <c r="F677" i="9"/>
  <c r="H677" i="9" s="1"/>
  <c r="F678" i="9"/>
  <c r="H678" i="9" s="1"/>
  <c r="F679" i="9"/>
  <c r="H679" i="9" s="1"/>
  <c r="F680" i="9"/>
  <c r="H680" i="9" s="1"/>
  <c r="F681" i="9"/>
  <c r="H681" i="9" s="1"/>
  <c r="F682" i="9"/>
  <c r="H682" i="9" s="1"/>
  <c r="F683" i="9"/>
  <c r="H683" i="9" s="1"/>
  <c r="F684" i="9"/>
  <c r="H684" i="9" s="1"/>
  <c r="F685" i="9"/>
  <c r="H685" i="9" s="1"/>
  <c r="F686" i="9"/>
  <c r="H686" i="9" s="1"/>
  <c r="F687" i="9"/>
  <c r="H687" i="9" s="1"/>
  <c r="F688" i="9"/>
  <c r="H688" i="9" s="1"/>
  <c r="F689" i="9"/>
  <c r="H689" i="9" s="1"/>
  <c r="F690" i="9"/>
  <c r="H690" i="9" s="1"/>
  <c r="F691" i="9"/>
  <c r="H691" i="9" s="1"/>
  <c r="F692" i="9"/>
  <c r="H692" i="9" s="1"/>
  <c r="F693" i="9"/>
  <c r="H693" i="9" s="1"/>
  <c r="F694" i="9"/>
  <c r="H694" i="9" s="1"/>
  <c r="F695" i="9"/>
  <c r="H695" i="9" s="1"/>
  <c r="F696" i="9"/>
  <c r="H696" i="9" s="1"/>
  <c r="F697" i="9"/>
  <c r="H697" i="9" s="1"/>
  <c r="F698" i="9"/>
  <c r="H698" i="9" s="1"/>
  <c r="F699" i="9"/>
  <c r="H699" i="9" s="1"/>
  <c r="F700" i="9"/>
  <c r="H700" i="9" s="1"/>
  <c r="F701" i="9"/>
  <c r="H701" i="9" s="1"/>
  <c r="F702" i="9"/>
  <c r="H702" i="9" s="1"/>
  <c r="F703" i="9"/>
  <c r="H703" i="9" s="1"/>
  <c r="F704" i="9"/>
  <c r="H704" i="9" s="1"/>
  <c r="F705" i="9"/>
  <c r="H705" i="9" s="1"/>
  <c r="F706" i="9"/>
  <c r="H706" i="9" s="1"/>
  <c r="F707" i="9"/>
  <c r="H707" i="9" s="1"/>
  <c r="F708" i="9"/>
  <c r="H708" i="9" s="1"/>
  <c r="F709" i="9"/>
  <c r="H709" i="9" s="1"/>
  <c r="F710" i="9"/>
  <c r="H710" i="9" s="1"/>
  <c r="F711" i="9"/>
  <c r="H711" i="9" s="1"/>
  <c r="F712" i="9"/>
  <c r="H712" i="9" s="1"/>
  <c r="F713" i="9"/>
  <c r="H713" i="9" s="1"/>
  <c r="F714" i="9"/>
  <c r="H714" i="9" s="1"/>
  <c r="F715" i="9"/>
  <c r="H715" i="9" s="1"/>
  <c r="F716" i="9"/>
  <c r="H716" i="9" s="1"/>
  <c r="F717" i="9"/>
  <c r="H717" i="9" s="1"/>
  <c r="F718" i="9"/>
  <c r="H718" i="9" s="1"/>
  <c r="F719" i="9"/>
  <c r="H719" i="9" s="1"/>
  <c r="F720" i="9"/>
  <c r="H720" i="9" s="1"/>
  <c r="F721" i="9"/>
  <c r="H721" i="9" s="1"/>
  <c r="F722" i="9"/>
  <c r="H722" i="9" s="1"/>
  <c r="F723" i="9"/>
  <c r="H723" i="9" s="1"/>
  <c r="F724" i="9"/>
  <c r="H724" i="9" s="1"/>
  <c r="F725" i="9"/>
  <c r="H725" i="9" s="1"/>
  <c r="F726" i="9"/>
  <c r="H726" i="9" s="1"/>
  <c r="F727" i="9"/>
  <c r="H727" i="9" s="1"/>
  <c r="F728" i="9"/>
  <c r="H728" i="9" s="1"/>
  <c r="F729" i="9"/>
  <c r="H729" i="9" s="1"/>
  <c r="F730" i="9"/>
  <c r="H730" i="9" s="1"/>
  <c r="F731" i="9"/>
  <c r="H731" i="9" s="1"/>
  <c r="F732" i="9"/>
  <c r="H732" i="9" s="1"/>
  <c r="F733" i="9"/>
  <c r="H733" i="9" s="1"/>
  <c r="F734" i="9"/>
  <c r="H734" i="9" s="1"/>
  <c r="F735" i="9"/>
  <c r="H735" i="9" s="1"/>
  <c r="F736" i="9"/>
  <c r="H736" i="9" s="1"/>
  <c r="F737" i="9"/>
  <c r="H737" i="9" s="1"/>
  <c r="F738" i="9"/>
  <c r="H738" i="9" s="1"/>
  <c r="F739" i="9"/>
  <c r="H739" i="9" s="1"/>
  <c r="F740" i="9"/>
  <c r="H740" i="9" s="1"/>
  <c r="F741" i="9"/>
  <c r="H741" i="9" s="1"/>
  <c r="F742" i="9"/>
  <c r="H742" i="9" s="1"/>
  <c r="F743" i="9"/>
  <c r="H743" i="9" s="1"/>
  <c r="F744" i="9"/>
  <c r="H744" i="9" s="1"/>
  <c r="F745" i="9"/>
  <c r="H745" i="9" s="1"/>
  <c r="F746" i="9"/>
  <c r="H746" i="9" s="1"/>
  <c r="F747" i="9"/>
  <c r="H747" i="9" s="1"/>
  <c r="F748" i="9"/>
  <c r="H748" i="9" s="1"/>
  <c r="F749" i="9"/>
  <c r="H749" i="9" s="1"/>
  <c r="F750" i="9"/>
  <c r="H750" i="9" s="1"/>
  <c r="F751" i="9"/>
  <c r="H751" i="9" s="1"/>
  <c r="F752" i="9"/>
  <c r="H752" i="9" s="1"/>
  <c r="F753" i="9"/>
  <c r="H753" i="9" s="1"/>
  <c r="F754" i="9"/>
  <c r="H754" i="9" s="1"/>
  <c r="F755" i="9"/>
  <c r="H755" i="9" s="1"/>
  <c r="F756" i="9"/>
  <c r="H756" i="9" s="1"/>
  <c r="F757" i="9"/>
  <c r="H757" i="9" s="1"/>
  <c r="F758" i="9"/>
  <c r="H758" i="9" s="1"/>
  <c r="F759" i="9"/>
  <c r="H759" i="9" s="1"/>
  <c r="F760" i="9"/>
  <c r="H760" i="9" s="1"/>
  <c r="F761" i="9"/>
  <c r="H761" i="9" s="1"/>
  <c r="F762" i="9"/>
  <c r="H762" i="9" s="1"/>
  <c r="F763" i="9"/>
  <c r="H763" i="9" s="1"/>
  <c r="F764" i="9"/>
  <c r="H764" i="9" s="1"/>
  <c r="F765" i="9"/>
  <c r="H765" i="9" s="1"/>
  <c r="F766" i="9"/>
  <c r="H766" i="9" s="1"/>
  <c r="F767" i="9"/>
  <c r="H767" i="9" s="1"/>
  <c r="F768" i="9"/>
  <c r="H768" i="9" s="1"/>
  <c r="F769" i="9"/>
  <c r="H769" i="9" s="1"/>
  <c r="F770" i="9"/>
  <c r="H770" i="9" s="1"/>
  <c r="F771" i="9"/>
  <c r="H771" i="9" s="1"/>
  <c r="F772" i="9"/>
  <c r="H772" i="9" s="1"/>
  <c r="F773" i="9"/>
  <c r="H773" i="9" s="1"/>
  <c r="F774" i="9"/>
  <c r="H774" i="9" s="1"/>
  <c r="F775" i="9"/>
  <c r="H775" i="9" s="1"/>
  <c r="F776" i="9"/>
  <c r="H776" i="9" s="1"/>
  <c r="F777" i="9"/>
  <c r="H777" i="9" s="1"/>
  <c r="F778" i="9"/>
  <c r="H778" i="9" s="1"/>
  <c r="F779" i="9"/>
  <c r="H779" i="9" s="1"/>
  <c r="F780" i="9"/>
  <c r="H780" i="9" s="1"/>
  <c r="F781" i="9"/>
  <c r="H781" i="9" s="1"/>
  <c r="F782" i="9"/>
  <c r="H782" i="9" s="1"/>
  <c r="F783" i="9"/>
  <c r="H783" i="9" s="1"/>
  <c r="F784" i="9"/>
  <c r="H784" i="9" s="1"/>
  <c r="F785" i="9"/>
  <c r="H785" i="9" s="1"/>
  <c r="F786" i="9"/>
  <c r="H786" i="9" s="1"/>
  <c r="F787" i="9"/>
  <c r="H787" i="9" s="1"/>
  <c r="F788" i="9"/>
  <c r="H788" i="9" s="1"/>
  <c r="F789" i="9"/>
  <c r="H789" i="9" s="1"/>
  <c r="F790" i="9"/>
  <c r="H790" i="9" s="1"/>
  <c r="F791" i="9"/>
  <c r="H791" i="9" s="1"/>
  <c r="F792" i="9"/>
  <c r="H792" i="9" s="1"/>
  <c r="F793" i="9"/>
  <c r="H793" i="9" s="1"/>
  <c r="F794" i="9"/>
  <c r="H794" i="9" s="1"/>
  <c r="F795" i="9"/>
  <c r="H795" i="9" s="1"/>
  <c r="F796" i="9"/>
  <c r="H796" i="9" s="1"/>
  <c r="F797" i="9"/>
  <c r="H797" i="9" s="1"/>
  <c r="F798" i="9"/>
  <c r="H798" i="9" s="1"/>
  <c r="F799" i="9"/>
  <c r="H799" i="9" s="1"/>
  <c r="F800" i="9"/>
  <c r="H800" i="9" s="1"/>
  <c r="F801" i="9"/>
  <c r="H801" i="9" s="1"/>
  <c r="F802" i="9"/>
  <c r="H802" i="9" s="1"/>
  <c r="F803" i="9"/>
  <c r="H803" i="9" s="1"/>
  <c r="F804" i="9"/>
  <c r="H804" i="9" s="1"/>
  <c r="F805" i="9"/>
  <c r="H805" i="9" s="1"/>
  <c r="F806" i="9"/>
  <c r="H806" i="9" s="1"/>
  <c r="F807" i="9"/>
  <c r="H807" i="9" s="1"/>
  <c r="F808" i="9"/>
  <c r="H808" i="9" s="1"/>
  <c r="F809" i="9"/>
  <c r="H809" i="9" s="1"/>
  <c r="F810" i="9"/>
  <c r="H810" i="9" s="1"/>
  <c r="F811" i="9"/>
  <c r="H811" i="9" s="1"/>
  <c r="F812" i="9"/>
  <c r="H812" i="9" s="1"/>
  <c r="F813" i="9"/>
  <c r="H813" i="9" s="1"/>
  <c r="F814" i="9"/>
  <c r="H814" i="9" s="1"/>
  <c r="F815" i="9"/>
  <c r="H815" i="9" s="1"/>
  <c r="F816" i="9"/>
  <c r="H816" i="9" s="1"/>
  <c r="F817" i="9"/>
  <c r="H817" i="9" s="1"/>
  <c r="F818" i="9"/>
  <c r="H818" i="9" s="1"/>
  <c r="F819" i="9"/>
  <c r="H819" i="9" s="1"/>
  <c r="F820" i="9"/>
  <c r="H820" i="9" s="1"/>
  <c r="F821" i="9"/>
  <c r="H821" i="9" s="1"/>
  <c r="F822" i="9"/>
  <c r="H822" i="9" s="1"/>
  <c r="F823" i="9"/>
  <c r="H823" i="9" s="1"/>
  <c r="F824" i="9"/>
  <c r="H824" i="9" s="1"/>
  <c r="F825" i="9"/>
  <c r="H825" i="9" s="1"/>
  <c r="F826" i="9"/>
  <c r="H826" i="9" s="1"/>
  <c r="F827" i="9"/>
  <c r="H827" i="9" s="1"/>
  <c r="F828" i="9"/>
  <c r="H828" i="9" s="1"/>
  <c r="F829" i="9"/>
  <c r="H829" i="9" s="1"/>
  <c r="F830" i="9"/>
  <c r="H830" i="9" s="1"/>
  <c r="F831" i="9"/>
  <c r="H831" i="9" s="1"/>
  <c r="F832" i="9"/>
  <c r="H832" i="9" s="1"/>
  <c r="F833" i="9"/>
  <c r="H833" i="9" s="1"/>
  <c r="F834" i="9"/>
  <c r="H834" i="9" s="1"/>
  <c r="F835" i="9"/>
  <c r="H835" i="9" s="1"/>
  <c r="F836" i="9"/>
  <c r="H836" i="9" s="1"/>
  <c r="F837" i="9"/>
  <c r="H837" i="9" s="1"/>
  <c r="F838" i="9"/>
  <c r="H838" i="9" s="1"/>
  <c r="F839" i="9"/>
  <c r="H839" i="9" s="1"/>
  <c r="F840" i="9"/>
  <c r="H840" i="9" s="1"/>
  <c r="F841" i="9"/>
  <c r="H841" i="9" s="1"/>
  <c r="F842" i="9"/>
  <c r="H842" i="9" s="1"/>
  <c r="F843" i="9"/>
  <c r="H843" i="9" s="1"/>
  <c r="F844" i="9"/>
  <c r="H844" i="9" s="1"/>
  <c r="F845" i="9"/>
  <c r="H845" i="9" s="1"/>
  <c r="F846" i="9"/>
  <c r="H846" i="9" s="1"/>
  <c r="F847" i="9"/>
  <c r="H847" i="9" s="1"/>
  <c r="F848" i="9"/>
  <c r="H848" i="9" s="1"/>
  <c r="F849" i="9"/>
  <c r="H849" i="9" s="1"/>
  <c r="F850" i="9"/>
  <c r="H850" i="9" s="1"/>
  <c r="F851" i="9"/>
  <c r="H851" i="9" s="1"/>
  <c r="F852" i="9"/>
  <c r="H852" i="9" s="1"/>
  <c r="F853" i="9"/>
  <c r="H853" i="9" s="1"/>
  <c r="F854" i="9"/>
  <c r="H854" i="9" s="1"/>
  <c r="F855" i="9"/>
  <c r="H855" i="9" s="1"/>
  <c r="F856" i="9"/>
  <c r="H856" i="9" s="1"/>
  <c r="F857" i="9"/>
  <c r="H857" i="9" s="1"/>
  <c r="F858" i="9"/>
  <c r="H858" i="9" s="1"/>
  <c r="F859" i="9"/>
  <c r="H859" i="9" s="1"/>
  <c r="F860" i="9"/>
  <c r="H860" i="9" s="1"/>
  <c r="F861" i="9"/>
  <c r="H861" i="9" s="1"/>
  <c r="F862" i="9"/>
  <c r="H862" i="9" s="1"/>
  <c r="F863" i="9"/>
  <c r="H863" i="9" s="1"/>
  <c r="F864" i="9"/>
  <c r="H864" i="9" s="1"/>
  <c r="F865" i="9"/>
  <c r="H865" i="9" s="1"/>
  <c r="F866" i="9"/>
  <c r="H866" i="9" s="1"/>
  <c r="F867" i="9"/>
  <c r="H867" i="9" s="1"/>
  <c r="F868" i="9"/>
  <c r="H868" i="9" s="1"/>
  <c r="F869" i="9"/>
  <c r="H869" i="9" s="1"/>
  <c r="F870" i="9"/>
  <c r="H870" i="9" s="1"/>
  <c r="F871" i="9"/>
  <c r="H871" i="9" s="1"/>
  <c r="F872" i="9"/>
  <c r="H872" i="9" s="1"/>
  <c r="F873" i="9"/>
  <c r="H873" i="9" s="1"/>
  <c r="F874" i="9"/>
  <c r="H874" i="9" s="1"/>
  <c r="F875" i="9"/>
  <c r="H875" i="9" s="1"/>
  <c r="F876" i="9"/>
  <c r="H876" i="9" s="1"/>
  <c r="F877" i="9"/>
  <c r="H877" i="9" s="1"/>
  <c r="F878" i="9"/>
  <c r="H878" i="9" s="1"/>
  <c r="F879" i="9"/>
  <c r="H879" i="9" s="1"/>
  <c r="F880" i="9"/>
  <c r="H880" i="9" s="1"/>
  <c r="F881" i="9"/>
  <c r="H881" i="9" s="1"/>
  <c r="F882" i="9"/>
  <c r="H882" i="9" s="1"/>
  <c r="F883" i="9"/>
  <c r="H883" i="9" s="1"/>
  <c r="F884" i="9"/>
  <c r="H884" i="9" s="1"/>
  <c r="F885" i="9"/>
  <c r="H885" i="9" s="1"/>
  <c r="F886" i="9"/>
  <c r="H886" i="9" s="1"/>
  <c r="F887" i="9"/>
  <c r="H887" i="9" s="1"/>
  <c r="F888" i="9"/>
  <c r="H888" i="9" s="1"/>
  <c r="F889" i="9"/>
  <c r="H889" i="9" s="1"/>
  <c r="F890" i="9"/>
  <c r="H890" i="9" s="1"/>
  <c r="F891" i="9"/>
  <c r="H891" i="9" s="1"/>
  <c r="F892" i="9"/>
  <c r="H892" i="9" s="1"/>
  <c r="F893" i="9"/>
  <c r="H893" i="9" s="1"/>
  <c r="F894" i="9"/>
  <c r="H894" i="9" s="1"/>
  <c r="F895" i="9"/>
  <c r="H895" i="9" s="1"/>
  <c r="F896" i="9"/>
  <c r="H896" i="9" s="1"/>
  <c r="F897" i="9"/>
  <c r="H897" i="9" s="1"/>
  <c r="F898" i="9"/>
  <c r="H898" i="9" s="1"/>
  <c r="F899" i="9"/>
  <c r="H899" i="9" s="1"/>
  <c r="F900" i="9"/>
  <c r="H900" i="9" s="1"/>
  <c r="F901" i="9"/>
  <c r="H901" i="9" s="1"/>
  <c r="F902" i="9"/>
  <c r="H902" i="9" s="1"/>
  <c r="F903" i="9"/>
  <c r="H903" i="9" s="1"/>
  <c r="F904" i="9"/>
  <c r="H904" i="9" s="1"/>
  <c r="F905" i="9"/>
  <c r="H905" i="9" s="1"/>
  <c r="F906" i="9"/>
  <c r="H906" i="9" s="1"/>
  <c r="F907" i="9"/>
  <c r="H907" i="9" s="1"/>
  <c r="F908" i="9"/>
  <c r="H908" i="9" s="1"/>
  <c r="F909" i="9"/>
  <c r="H909" i="9" s="1"/>
  <c r="F910" i="9"/>
  <c r="H910" i="9" s="1"/>
  <c r="F911" i="9"/>
  <c r="H911" i="9" s="1"/>
  <c r="F912" i="9"/>
  <c r="H912" i="9" s="1"/>
  <c r="F913" i="9"/>
  <c r="H913" i="9" s="1"/>
  <c r="F914" i="9"/>
  <c r="H914" i="9" s="1"/>
  <c r="F915" i="9"/>
  <c r="H915" i="9" s="1"/>
  <c r="F916" i="9"/>
  <c r="H916" i="9" s="1"/>
  <c r="F917" i="9"/>
  <c r="H917" i="9" s="1"/>
  <c r="F918" i="9"/>
  <c r="H918" i="9" s="1"/>
  <c r="F919" i="9"/>
  <c r="H919" i="9" s="1"/>
  <c r="F920" i="9"/>
  <c r="H920" i="9" s="1"/>
  <c r="F921" i="9"/>
  <c r="H921" i="9" s="1"/>
  <c r="F922" i="9"/>
  <c r="H922" i="9" s="1"/>
  <c r="F923" i="9"/>
  <c r="H923" i="9" s="1"/>
  <c r="F924" i="9"/>
  <c r="H924" i="9" s="1"/>
  <c r="F925" i="9"/>
  <c r="H925" i="9" s="1"/>
  <c r="F926" i="9"/>
  <c r="H926" i="9" s="1"/>
  <c r="F927" i="9"/>
  <c r="H927" i="9" s="1"/>
  <c r="F928" i="9"/>
  <c r="H928" i="9" s="1"/>
  <c r="F929" i="9"/>
  <c r="H929" i="9" s="1"/>
  <c r="F930" i="9"/>
  <c r="H930" i="9" s="1"/>
  <c r="F931" i="9"/>
  <c r="H931" i="9" s="1"/>
  <c r="F932" i="9"/>
  <c r="H932" i="9" s="1"/>
  <c r="F933" i="9"/>
  <c r="H933" i="9" s="1"/>
  <c r="F934" i="9"/>
  <c r="H934" i="9" s="1"/>
  <c r="F935" i="9"/>
  <c r="H935" i="9" s="1"/>
  <c r="F936" i="9"/>
  <c r="H936" i="9" s="1"/>
  <c r="F937" i="9"/>
  <c r="H937" i="9" s="1"/>
  <c r="F938" i="9"/>
  <c r="H938" i="9" s="1"/>
  <c r="F939" i="9"/>
  <c r="H939" i="9" s="1"/>
  <c r="F940" i="9"/>
  <c r="H940" i="9" s="1"/>
  <c r="F941" i="9"/>
  <c r="H941" i="9" s="1"/>
  <c r="F942" i="9"/>
  <c r="H942" i="9" s="1"/>
  <c r="F943" i="9"/>
  <c r="H943" i="9" s="1"/>
  <c r="F944" i="9"/>
  <c r="H944" i="9" s="1"/>
  <c r="F945" i="9"/>
  <c r="H945" i="9" s="1"/>
  <c r="F946" i="9"/>
  <c r="H946" i="9" s="1"/>
  <c r="F947" i="9"/>
  <c r="H947" i="9" s="1"/>
  <c r="F948" i="9"/>
  <c r="H948" i="9" s="1"/>
  <c r="F949" i="9"/>
  <c r="H949" i="9" s="1"/>
  <c r="F950" i="9"/>
  <c r="H950" i="9" s="1"/>
  <c r="F951" i="9"/>
  <c r="H951" i="9" s="1"/>
  <c r="F952" i="9"/>
  <c r="H952" i="9" s="1"/>
  <c r="F953" i="9"/>
  <c r="H953" i="9" s="1"/>
  <c r="F954" i="9"/>
  <c r="H954" i="9" s="1"/>
  <c r="F955" i="9"/>
  <c r="H955" i="9" s="1"/>
  <c r="F956" i="9"/>
  <c r="H956" i="9" s="1"/>
  <c r="F957" i="9"/>
  <c r="H957" i="9" s="1"/>
  <c r="F958" i="9"/>
  <c r="H958" i="9" s="1"/>
  <c r="F959" i="9"/>
  <c r="H959" i="9" s="1"/>
  <c r="F960" i="9"/>
  <c r="H960" i="9" s="1"/>
  <c r="F961" i="9"/>
  <c r="H961" i="9" s="1"/>
  <c r="F962" i="9"/>
  <c r="H962" i="9" s="1"/>
  <c r="F963" i="9"/>
  <c r="H963" i="9" s="1"/>
  <c r="F964" i="9"/>
  <c r="H964" i="9" s="1"/>
  <c r="F965" i="9"/>
  <c r="H965" i="9" s="1"/>
  <c r="F966" i="9"/>
  <c r="H966" i="9" s="1"/>
  <c r="F967" i="9"/>
  <c r="H967" i="9" s="1"/>
  <c r="F968" i="9"/>
  <c r="H968" i="9" s="1"/>
  <c r="F969" i="9"/>
  <c r="H969" i="9" s="1"/>
  <c r="F970" i="9"/>
  <c r="H970" i="9" s="1"/>
  <c r="F971" i="9"/>
  <c r="H971" i="9" s="1"/>
  <c r="F972" i="9"/>
  <c r="H972" i="9" s="1"/>
  <c r="F973" i="9"/>
  <c r="H973" i="9" s="1"/>
  <c r="F974" i="9"/>
  <c r="H974" i="9" s="1"/>
  <c r="F975" i="9"/>
  <c r="H975" i="9" s="1"/>
  <c r="F976" i="9"/>
  <c r="H976" i="9" s="1"/>
  <c r="F977" i="9"/>
  <c r="H977" i="9" s="1"/>
  <c r="F978" i="9"/>
  <c r="H978" i="9" s="1"/>
  <c r="F979" i="9"/>
  <c r="H979" i="9" s="1"/>
  <c r="F980" i="9"/>
  <c r="H980" i="9" s="1"/>
  <c r="F981" i="9"/>
  <c r="H981" i="9" s="1"/>
  <c r="F982" i="9"/>
  <c r="H982" i="9" s="1"/>
  <c r="F983" i="9"/>
  <c r="H983" i="9" s="1"/>
  <c r="F984" i="9"/>
  <c r="H984" i="9" s="1"/>
  <c r="F985" i="9"/>
  <c r="H985" i="9" s="1"/>
  <c r="F986" i="9"/>
  <c r="H986" i="9" s="1"/>
  <c r="F987" i="9"/>
  <c r="H987" i="9" s="1"/>
  <c r="F988" i="9"/>
  <c r="H988" i="9" s="1"/>
  <c r="F989" i="9"/>
  <c r="H989" i="9" s="1"/>
  <c r="F990" i="9"/>
  <c r="H990" i="9" s="1"/>
  <c r="F991" i="9"/>
  <c r="H991" i="9"/>
  <c r="F992" i="9"/>
  <c r="H992" i="9" s="1"/>
  <c r="F993" i="9"/>
  <c r="H993" i="9" s="1"/>
  <c r="F994" i="9"/>
  <c r="H994" i="9" s="1"/>
  <c r="F995" i="9"/>
  <c r="H995" i="9" s="1"/>
  <c r="F996" i="9"/>
  <c r="H996" i="9" s="1"/>
  <c r="F997" i="9"/>
  <c r="H997" i="9" s="1"/>
  <c r="F998" i="9"/>
  <c r="H998" i="9" s="1"/>
  <c r="F999" i="9"/>
  <c r="H999" i="9" s="1"/>
  <c r="F1000" i="9"/>
  <c r="H1000" i="9" s="1"/>
  <c r="F1001" i="9"/>
  <c r="H1001" i="9" s="1"/>
  <c r="F1002" i="9"/>
  <c r="H1002" i="9" s="1"/>
  <c r="F1003" i="9"/>
  <c r="H1003" i="9" s="1"/>
  <c r="F1004" i="9"/>
  <c r="H1004" i="9" s="1"/>
  <c r="F1005" i="9"/>
  <c r="H1005" i="9" s="1"/>
  <c r="F1006" i="9"/>
  <c r="H1006" i="9" s="1"/>
  <c r="F1007" i="9"/>
  <c r="H1007" i="9" s="1"/>
  <c r="F1008" i="9"/>
  <c r="H1008" i="9" s="1"/>
  <c r="F1009" i="9"/>
  <c r="H1009" i="9" s="1"/>
  <c r="F1010" i="9"/>
  <c r="H1010" i="9" s="1"/>
  <c r="F1011" i="9"/>
  <c r="H1011" i="9" s="1"/>
  <c r="F1012" i="9"/>
  <c r="H1012" i="9" s="1"/>
  <c r="F1013" i="9"/>
  <c r="H1013" i="9" s="1"/>
  <c r="F1014" i="9"/>
  <c r="H1014" i="9" s="1"/>
  <c r="F1015" i="9"/>
  <c r="H1015" i="9" s="1"/>
  <c r="F1016" i="9"/>
  <c r="H1016" i="9"/>
  <c r="F1017" i="9"/>
  <c r="H1017" i="9" s="1"/>
  <c r="F1018" i="9"/>
  <c r="H1018" i="9" s="1"/>
  <c r="F1019" i="9"/>
  <c r="H1019" i="9" s="1"/>
  <c r="F1020" i="9"/>
  <c r="H1020" i="9" s="1"/>
  <c r="F1021" i="9"/>
  <c r="H1021" i="9" s="1"/>
  <c r="F1022" i="9"/>
  <c r="H1022" i="9" s="1"/>
  <c r="F1023" i="9"/>
  <c r="H1023" i="9" s="1"/>
  <c r="F1024" i="9"/>
  <c r="H1024" i="9" s="1"/>
  <c r="F1025" i="9"/>
  <c r="H1025" i="9"/>
  <c r="F1026" i="9"/>
  <c r="H1026" i="9" s="1"/>
  <c r="F1027" i="9"/>
  <c r="H1027" i="9" s="1"/>
  <c r="F1028" i="9"/>
  <c r="H1028" i="9" s="1"/>
  <c r="F1029" i="9"/>
  <c r="H1029" i="9" s="1"/>
  <c r="F1030" i="9"/>
  <c r="H1030" i="9" s="1"/>
  <c r="F1031" i="9"/>
  <c r="H1031" i="9" s="1"/>
  <c r="F1032" i="9"/>
  <c r="H1032" i="9" s="1"/>
  <c r="F1033" i="9"/>
  <c r="H1033" i="9" s="1"/>
  <c r="F1034" i="9"/>
  <c r="H1034" i="9" s="1"/>
  <c r="F1035" i="9"/>
  <c r="H1035" i="9" s="1"/>
  <c r="F1036" i="9"/>
  <c r="H1036" i="9" s="1"/>
  <c r="F1037" i="9"/>
  <c r="H1037" i="9"/>
  <c r="F1038" i="9"/>
  <c r="H1038" i="9" s="1"/>
  <c r="F1039" i="9"/>
  <c r="H1039" i="9" s="1"/>
  <c r="F1040" i="9"/>
  <c r="H1040" i="9" s="1"/>
  <c r="F1041" i="9"/>
  <c r="H1041" i="9" s="1"/>
  <c r="F1042" i="9"/>
  <c r="H1042" i="9" s="1"/>
  <c r="F1043" i="9"/>
  <c r="H1043" i="9" s="1"/>
  <c r="F1044" i="9"/>
  <c r="H1044" i="9" s="1"/>
  <c r="F1045" i="9"/>
  <c r="H1045" i="9" s="1"/>
  <c r="F1046" i="9"/>
  <c r="H1046" i="9" s="1"/>
  <c r="F1047" i="9"/>
  <c r="H1047" i="9" s="1"/>
  <c r="F1048" i="9"/>
  <c r="H1048" i="9" s="1"/>
  <c r="F1049" i="9"/>
  <c r="H1049" i="9" s="1"/>
  <c r="F1050" i="9"/>
  <c r="H1050" i="9" s="1"/>
  <c r="F1051" i="9"/>
  <c r="H1051" i="9" s="1"/>
  <c r="F1052" i="9"/>
  <c r="H1052" i="9" s="1"/>
  <c r="F1053" i="9"/>
  <c r="H1053" i="9" s="1"/>
  <c r="F1054" i="9"/>
  <c r="H1054" i="9" s="1"/>
  <c r="F1055" i="9"/>
  <c r="H1055" i="9"/>
  <c r="F1056" i="9"/>
  <c r="H1056" i="9" s="1"/>
  <c r="F1057" i="9"/>
  <c r="H1057" i="9"/>
  <c r="F1058" i="9"/>
  <c r="H1058" i="9" s="1"/>
  <c r="F1059" i="9"/>
  <c r="H1059" i="9" s="1"/>
  <c r="F1060" i="9"/>
  <c r="H1060" i="9" s="1"/>
  <c r="F1061" i="9"/>
  <c r="H1061" i="9" s="1"/>
  <c r="F1062" i="9"/>
  <c r="H1062" i="9" s="1"/>
  <c r="F1063" i="9"/>
  <c r="H1063" i="9" s="1"/>
  <c r="F1064" i="9"/>
  <c r="H1064" i="9" s="1"/>
  <c r="F1065" i="9"/>
  <c r="H1065" i="9" s="1"/>
  <c r="F1066" i="9"/>
  <c r="H1066" i="9" s="1"/>
  <c r="F1067" i="9"/>
  <c r="H1067" i="9" s="1"/>
  <c r="F1068" i="9"/>
  <c r="H1068" i="9" s="1"/>
  <c r="F1069" i="9"/>
  <c r="H1069" i="9" s="1"/>
  <c r="F1070" i="9"/>
  <c r="H1070" i="9" s="1"/>
  <c r="F1071" i="9"/>
  <c r="H1071" i="9"/>
  <c r="F1072" i="9"/>
  <c r="H1072" i="9" s="1"/>
  <c r="F1073" i="9"/>
  <c r="H1073" i="9" s="1"/>
  <c r="F1074" i="9"/>
  <c r="H1074" i="9" s="1"/>
  <c r="F1075" i="9"/>
  <c r="H1075" i="9" s="1"/>
  <c r="F1076" i="9"/>
  <c r="H1076" i="9" s="1"/>
  <c r="F1077" i="9"/>
  <c r="H1077" i="9" s="1"/>
  <c r="F1078" i="9"/>
  <c r="H1078" i="9" s="1"/>
  <c r="F1079" i="9"/>
  <c r="H1079" i="9" s="1"/>
  <c r="F1080" i="9"/>
  <c r="H1080" i="9" s="1"/>
  <c r="F1081" i="9"/>
  <c r="H1081" i="9" s="1"/>
  <c r="F1082" i="9"/>
  <c r="H1082" i="9" s="1"/>
  <c r="F1083" i="9"/>
  <c r="H1083" i="9" s="1"/>
  <c r="F1084" i="9"/>
  <c r="H1084" i="9"/>
  <c r="F1085" i="9"/>
  <c r="H1085" i="9" s="1"/>
  <c r="F1086" i="9"/>
  <c r="H1086" i="9" s="1"/>
  <c r="F1087" i="9"/>
  <c r="H1087" i="9" s="1"/>
  <c r="F1088" i="9"/>
  <c r="H1088" i="9" s="1"/>
  <c r="F1089" i="9"/>
  <c r="H1089" i="9" s="1"/>
  <c r="F1090" i="9"/>
  <c r="H1090" i="9" s="1"/>
  <c r="F1091" i="9"/>
  <c r="H1091" i="9"/>
  <c r="F1092" i="9"/>
  <c r="H1092" i="9" s="1"/>
  <c r="F1093" i="9"/>
  <c r="H1093" i="9" s="1"/>
  <c r="F1094" i="9"/>
  <c r="H1094" i="9" s="1"/>
  <c r="F1095" i="9"/>
  <c r="H1095" i="9" s="1"/>
  <c r="F1096" i="9"/>
  <c r="H1096" i="9" s="1"/>
  <c r="F1097" i="9"/>
  <c r="H1097" i="9" s="1"/>
  <c r="F1098" i="9"/>
  <c r="H1098" i="9" s="1"/>
  <c r="F1099" i="9"/>
  <c r="H1099" i="9" s="1"/>
  <c r="F1100" i="9"/>
  <c r="H1100" i="9" s="1"/>
  <c r="F1101" i="9"/>
  <c r="H1101" i="9" s="1"/>
  <c r="F1102" i="9"/>
  <c r="H1102" i="9" s="1"/>
  <c r="F1103" i="9"/>
  <c r="H1103" i="9" s="1"/>
  <c r="F1104" i="9"/>
  <c r="H1104" i="9" s="1"/>
  <c r="F1105" i="9"/>
  <c r="H1105" i="9" s="1"/>
  <c r="F1106" i="9"/>
  <c r="H1106" i="9" s="1"/>
  <c r="F1107" i="9"/>
  <c r="H1107" i="9" s="1"/>
  <c r="F1108" i="9"/>
  <c r="H1108" i="9" s="1"/>
  <c r="F1109" i="9"/>
  <c r="H1109" i="9" s="1"/>
  <c r="F1110" i="9"/>
  <c r="H1110" i="9" s="1"/>
  <c r="F1111" i="9"/>
  <c r="H1111" i="9"/>
  <c r="F1112" i="9"/>
  <c r="H1112" i="9" s="1"/>
  <c r="F1113" i="9"/>
  <c r="H1113" i="9" s="1"/>
  <c r="F1114" i="9"/>
  <c r="H1114" i="9"/>
  <c r="F1115" i="9"/>
  <c r="H1115" i="9" s="1"/>
  <c r="F1116" i="9"/>
  <c r="H1116" i="9" s="1"/>
  <c r="F1117" i="9"/>
  <c r="H1117" i="9" s="1"/>
  <c r="F1118" i="9"/>
  <c r="H1118" i="9" s="1"/>
  <c r="F1119" i="9"/>
  <c r="H1119" i="9" s="1"/>
  <c r="F1120" i="9"/>
  <c r="H1120" i="9" s="1"/>
  <c r="F1121" i="9"/>
  <c r="H1121" i="9" s="1"/>
  <c r="F1122" i="9"/>
  <c r="H1122" i="9" s="1"/>
  <c r="F1123" i="9"/>
  <c r="H1123" i="9" s="1"/>
  <c r="F1124" i="9"/>
  <c r="H1124" i="9" s="1"/>
  <c r="F1125" i="9"/>
  <c r="H1125" i="9" s="1"/>
  <c r="F1126" i="9"/>
  <c r="H1126" i="9" s="1"/>
  <c r="F1127" i="9"/>
  <c r="H1127" i="9"/>
  <c r="F1128" i="9"/>
  <c r="H1128" i="9" s="1"/>
  <c r="F1129" i="9"/>
  <c r="H1129" i="9" s="1"/>
  <c r="F1130" i="9"/>
  <c r="H1130" i="9" s="1"/>
  <c r="F1131" i="9"/>
  <c r="H1131" i="9" s="1"/>
  <c r="F1132" i="9"/>
  <c r="H1132" i="9" s="1"/>
  <c r="F1133" i="9"/>
  <c r="H1133" i="9" s="1"/>
  <c r="F1134" i="9"/>
  <c r="H1134" i="9" s="1"/>
  <c r="F1135" i="9"/>
  <c r="H1135" i="9" s="1"/>
  <c r="F1136" i="9"/>
  <c r="H1136" i="9"/>
  <c r="F1137" i="9"/>
  <c r="H1137" i="9" s="1"/>
  <c r="F1138" i="9"/>
  <c r="H1138" i="9" s="1"/>
  <c r="F1139" i="9"/>
  <c r="H1139" i="9" s="1"/>
  <c r="F1140" i="9"/>
  <c r="H1140" i="9" s="1"/>
  <c r="F1141" i="9"/>
  <c r="H1141" i="9" s="1"/>
  <c r="F1142" i="9"/>
  <c r="H1142" i="9" s="1"/>
  <c r="F1143" i="9"/>
  <c r="H1143" i="9"/>
  <c r="F1144" i="9"/>
  <c r="H1144" i="9" s="1"/>
  <c r="F1145" i="9"/>
  <c r="H1145" i="9" s="1"/>
  <c r="F1146" i="9"/>
  <c r="H1146" i="9" s="1"/>
  <c r="F1147" i="9"/>
  <c r="H1147" i="9" s="1"/>
  <c r="F1148" i="9"/>
  <c r="H1148" i="9" s="1"/>
  <c r="F1149" i="9"/>
  <c r="H1149" i="9" s="1"/>
  <c r="F1150" i="9"/>
  <c r="H1150" i="9" s="1"/>
  <c r="F1151" i="9"/>
  <c r="H1151" i="9" s="1"/>
  <c r="F1152" i="9"/>
  <c r="H1152" i="9" s="1"/>
  <c r="F1153" i="9"/>
  <c r="H1153" i="9" s="1"/>
  <c r="F1154" i="9"/>
  <c r="H1154" i="9" s="1"/>
  <c r="F1155" i="9"/>
  <c r="H1155" i="9" s="1"/>
  <c r="F1156" i="9"/>
  <c r="H1156" i="9" s="1"/>
  <c r="F1157" i="9"/>
  <c r="H1157" i="9" s="1"/>
  <c r="F1158" i="9"/>
  <c r="H1158" i="9" s="1"/>
  <c r="F1159" i="9"/>
  <c r="H1159" i="9" s="1"/>
  <c r="F1160" i="9"/>
  <c r="H1160" i="9" s="1"/>
  <c r="F1161" i="9"/>
  <c r="H1161" i="9" s="1"/>
  <c r="F1162" i="9"/>
  <c r="H1162" i="9" s="1"/>
  <c r="F1163" i="9"/>
  <c r="H1163" i="9" s="1"/>
  <c r="F1164" i="9"/>
  <c r="H1164" i="9" s="1"/>
  <c r="F1165" i="9"/>
  <c r="H1165" i="9"/>
  <c r="F1166" i="9"/>
  <c r="H1166" i="9" s="1"/>
  <c r="F1167" i="9"/>
  <c r="H1167" i="9" s="1"/>
  <c r="F1168" i="9"/>
  <c r="H1168" i="9" s="1"/>
  <c r="F1169" i="9"/>
  <c r="H1169" i="9" s="1"/>
  <c r="F1170" i="9"/>
  <c r="H1170" i="9" s="1"/>
  <c r="F1171" i="9"/>
  <c r="H1171" i="9"/>
  <c r="F1172" i="9"/>
  <c r="H1172" i="9" s="1"/>
  <c r="F1173" i="9"/>
  <c r="H1173" i="9" s="1"/>
  <c r="F1174" i="9"/>
  <c r="H1174" i="9" s="1"/>
  <c r="F1175" i="9"/>
  <c r="H1175" i="9" s="1"/>
  <c r="F1176" i="9"/>
  <c r="H1176" i="9" s="1"/>
  <c r="F1177" i="9"/>
  <c r="H1177" i="9" s="1"/>
  <c r="F1178" i="9"/>
  <c r="H1178" i="9" s="1"/>
  <c r="F1179" i="9"/>
  <c r="H1179" i="9" s="1"/>
  <c r="F1180" i="9"/>
  <c r="H1180" i="9" s="1"/>
  <c r="F1181" i="9"/>
  <c r="H1181" i="9" s="1"/>
  <c r="F1182" i="9"/>
  <c r="H1182" i="9" s="1"/>
  <c r="F1183" i="9"/>
  <c r="H1183" i="9"/>
  <c r="F1184" i="9"/>
  <c r="H1184" i="9" s="1"/>
  <c r="F1185" i="9"/>
  <c r="H1185" i="9" s="1"/>
  <c r="F1186" i="9"/>
  <c r="H1186" i="9" s="1"/>
  <c r="F1187" i="9"/>
  <c r="H1187" i="9" s="1"/>
  <c r="F1188" i="9"/>
  <c r="H1188" i="9" s="1"/>
  <c r="F1189" i="9"/>
  <c r="H1189" i="9"/>
  <c r="F1190" i="9"/>
  <c r="H1190" i="9" s="1"/>
  <c r="F1191" i="9"/>
  <c r="H1191" i="9" s="1"/>
  <c r="F1192" i="9"/>
  <c r="H1192" i="9" s="1"/>
  <c r="F1193" i="9"/>
  <c r="H1193" i="9" s="1"/>
  <c r="F1194" i="9"/>
  <c r="H1194" i="9" s="1"/>
  <c r="F1195" i="9"/>
  <c r="H1195" i="9" s="1"/>
  <c r="F1196" i="9"/>
  <c r="H1196" i="9" s="1"/>
  <c r="F1197" i="9"/>
  <c r="H1197" i="9" s="1"/>
  <c r="F1198" i="9"/>
  <c r="H1198" i="9" s="1"/>
  <c r="F1199" i="9"/>
  <c r="H1199" i="9" s="1"/>
  <c r="F1200" i="9"/>
  <c r="H1200" i="9" s="1"/>
  <c r="F1201" i="9"/>
  <c r="H1201" i="9" s="1"/>
  <c r="F1202" i="9"/>
  <c r="H1202" i="9" s="1"/>
  <c r="F1203" i="9"/>
  <c r="H1203" i="9" s="1"/>
  <c r="F1204" i="9"/>
  <c r="H1204" i="9" s="1"/>
  <c r="F1205" i="9"/>
  <c r="H1205" i="9" s="1"/>
  <c r="F1206" i="9"/>
  <c r="H1206" i="9" s="1"/>
  <c r="F1207" i="9"/>
  <c r="H1207" i="9" s="1"/>
  <c r="F1208" i="9"/>
  <c r="H1208" i="9" s="1"/>
  <c r="F1209" i="9"/>
  <c r="H1209" i="9" s="1"/>
  <c r="F1210" i="9"/>
  <c r="H1210" i="9" s="1"/>
  <c r="F1211" i="9"/>
  <c r="H1211" i="9" s="1"/>
  <c r="F1212" i="9"/>
  <c r="H1212" i="9" s="1"/>
  <c r="F1213" i="9"/>
  <c r="H1213" i="9" s="1"/>
  <c r="F1214" i="9"/>
  <c r="H1214" i="9" s="1"/>
  <c r="F1215" i="9"/>
  <c r="H1215" i="9" s="1"/>
  <c r="F1216" i="9"/>
  <c r="H1216" i="9"/>
  <c r="F1217" i="9"/>
  <c r="H1217" i="9" s="1"/>
  <c r="F1218" i="9"/>
  <c r="H1218" i="9" s="1"/>
  <c r="F1219" i="9"/>
  <c r="H1219" i="9" s="1"/>
  <c r="F1220" i="9"/>
  <c r="H1220" i="9" s="1"/>
  <c r="F1221" i="9"/>
  <c r="H1221" i="9" s="1"/>
  <c r="F1222" i="9"/>
  <c r="H1222" i="9" s="1"/>
  <c r="F1223" i="9"/>
  <c r="H1223" i="9" s="1"/>
  <c r="F1224" i="9"/>
  <c r="H1224" i="9" s="1"/>
  <c r="F1225" i="9"/>
  <c r="H1225" i="9" s="1"/>
  <c r="F1226" i="9"/>
  <c r="H1226" i="9" s="1"/>
  <c r="F1227" i="9"/>
  <c r="H1227" i="9" s="1"/>
  <c r="F1228" i="9"/>
  <c r="H1228" i="9" s="1"/>
  <c r="F1229" i="9"/>
  <c r="H1229" i="9" s="1"/>
  <c r="F1230" i="9"/>
  <c r="H1230" i="9" s="1"/>
  <c r="F1231" i="9"/>
  <c r="H1231" i="9" s="1"/>
  <c r="F1232" i="9"/>
  <c r="H1232" i="9" s="1"/>
  <c r="F1233" i="9"/>
  <c r="H1233" i="9" s="1"/>
  <c r="F1234" i="9"/>
  <c r="H1234" i="9" s="1"/>
  <c r="F1235" i="9"/>
  <c r="H1235" i="9" s="1"/>
  <c r="F1236" i="9"/>
  <c r="H1236" i="9"/>
  <c r="F1237" i="9"/>
  <c r="H1237" i="9" s="1"/>
  <c r="F1238" i="9"/>
  <c r="H1238" i="9"/>
  <c r="F1239" i="9"/>
  <c r="H1239" i="9" s="1"/>
  <c r="F1240" i="9"/>
  <c r="H1240" i="9" s="1"/>
  <c r="F1241" i="9"/>
  <c r="H1241" i="9" s="1"/>
  <c r="F1242" i="9"/>
  <c r="H1242" i="9" s="1"/>
  <c r="F1243" i="9"/>
  <c r="H1243" i="9" s="1"/>
  <c r="F1244" i="9"/>
  <c r="H1244" i="9" s="1"/>
  <c r="F1245" i="9"/>
  <c r="H1245" i="9" s="1"/>
  <c r="F1246" i="9"/>
  <c r="H1246" i="9" s="1"/>
  <c r="F1247" i="9"/>
  <c r="H1247" i="9" s="1"/>
  <c r="F1248" i="9"/>
  <c r="H1248" i="9" s="1"/>
  <c r="F1249" i="9"/>
  <c r="H1249" i="9" s="1"/>
  <c r="F1250" i="9"/>
  <c r="H1250" i="9" s="1"/>
  <c r="F1251" i="9"/>
  <c r="H1251" i="9" s="1"/>
  <c r="F1252" i="9"/>
  <c r="H1252" i="9" s="1"/>
  <c r="F1253" i="9"/>
  <c r="H1253" i="9" s="1"/>
  <c r="F1254" i="9"/>
  <c r="H1254" i="9" s="1"/>
  <c r="F1255" i="9"/>
  <c r="H1255" i="9" s="1"/>
  <c r="F1256" i="9"/>
  <c r="H1256" i="9" s="1"/>
  <c r="F1257" i="9"/>
  <c r="H1257" i="9" s="1"/>
  <c r="F1258" i="9"/>
  <c r="H1258" i="9"/>
  <c r="F1259" i="9"/>
  <c r="H1259" i="9" s="1"/>
  <c r="F1260" i="9"/>
  <c r="H1260" i="9" s="1"/>
  <c r="F1261" i="9"/>
  <c r="H1261" i="9"/>
  <c r="F1262" i="9"/>
  <c r="H1262" i="9" s="1"/>
  <c r="F1263" i="9"/>
  <c r="H1263" i="9" s="1"/>
  <c r="F1264" i="9"/>
  <c r="H1264" i="9"/>
  <c r="F1265" i="9"/>
  <c r="H1265" i="9" s="1"/>
  <c r="F1266" i="9"/>
  <c r="H1266" i="9" s="1"/>
  <c r="F1267" i="9"/>
  <c r="H1267" i="9" s="1"/>
  <c r="F1268" i="9"/>
  <c r="H1268" i="9" s="1"/>
  <c r="F1269" i="9"/>
  <c r="H1269" i="9" s="1"/>
  <c r="F1270" i="9"/>
  <c r="H1270" i="9" s="1"/>
  <c r="F1271" i="9"/>
  <c r="H1271" i="9" s="1"/>
  <c r="F1272" i="9"/>
  <c r="H1272" i="9" s="1"/>
  <c r="F1273" i="9"/>
  <c r="H1273" i="9" s="1"/>
  <c r="F1274" i="9"/>
  <c r="H1274" i="9" s="1"/>
  <c r="F1275" i="9"/>
  <c r="H1275" i="9" s="1"/>
  <c r="F1276" i="9"/>
  <c r="H1276" i="9" s="1"/>
  <c r="F1277" i="9"/>
  <c r="H1277" i="9" s="1"/>
  <c r="F1278" i="9"/>
  <c r="H1278" i="9" s="1"/>
  <c r="F1279" i="9"/>
  <c r="H1279" i="9"/>
  <c r="F1280" i="9"/>
  <c r="H1280" i="9" s="1"/>
  <c r="F1281" i="9"/>
  <c r="H1281" i="9" s="1"/>
  <c r="F1282" i="9"/>
  <c r="H1282" i="9"/>
  <c r="F1283" i="9"/>
  <c r="H1283" i="9" s="1"/>
  <c r="F1284" i="9"/>
  <c r="H1284" i="9" s="1"/>
  <c r="F1285" i="9"/>
  <c r="H1285" i="9" s="1"/>
  <c r="F1286" i="9"/>
  <c r="H1286" i="9" s="1"/>
  <c r="F1287" i="9"/>
  <c r="H1287" i="9" s="1"/>
  <c r="F1288" i="9"/>
  <c r="H1288" i="9" s="1"/>
  <c r="F1289" i="9"/>
  <c r="H1289" i="9" s="1"/>
  <c r="F1290" i="9"/>
  <c r="H1290" i="9" s="1"/>
  <c r="F1291" i="9"/>
  <c r="H1291" i="9" s="1"/>
  <c r="F1292" i="9"/>
  <c r="H1292" i="9" s="1"/>
  <c r="F1293" i="9"/>
  <c r="H1293" i="9" s="1"/>
  <c r="F1294" i="9"/>
  <c r="H1294" i="9" s="1"/>
  <c r="F1295" i="9"/>
  <c r="H1295" i="9" s="1"/>
  <c r="F1296" i="9"/>
  <c r="H1296" i="9" s="1"/>
  <c r="F1297" i="9"/>
  <c r="H1297" i="9" s="1"/>
  <c r="F1298" i="9"/>
  <c r="H1298" i="9" s="1"/>
  <c r="F1299" i="9"/>
  <c r="H1299" i="9" s="1"/>
  <c r="F1300" i="9"/>
  <c r="H1300" i="9" s="1"/>
  <c r="F1301" i="9"/>
  <c r="H1301" i="9" s="1"/>
  <c r="F1302" i="9"/>
  <c r="H1302" i="9"/>
  <c r="F1303" i="9"/>
  <c r="H1303" i="9"/>
  <c r="F1304" i="9"/>
  <c r="H1304" i="9" s="1"/>
  <c r="F1305" i="9"/>
  <c r="H1305" i="9" s="1"/>
  <c r="F1306" i="9"/>
  <c r="H1306" i="9" s="1"/>
  <c r="F1307" i="9"/>
  <c r="H1307" i="9" s="1"/>
  <c r="F1308" i="9"/>
  <c r="H1308" i="9" s="1"/>
  <c r="F1309" i="9"/>
  <c r="H1309" i="9" s="1"/>
  <c r="F1310" i="9"/>
  <c r="H1310" i="9" s="1"/>
  <c r="F1311" i="9"/>
  <c r="H1311" i="9" s="1"/>
  <c r="F1312" i="9"/>
  <c r="H1312" i="9" s="1"/>
  <c r="F1313" i="9"/>
  <c r="H1313" i="9"/>
  <c r="F1314" i="9"/>
  <c r="H1314" i="9" s="1"/>
  <c r="F1315" i="9"/>
  <c r="H1315" i="9" s="1"/>
  <c r="F1316" i="9"/>
  <c r="H1316" i="9" s="1"/>
  <c r="F1317" i="9"/>
  <c r="H1317" i="9" s="1"/>
  <c r="F1318" i="9"/>
  <c r="H1318" i="9" s="1"/>
  <c r="F1319" i="9"/>
  <c r="H1319" i="9" s="1"/>
  <c r="F1320" i="9"/>
  <c r="H1320" i="9"/>
  <c r="F1321" i="9"/>
  <c r="H1321" i="9" s="1"/>
  <c r="F1322" i="9"/>
  <c r="H1322" i="9" s="1"/>
  <c r="F1323" i="9"/>
  <c r="H1323" i="9" s="1"/>
  <c r="F1324" i="9"/>
  <c r="H1324" i="9" s="1"/>
  <c r="F1325" i="9"/>
  <c r="H1325" i="9" s="1"/>
  <c r="F1326" i="9"/>
  <c r="H1326" i="9" s="1"/>
  <c r="F1327" i="9"/>
  <c r="H1327" i="9" s="1"/>
  <c r="F1328" i="9"/>
  <c r="H1328" i="9" s="1"/>
  <c r="F1329" i="9"/>
  <c r="H1329" i="9"/>
  <c r="F1330" i="9"/>
  <c r="H1330" i="9" s="1"/>
  <c r="F1331" i="9"/>
  <c r="H1331" i="9" s="1"/>
  <c r="F1332" i="9"/>
  <c r="H1332" i="9" s="1"/>
  <c r="F1333" i="9"/>
  <c r="H1333" i="9"/>
  <c r="F1334" i="9"/>
  <c r="H1334" i="9" s="1"/>
  <c r="F1335" i="9"/>
  <c r="H1335" i="9" s="1"/>
  <c r="F1336" i="9"/>
  <c r="H1336" i="9" s="1"/>
  <c r="F1337" i="9"/>
  <c r="H1337" i="9" s="1"/>
  <c r="F1338" i="9"/>
  <c r="H1338" i="9" s="1"/>
  <c r="F1339" i="9"/>
  <c r="H1339" i="9" s="1"/>
  <c r="F1340" i="9"/>
  <c r="H1340" i="9" s="1"/>
  <c r="F1341" i="9"/>
  <c r="H1341" i="9" s="1"/>
  <c r="F1342" i="9"/>
  <c r="H1342" i="9" s="1"/>
  <c r="F1343" i="9"/>
  <c r="H1343" i="9" s="1"/>
  <c r="F1344" i="9"/>
  <c r="H1344" i="9" s="1"/>
  <c r="F1345" i="9"/>
  <c r="H1345" i="9" s="1"/>
  <c r="F1346" i="9"/>
  <c r="H1346" i="9" s="1"/>
  <c r="F1347" i="9"/>
  <c r="H1347" i="9" s="1"/>
  <c r="F1348" i="9"/>
  <c r="H1348" i="9" s="1"/>
  <c r="F1349" i="9"/>
  <c r="H1349" i="9" s="1"/>
  <c r="F1350" i="9"/>
  <c r="H1350" i="9" s="1"/>
  <c r="F1351" i="9"/>
  <c r="H1351" i="9"/>
  <c r="F1352" i="9"/>
  <c r="H1352" i="9"/>
  <c r="F1353" i="9"/>
  <c r="H1353" i="9"/>
  <c r="F1354" i="9"/>
  <c r="H1354" i="9"/>
  <c r="F1355" i="9"/>
  <c r="H1355" i="9"/>
  <c r="F1356" i="9"/>
  <c r="H1356" i="9"/>
  <c r="F1357" i="9"/>
  <c r="H1357" i="9"/>
  <c r="F1358" i="9"/>
  <c r="H1358" i="9"/>
  <c r="F1359" i="9"/>
  <c r="H1359" i="9"/>
  <c r="F1360" i="9"/>
  <c r="H1360" i="9"/>
  <c r="F1361" i="9"/>
  <c r="H1361" i="9"/>
  <c r="F1362" i="9"/>
  <c r="H1362" i="9"/>
  <c r="F1363" i="9"/>
  <c r="H1363" i="9"/>
  <c r="F1364" i="9"/>
  <c r="H1364" i="9"/>
  <c r="F1365" i="9"/>
  <c r="H1365" i="9"/>
  <c r="F1366" i="9"/>
  <c r="H1366" i="9"/>
  <c r="F1367" i="9"/>
  <c r="H1367" i="9"/>
  <c r="F1368" i="9"/>
  <c r="H1368" i="9"/>
  <c r="F1369" i="9"/>
  <c r="H1369" i="9"/>
  <c r="F1370" i="9"/>
  <c r="H1370" i="9"/>
  <c r="F1371" i="9"/>
  <c r="H1371" i="9" s="1"/>
  <c r="F1372" i="9"/>
  <c r="H1372" i="9" s="1"/>
  <c r="F1373" i="9"/>
  <c r="H1373" i="9" s="1"/>
  <c r="F1374" i="9"/>
  <c r="H1374" i="9" s="1"/>
  <c r="F1375" i="9"/>
  <c r="H1375" i="9" s="1"/>
  <c r="F1376" i="9"/>
  <c r="H1376" i="9" s="1"/>
  <c r="F1377" i="9"/>
  <c r="H1377" i="9" s="1"/>
  <c r="F1378" i="9"/>
  <c r="H1378" i="9" s="1"/>
  <c r="F1379" i="9"/>
  <c r="H1379" i="9" s="1"/>
  <c r="F1380" i="9"/>
  <c r="H1380" i="9" s="1"/>
  <c r="F1381" i="9"/>
  <c r="H1381" i="9" s="1"/>
  <c r="F1382" i="9"/>
  <c r="H1382" i="9" s="1"/>
  <c r="F1383" i="9"/>
  <c r="H1383" i="9" s="1"/>
  <c r="F1384" i="9"/>
  <c r="H1384" i="9" s="1"/>
  <c r="F1385" i="9"/>
  <c r="H1385" i="9" s="1"/>
  <c r="F1386" i="9"/>
  <c r="H1386" i="9"/>
  <c r="F1387" i="9"/>
  <c r="H1387" i="9" s="1"/>
  <c r="F1388" i="9"/>
  <c r="H1388" i="9" s="1"/>
  <c r="F1389" i="9"/>
  <c r="H1389" i="9" s="1"/>
  <c r="F1390" i="9"/>
  <c r="H1390" i="9" s="1"/>
  <c r="F1391" i="9"/>
  <c r="H1391" i="9" s="1"/>
  <c r="F1392" i="9"/>
  <c r="H1392" i="9" s="1"/>
  <c r="F1393" i="9"/>
  <c r="H1393" i="9" s="1"/>
  <c r="F1394" i="9"/>
  <c r="H1394" i="9" s="1"/>
  <c r="F1395" i="9"/>
  <c r="H1395" i="9" s="1"/>
  <c r="F1396" i="9"/>
  <c r="H1396" i="9" s="1"/>
  <c r="F1397" i="9"/>
  <c r="H1397" i="9" s="1"/>
  <c r="F1398" i="9"/>
  <c r="H1398" i="9" s="1"/>
  <c r="F1399" i="9"/>
  <c r="H1399" i="9" s="1"/>
  <c r="F1400" i="9"/>
  <c r="H1400" i="9" s="1"/>
  <c r="F1401" i="9"/>
  <c r="H1401" i="9" s="1"/>
  <c r="F1402" i="9"/>
  <c r="H1402" i="9" s="1"/>
  <c r="F1403" i="9"/>
  <c r="H1403" i="9" s="1"/>
  <c r="F1404" i="9"/>
  <c r="H1404" i="9" s="1"/>
  <c r="F1405" i="9"/>
  <c r="H1405" i="9" s="1"/>
  <c r="F1406" i="9"/>
  <c r="H1406" i="9" s="1"/>
  <c r="F1407" i="9"/>
  <c r="H1407" i="9" s="1"/>
  <c r="F1408" i="9"/>
  <c r="H1408" i="9" s="1"/>
  <c r="F1409" i="9"/>
  <c r="H1409" i="9" s="1"/>
  <c r="F1410" i="9"/>
  <c r="H1410" i="9" s="1"/>
  <c r="F1411" i="9"/>
  <c r="H1411" i="9" s="1"/>
  <c r="F1412" i="9"/>
  <c r="H1412" i="9" s="1"/>
  <c r="F1413" i="9"/>
  <c r="H1413" i="9" s="1"/>
  <c r="F1414" i="9"/>
  <c r="H1414" i="9" s="1"/>
  <c r="F1415" i="9"/>
  <c r="H1415" i="9" s="1"/>
  <c r="F1416" i="9"/>
  <c r="H1416" i="9" s="1"/>
  <c r="F1417" i="9"/>
  <c r="H1417" i="9" s="1"/>
  <c r="F1418" i="9"/>
  <c r="H1418" i="9" s="1"/>
  <c r="F1419" i="9"/>
  <c r="H1419" i="9" s="1"/>
  <c r="F1420" i="9"/>
  <c r="H1420" i="9" s="1"/>
  <c r="F1421" i="9"/>
  <c r="H1421" i="9" s="1"/>
  <c r="F1422" i="9"/>
  <c r="H1422" i="9" s="1"/>
  <c r="F1423" i="9"/>
  <c r="H1423" i="9" s="1"/>
  <c r="F1424" i="9"/>
  <c r="H1424" i="9" s="1"/>
  <c r="F1425" i="9"/>
  <c r="H1425" i="9" s="1"/>
  <c r="F1426" i="9"/>
  <c r="H1426" i="9" s="1"/>
  <c r="F1427" i="9"/>
  <c r="H1427" i="9"/>
  <c r="F1428" i="9"/>
  <c r="H1428" i="9" s="1"/>
  <c r="F1429" i="9"/>
  <c r="H1429" i="9" s="1"/>
  <c r="F1430" i="9"/>
  <c r="H1430" i="9" s="1"/>
  <c r="F1431" i="9"/>
  <c r="H1431" i="9" s="1"/>
  <c r="F1432" i="9"/>
  <c r="H1432" i="9" s="1"/>
  <c r="F1433" i="9"/>
  <c r="H1433" i="9" s="1"/>
  <c r="F1434" i="9"/>
  <c r="H1434" i="9" s="1"/>
  <c r="F1435" i="9"/>
  <c r="H1435" i="9" s="1"/>
  <c r="F1436" i="9"/>
  <c r="H1436" i="9" s="1"/>
  <c r="F1437" i="9"/>
  <c r="H1437" i="9" s="1"/>
  <c r="F1438" i="9"/>
  <c r="H1438" i="9" s="1"/>
  <c r="F1439" i="9"/>
  <c r="H1439" i="9" s="1"/>
  <c r="F1440" i="9"/>
  <c r="H1440" i="9" s="1"/>
  <c r="F1441" i="9"/>
  <c r="H1441" i="9" s="1"/>
  <c r="F1442" i="9"/>
  <c r="H1442" i="9" s="1"/>
  <c r="F1443" i="9"/>
  <c r="H1443" i="9" s="1"/>
  <c r="F1444" i="9"/>
  <c r="H1444" i="9" s="1"/>
  <c r="F1445" i="9"/>
  <c r="H1445" i="9" s="1"/>
  <c r="F1446" i="9"/>
  <c r="H1446" i="9" s="1"/>
  <c r="F1447" i="9"/>
  <c r="H1447" i="9" s="1"/>
  <c r="F1448" i="9"/>
  <c r="H1448" i="9" s="1"/>
  <c r="F1449" i="9"/>
  <c r="H1449" i="9" s="1"/>
  <c r="F1450" i="9"/>
  <c r="H1450" i="9" s="1"/>
  <c r="F1451" i="9"/>
  <c r="H1451" i="9" s="1"/>
  <c r="F1452" i="9"/>
  <c r="H1452" i="9" s="1"/>
  <c r="F1453" i="9"/>
  <c r="H1453" i="9" s="1"/>
  <c r="F1454" i="9"/>
  <c r="H1454" i="9" s="1"/>
  <c r="F1455" i="9"/>
  <c r="H1455" i="9" s="1"/>
  <c r="F1456" i="9"/>
  <c r="H1456" i="9" s="1"/>
  <c r="F1457" i="9"/>
  <c r="H1457" i="9" s="1"/>
  <c r="F1458" i="9"/>
  <c r="H1458" i="9" s="1"/>
  <c r="F1459" i="9"/>
  <c r="H1459" i="9" s="1"/>
  <c r="F1460" i="9"/>
  <c r="H1460" i="9" s="1"/>
  <c r="F1461" i="9"/>
  <c r="H1461" i="9" s="1"/>
  <c r="F1462" i="9"/>
  <c r="H1462" i="9" s="1"/>
  <c r="F1463" i="9"/>
  <c r="H1463" i="9" s="1"/>
  <c r="F1464" i="9"/>
  <c r="H1464" i="9" s="1"/>
  <c r="F1465" i="9"/>
  <c r="H1465" i="9" s="1"/>
  <c r="F1466" i="9"/>
  <c r="H1466" i="9" s="1"/>
  <c r="F1467" i="9"/>
  <c r="H1467" i="9" s="1"/>
  <c r="F1468" i="9"/>
  <c r="H1468" i="9" s="1"/>
  <c r="F1469" i="9"/>
  <c r="H1469" i="9" s="1"/>
  <c r="F1470" i="9"/>
  <c r="H1470" i="9" s="1"/>
  <c r="F1471" i="9"/>
  <c r="H1471" i="9" s="1"/>
  <c r="F1472" i="9"/>
  <c r="H1472" i="9" s="1"/>
  <c r="F1473" i="9"/>
  <c r="H1473" i="9" s="1"/>
  <c r="F1474" i="9"/>
  <c r="H1474" i="9" s="1"/>
  <c r="F1475" i="9"/>
  <c r="H1475" i="9" s="1"/>
  <c r="F1476" i="9"/>
  <c r="H1476" i="9" s="1"/>
  <c r="F1477" i="9"/>
  <c r="H1477" i="9" s="1"/>
  <c r="F1478" i="9"/>
  <c r="H1478" i="9" s="1"/>
  <c r="F1479" i="9"/>
  <c r="H1479" i="9" s="1"/>
  <c r="F1480" i="9"/>
  <c r="H1480" i="9" s="1"/>
  <c r="F1481" i="9"/>
  <c r="H1481" i="9" s="1"/>
  <c r="F1482" i="9"/>
  <c r="H1482" i="9" s="1"/>
  <c r="F1483" i="9"/>
  <c r="H1483" i="9" s="1"/>
  <c r="F1484" i="9"/>
  <c r="H1484" i="9" s="1"/>
  <c r="F1485" i="9"/>
  <c r="H1485" i="9" s="1"/>
  <c r="F1486" i="9"/>
  <c r="H1486" i="9" s="1"/>
  <c r="F1487" i="9"/>
  <c r="H1487" i="9" s="1"/>
  <c r="F1488" i="9"/>
  <c r="H1488" i="9" s="1"/>
  <c r="F1489" i="9"/>
  <c r="H1489" i="9" s="1"/>
  <c r="F1490" i="9"/>
  <c r="H1490" i="9" s="1"/>
  <c r="F1491" i="9"/>
  <c r="H1491" i="9" s="1"/>
  <c r="F1492" i="9"/>
  <c r="H1492" i="9" s="1"/>
  <c r="F1493" i="9"/>
  <c r="H1493" i="9" s="1"/>
  <c r="F1494" i="9"/>
  <c r="H1494" i="9" s="1"/>
  <c r="F1495" i="9"/>
  <c r="H1495" i="9" s="1"/>
  <c r="F1496" i="9"/>
  <c r="H1496" i="9" s="1"/>
  <c r="F1497" i="9"/>
  <c r="H1497" i="9" s="1"/>
  <c r="F1498" i="9"/>
  <c r="H1498" i="9" s="1"/>
  <c r="F1499" i="9"/>
  <c r="H1499" i="9" s="1"/>
  <c r="F1500" i="9"/>
  <c r="H1500" i="9" s="1"/>
  <c r="F1501" i="9"/>
  <c r="H1501" i="9" s="1"/>
  <c r="F1502" i="9"/>
  <c r="H1502" i="9" s="1"/>
  <c r="F1503" i="9"/>
  <c r="H1503" i="9" s="1"/>
  <c r="F1504" i="9"/>
  <c r="H1504" i="9" s="1"/>
  <c r="F1505" i="9"/>
  <c r="H1505" i="9" s="1"/>
  <c r="F1506" i="9"/>
  <c r="H1506" i="9" s="1"/>
  <c r="F1507" i="9"/>
  <c r="H1507" i="9" s="1"/>
  <c r="F1508" i="9"/>
  <c r="H1508" i="9" s="1"/>
  <c r="F1509" i="9"/>
  <c r="H1509" i="9" s="1"/>
  <c r="F1510" i="9"/>
  <c r="H1510" i="9" s="1"/>
  <c r="F1511" i="9"/>
  <c r="H1511" i="9" s="1"/>
  <c r="F1512" i="9"/>
  <c r="H1512" i="9" s="1"/>
  <c r="F1513" i="9"/>
  <c r="H1513" i="9" s="1"/>
  <c r="F1514" i="9"/>
  <c r="H1514" i="9" s="1"/>
  <c r="F1515" i="9"/>
  <c r="H1515" i="9" s="1"/>
  <c r="F1516" i="9"/>
  <c r="H1516" i="9" s="1"/>
  <c r="F1517" i="9"/>
  <c r="H1517" i="9" s="1"/>
  <c r="F1518" i="9"/>
  <c r="H1518" i="9" s="1"/>
  <c r="F1519" i="9"/>
  <c r="H1519" i="9" s="1"/>
  <c r="F1520" i="9"/>
  <c r="H1520" i="9" s="1"/>
  <c r="F1521" i="9"/>
  <c r="H1521" i="9" s="1"/>
  <c r="F1522" i="9"/>
  <c r="H1522" i="9" s="1"/>
  <c r="F1523" i="9"/>
  <c r="H1523" i="9" s="1"/>
  <c r="F1524" i="9"/>
  <c r="H1524" i="9" s="1"/>
  <c r="F1525" i="9"/>
  <c r="H1525" i="9" s="1"/>
  <c r="F1526" i="9"/>
  <c r="H1526" i="9" s="1"/>
  <c r="F1527" i="9"/>
  <c r="H1527" i="9" s="1"/>
  <c r="F1528" i="9"/>
  <c r="H1528" i="9" s="1"/>
  <c r="F1529" i="9"/>
  <c r="H1529" i="9" s="1"/>
  <c r="F1530" i="9"/>
  <c r="H1530" i="9" s="1"/>
  <c r="F1531" i="9"/>
  <c r="H1531" i="9" s="1"/>
  <c r="F1532" i="9"/>
  <c r="H1532" i="9" s="1"/>
  <c r="F1533" i="9"/>
  <c r="H1533" i="9" s="1"/>
  <c r="F1534" i="9"/>
  <c r="H1534" i="9" s="1"/>
  <c r="F1535" i="9"/>
  <c r="H1535" i="9" s="1"/>
  <c r="F1536" i="9"/>
  <c r="H1536" i="9" s="1"/>
  <c r="F1537" i="9"/>
  <c r="H1537" i="9" s="1"/>
  <c r="F1538" i="9"/>
  <c r="H1538" i="9" s="1"/>
  <c r="F1539" i="9"/>
  <c r="H1539" i="9" s="1"/>
  <c r="F1540" i="9"/>
  <c r="H1540" i="9" s="1"/>
  <c r="F1541" i="9"/>
  <c r="H1541" i="9" s="1"/>
  <c r="F1542" i="9"/>
  <c r="H1542" i="9" s="1"/>
  <c r="F1543" i="9"/>
  <c r="H1543" i="9" s="1"/>
  <c r="F1544" i="9"/>
  <c r="H1544" i="9" s="1"/>
  <c r="F1545" i="9"/>
  <c r="H1545" i="9" s="1"/>
  <c r="F1546" i="9"/>
  <c r="H1546" i="9" s="1"/>
  <c r="F1547" i="9"/>
  <c r="H1547" i="9" s="1"/>
  <c r="F1548" i="9"/>
  <c r="H1548" i="9" s="1"/>
  <c r="F1549" i="9"/>
  <c r="H1549" i="9" s="1"/>
  <c r="F1550" i="9"/>
  <c r="H1550" i="9" s="1"/>
  <c r="F1551" i="9"/>
  <c r="H1551" i="9" s="1"/>
  <c r="F1552" i="9"/>
  <c r="H1552" i="9" s="1"/>
  <c r="F1553" i="9"/>
  <c r="H1553" i="9" s="1"/>
  <c r="F1554" i="9"/>
  <c r="H1554" i="9" s="1"/>
  <c r="F1555" i="9"/>
  <c r="H1555" i="9" s="1"/>
  <c r="F1556" i="9"/>
  <c r="H1556" i="9" s="1"/>
  <c r="F1557" i="9"/>
  <c r="H1557" i="9" s="1"/>
  <c r="F1558" i="9"/>
  <c r="H1558" i="9" s="1"/>
  <c r="F1559" i="9"/>
  <c r="H1559" i="9" s="1"/>
  <c r="F1560" i="9"/>
  <c r="H1560" i="9" s="1"/>
  <c r="F1561" i="9"/>
  <c r="H1561" i="9" s="1"/>
  <c r="F1562" i="9"/>
  <c r="H1562" i="9" s="1"/>
  <c r="F1563" i="9"/>
  <c r="H1563" i="9" s="1"/>
  <c r="F1564" i="9"/>
  <c r="H1564" i="9" s="1"/>
  <c r="F1565" i="9"/>
  <c r="H1565" i="9" s="1"/>
  <c r="F1566" i="9"/>
  <c r="H1566" i="9" s="1"/>
  <c r="F1567" i="9"/>
  <c r="H1567" i="9" s="1"/>
  <c r="F1568" i="9"/>
  <c r="H1568" i="9" s="1"/>
  <c r="F1569" i="9"/>
  <c r="H1569" i="9" s="1"/>
  <c r="F1570" i="9"/>
  <c r="H1570" i="9" s="1"/>
  <c r="F1571" i="9"/>
  <c r="H1571" i="9" s="1"/>
  <c r="F1572" i="9"/>
  <c r="H1572" i="9" s="1"/>
  <c r="F1573" i="9"/>
  <c r="H1573" i="9" s="1"/>
  <c r="F1574" i="9"/>
  <c r="H1574" i="9" s="1"/>
  <c r="F1575" i="9"/>
  <c r="H1575" i="9" s="1"/>
  <c r="F1576" i="9"/>
  <c r="H1576" i="9" s="1"/>
  <c r="F1577" i="9"/>
  <c r="H1577" i="9" s="1"/>
  <c r="F1578" i="9"/>
  <c r="H1578" i="9" s="1"/>
  <c r="F1579" i="9"/>
  <c r="H1579" i="9" s="1"/>
  <c r="F1580" i="9"/>
  <c r="H1580" i="9" s="1"/>
  <c r="F1581" i="9"/>
  <c r="H1581" i="9" s="1"/>
  <c r="F1582" i="9"/>
  <c r="H1582" i="9" s="1"/>
  <c r="F1583" i="9"/>
  <c r="H1583" i="9" s="1"/>
  <c r="F1584" i="9"/>
  <c r="H1584" i="9" s="1"/>
  <c r="F1585" i="9"/>
  <c r="H1585" i="9" s="1"/>
  <c r="F1586" i="9"/>
  <c r="H1586" i="9" s="1"/>
  <c r="F1587" i="9"/>
  <c r="H1587" i="9" s="1"/>
  <c r="F1588" i="9"/>
  <c r="H1588" i="9" s="1"/>
  <c r="F1589" i="9"/>
  <c r="H1589" i="9" s="1"/>
  <c r="F1590" i="9"/>
  <c r="H1590" i="9" s="1"/>
  <c r="F1591" i="9"/>
  <c r="H1591" i="9" s="1"/>
  <c r="F1592" i="9"/>
  <c r="H1592" i="9" s="1"/>
  <c r="F1593" i="9"/>
  <c r="H1593" i="9" s="1"/>
  <c r="F1594" i="9"/>
  <c r="H1594" i="9" s="1"/>
  <c r="F1595" i="9"/>
  <c r="H1595" i="9" s="1"/>
  <c r="F1596" i="9"/>
  <c r="H1596" i="9" s="1"/>
  <c r="F1597" i="9"/>
  <c r="H1597" i="9" s="1"/>
  <c r="F1598" i="9"/>
  <c r="H1598" i="9" s="1"/>
  <c r="F1599" i="9"/>
  <c r="H1599" i="9" s="1"/>
  <c r="F1600" i="9"/>
  <c r="H1600" i="9" s="1"/>
  <c r="F1601" i="9"/>
  <c r="H1601" i="9" s="1"/>
  <c r="F1602" i="9"/>
  <c r="H1602" i="9" s="1"/>
  <c r="F1603" i="9"/>
  <c r="H1603" i="9" s="1"/>
  <c r="F1604" i="9"/>
  <c r="H1604" i="9" s="1"/>
  <c r="F1605" i="9"/>
  <c r="H1605" i="9" s="1"/>
  <c r="F1606" i="9"/>
  <c r="H1606" i="9" s="1"/>
  <c r="F1607" i="9"/>
  <c r="H1607" i="9" s="1"/>
  <c r="F1608" i="9"/>
  <c r="H1608" i="9" s="1"/>
  <c r="F1609" i="9"/>
  <c r="H1609" i="9" s="1"/>
  <c r="F1610" i="9"/>
  <c r="H1610" i="9" s="1"/>
  <c r="F1611" i="9"/>
  <c r="H1611" i="9" s="1"/>
  <c r="F1612" i="9"/>
  <c r="H1612" i="9" s="1"/>
  <c r="F1613" i="9"/>
  <c r="H1613" i="9" s="1"/>
  <c r="F1614" i="9"/>
  <c r="H1614" i="9" s="1"/>
  <c r="F1615" i="9"/>
  <c r="H1615" i="9" s="1"/>
  <c r="F1616" i="9"/>
  <c r="H1616" i="9" s="1"/>
  <c r="F1617" i="9"/>
  <c r="H1617" i="9" s="1"/>
  <c r="F1618" i="9"/>
  <c r="H1618" i="9" s="1"/>
  <c r="F1619" i="9"/>
  <c r="H1619" i="9" s="1"/>
  <c r="F1620" i="9"/>
  <c r="H1620" i="9" s="1"/>
  <c r="F1621" i="9"/>
  <c r="H1621" i="9" s="1"/>
  <c r="F1622" i="9"/>
  <c r="H1622" i="9" s="1"/>
  <c r="F1623" i="9"/>
  <c r="H1623" i="9" s="1"/>
  <c r="F1624" i="9"/>
  <c r="H1624" i="9" s="1"/>
  <c r="F1625" i="9"/>
  <c r="H1625" i="9" s="1"/>
  <c r="F1626" i="9"/>
  <c r="H1626" i="9" s="1"/>
  <c r="F1627" i="9"/>
  <c r="H1627" i="9" s="1"/>
  <c r="F1628" i="9"/>
  <c r="H1628" i="9" s="1"/>
  <c r="F1629" i="9"/>
  <c r="H1629" i="9" s="1"/>
  <c r="F1630" i="9"/>
  <c r="H1630" i="9" s="1"/>
  <c r="F1631" i="9"/>
  <c r="H1631" i="9" s="1"/>
  <c r="F1632" i="9"/>
  <c r="H1632" i="9" s="1"/>
  <c r="F1633" i="9"/>
  <c r="H1633" i="9" s="1"/>
  <c r="F1634" i="9"/>
  <c r="H1634" i="9" s="1"/>
  <c r="F1635" i="9"/>
  <c r="H1635" i="9" s="1"/>
  <c r="F1636" i="9"/>
  <c r="H1636" i="9" s="1"/>
  <c r="F1637" i="9"/>
  <c r="H1637" i="9" s="1"/>
  <c r="F1638" i="9"/>
  <c r="H1638" i="9" s="1"/>
  <c r="F1639" i="9"/>
  <c r="H1639" i="9" s="1"/>
  <c r="F1640" i="9"/>
  <c r="H1640" i="9" s="1"/>
  <c r="F1641" i="9"/>
  <c r="H1641" i="9" s="1"/>
  <c r="F1642" i="9"/>
  <c r="H1642" i="9" s="1"/>
  <c r="F1643" i="9"/>
  <c r="H1643" i="9"/>
  <c r="F1644" i="9"/>
  <c r="H1644" i="9" s="1"/>
  <c r="F1645" i="9"/>
  <c r="H1645" i="9" s="1"/>
  <c r="F1646" i="9"/>
  <c r="H1646" i="9" s="1"/>
  <c r="F1647" i="9"/>
  <c r="H1647" i="9" s="1"/>
  <c r="F1648" i="9"/>
  <c r="H1648" i="9" s="1"/>
  <c r="F1649" i="9"/>
  <c r="H1649" i="9" s="1"/>
  <c r="F1650" i="9"/>
  <c r="H1650" i="9" s="1"/>
  <c r="F1651" i="9"/>
  <c r="H1651" i="9" s="1"/>
  <c r="F1652" i="9"/>
  <c r="H1652" i="9" s="1"/>
  <c r="F1653" i="9"/>
  <c r="H1653" i="9" s="1"/>
  <c r="F1654" i="9"/>
  <c r="H1654" i="9" s="1"/>
  <c r="F1655" i="9"/>
  <c r="H1655" i="9" s="1"/>
  <c r="F1656" i="9"/>
  <c r="H1656" i="9" s="1"/>
  <c r="F1657" i="9"/>
  <c r="H1657" i="9" s="1"/>
  <c r="F1658" i="9"/>
  <c r="H1658" i="9" s="1"/>
  <c r="F1659" i="9"/>
  <c r="H1659" i="9" s="1"/>
  <c r="F1660" i="9"/>
  <c r="H1660" i="9" s="1"/>
  <c r="F1661" i="9"/>
  <c r="H1661" i="9" s="1"/>
  <c r="F1662" i="9"/>
  <c r="H1662" i="9" s="1"/>
  <c r="F1663" i="9"/>
  <c r="H1663" i="9" s="1"/>
  <c r="F1664" i="9"/>
  <c r="H1664" i="9" s="1"/>
  <c r="F1665" i="9"/>
  <c r="H1665" i="9" s="1"/>
  <c r="F1666" i="9"/>
  <c r="H1666" i="9" s="1"/>
  <c r="F1667" i="9"/>
  <c r="H1667" i="9" s="1"/>
  <c r="F1668" i="9"/>
  <c r="H1668" i="9" s="1"/>
  <c r="F1669" i="9"/>
  <c r="H1669" i="9" s="1"/>
  <c r="F1670" i="9"/>
  <c r="H1670" i="9" s="1"/>
  <c r="F1671" i="9"/>
  <c r="H1671" i="9" s="1"/>
  <c r="F1672" i="9"/>
  <c r="H1672" i="9" s="1"/>
  <c r="F1673" i="9"/>
  <c r="H1673" i="9" s="1"/>
  <c r="F1674" i="9"/>
  <c r="H1674" i="9" s="1"/>
  <c r="F1675" i="9"/>
  <c r="H1675" i="9" s="1"/>
  <c r="F1676" i="9"/>
  <c r="H1676" i="9" s="1"/>
  <c r="F1677" i="9"/>
  <c r="H1677" i="9" s="1"/>
  <c r="F1678" i="9"/>
  <c r="H1678" i="9" s="1"/>
  <c r="F1679" i="9"/>
  <c r="H1679" i="9" s="1"/>
  <c r="F1680" i="9"/>
  <c r="H1680" i="9" s="1"/>
  <c r="F1681" i="9"/>
  <c r="H1681" i="9" s="1"/>
  <c r="F1682" i="9"/>
  <c r="H1682" i="9" s="1"/>
  <c r="F1683" i="9"/>
  <c r="H1683" i="9" s="1"/>
  <c r="F1684" i="9"/>
  <c r="H1684" i="9" s="1"/>
  <c r="F1685" i="9"/>
  <c r="H1685" i="9" s="1"/>
  <c r="F1686" i="9"/>
  <c r="H1686" i="9" s="1"/>
  <c r="F1687" i="9"/>
  <c r="H1687" i="9" s="1"/>
  <c r="F1688" i="9"/>
  <c r="H1688" i="9" s="1"/>
  <c r="F1689" i="9"/>
  <c r="H1689" i="9" s="1"/>
  <c r="F1690" i="9"/>
  <c r="H1690" i="9" s="1"/>
  <c r="F1691" i="9"/>
  <c r="H1691" i="9" s="1"/>
  <c r="F1692" i="9"/>
  <c r="H1692" i="9" s="1"/>
  <c r="F1693" i="9"/>
  <c r="H1693" i="9" s="1"/>
  <c r="F1694" i="9"/>
  <c r="H1694" i="9" s="1"/>
  <c r="F1695" i="9"/>
  <c r="H1695" i="9" s="1"/>
  <c r="F1696" i="9"/>
  <c r="H1696" i="9" s="1"/>
  <c r="F1697" i="9"/>
  <c r="H1697" i="9" s="1"/>
  <c r="F1698" i="9"/>
  <c r="H1698" i="9" s="1"/>
  <c r="F1699" i="9"/>
  <c r="H1699" i="9" s="1"/>
  <c r="F1700" i="9"/>
  <c r="H1700" i="9" s="1"/>
  <c r="F1701" i="9"/>
  <c r="H1701" i="9" s="1"/>
  <c r="F1702" i="9"/>
  <c r="H1702" i="9" s="1"/>
  <c r="F1703" i="9"/>
  <c r="H1703" i="9" s="1"/>
  <c r="F1704" i="9"/>
  <c r="H1704" i="9" s="1"/>
  <c r="F1705" i="9"/>
  <c r="H1705" i="9" s="1"/>
  <c r="F1706" i="9"/>
  <c r="H1706" i="9" s="1"/>
  <c r="F1707" i="9"/>
  <c r="H1707" i="9" s="1"/>
  <c r="F1708" i="9"/>
  <c r="H1708" i="9" s="1"/>
  <c r="F1709" i="9"/>
  <c r="H1709" i="9" s="1"/>
  <c r="F1710" i="9"/>
  <c r="H1710" i="9" s="1"/>
  <c r="F1711" i="9"/>
  <c r="H1711" i="9" s="1"/>
  <c r="F1712" i="9"/>
  <c r="H1712" i="9" s="1"/>
  <c r="F1713" i="9"/>
  <c r="H1713" i="9" s="1"/>
  <c r="F1714" i="9"/>
  <c r="H1714" i="9" s="1"/>
  <c r="F1715" i="9"/>
  <c r="H1715" i="9" s="1"/>
  <c r="F1716" i="9"/>
  <c r="H1716" i="9" s="1"/>
  <c r="F1717" i="9"/>
  <c r="H1717" i="9" s="1"/>
  <c r="F1718" i="9"/>
  <c r="H1718" i="9" s="1"/>
  <c r="F1719" i="9"/>
  <c r="H1719" i="9" s="1"/>
  <c r="F1720" i="9"/>
  <c r="H1720" i="9" s="1"/>
  <c r="F1721" i="9"/>
  <c r="H1721" i="9" s="1"/>
  <c r="F1722" i="9"/>
  <c r="H1722" i="9" s="1"/>
  <c r="F1723" i="9"/>
  <c r="H1723" i="9" s="1"/>
  <c r="F1724" i="9"/>
  <c r="H1724" i="9" s="1"/>
  <c r="F1725" i="9"/>
  <c r="H1725" i="9" s="1"/>
  <c r="F1726" i="9"/>
  <c r="H1726" i="9" s="1"/>
  <c r="F1727" i="9"/>
  <c r="H1727" i="9" s="1"/>
  <c r="F1728" i="9"/>
  <c r="H1728" i="9" s="1"/>
  <c r="F1729" i="9"/>
  <c r="H1729" i="9" s="1"/>
  <c r="F1730" i="9"/>
  <c r="H1730" i="9" s="1"/>
  <c r="F1731" i="9"/>
  <c r="H1731" i="9" s="1"/>
  <c r="F1732" i="9"/>
  <c r="H1732" i="9" s="1"/>
  <c r="F1733" i="9"/>
  <c r="H1733" i="9" s="1"/>
  <c r="F1734" i="9"/>
  <c r="H1734" i="9" s="1"/>
  <c r="F1735" i="9"/>
  <c r="H1735" i="9" s="1"/>
  <c r="F1736" i="9"/>
  <c r="H1736" i="9" s="1"/>
  <c r="F1737" i="9"/>
  <c r="H1737" i="9" s="1"/>
  <c r="F1738" i="9"/>
  <c r="H1738" i="9" s="1"/>
  <c r="F1739" i="9"/>
  <c r="H1739" i="9" s="1"/>
  <c r="F1740" i="9"/>
  <c r="H1740" i="9" s="1"/>
  <c r="F1741" i="9"/>
  <c r="H1741" i="9" s="1"/>
  <c r="F1742" i="9"/>
  <c r="H1742" i="9" s="1"/>
  <c r="F1743" i="9"/>
  <c r="H1743" i="9" s="1"/>
  <c r="F1744" i="9"/>
  <c r="H1744" i="9" s="1"/>
  <c r="F1745" i="9"/>
  <c r="H1745" i="9" s="1"/>
  <c r="F1746" i="9"/>
  <c r="H1746" i="9" s="1"/>
  <c r="F1747" i="9"/>
  <c r="H1747" i="9" s="1"/>
  <c r="F1748" i="9"/>
  <c r="H1748" i="9" s="1"/>
  <c r="F1749" i="9"/>
  <c r="H1749" i="9" s="1"/>
  <c r="F1750" i="9"/>
  <c r="H1750" i="9" s="1"/>
  <c r="F1751" i="9"/>
  <c r="H1751" i="9" s="1"/>
  <c r="F1752" i="9"/>
  <c r="H1752" i="9" s="1"/>
  <c r="F1753" i="9"/>
  <c r="H1753" i="9" s="1"/>
  <c r="F1754" i="9"/>
  <c r="H1754" i="9" s="1"/>
  <c r="F1755" i="9"/>
  <c r="H1755" i="9" s="1"/>
  <c r="F1756" i="9"/>
  <c r="H1756" i="9" s="1"/>
  <c r="F1757" i="9"/>
  <c r="H1757" i="9" s="1"/>
  <c r="F1758" i="9"/>
  <c r="H1758" i="9" s="1"/>
  <c r="F1759" i="9"/>
  <c r="H1759" i="9" s="1"/>
  <c r="F1760" i="9"/>
  <c r="H1760" i="9" s="1"/>
  <c r="F1761" i="9"/>
  <c r="H1761" i="9" s="1"/>
  <c r="F1762" i="9"/>
  <c r="H1762" i="9" s="1"/>
  <c r="F1763" i="9"/>
  <c r="H1763" i="9" s="1"/>
  <c r="F1764" i="9"/>
  <c r="H1764" i="9" s="1"/>
  <c r="F1765" i="9"/>
  <c r="H1765" i="9" s="1"/>
  <c r="F1766" i="9"/>
  <c r="H1766" i="9" s="1"/>
  <c r="F1767" i="9"/>
  <c r="H1767" i="9" s="1"/>
  <c r="F1768" i="9"/>
  <c r="H1768" i="9" s="1"/>
  <c r="F1769" i="9"/>
  <c r="H1769" i="9" s="1"/>
  <c r="F1770" i="9"/>
  <c r="H1770" i="9" s="1"/>
  <c r="F1771" i="9"/>
  <c r="H1771" i="9" s="1"/>
  <c r="F1772" i="9"/>
  <c r="H1772" i="9" s="1"/>
  <c r="F1773" i="9"/>
  <c r="H1773" i="9" s="1"/>
  <c r="F1774" i="9"/>
  <c r="H1774" i="9" s="1"/>
  <c r="F1775" i="9"/>
  <c r="H1775" i="9" s="1"/>
  <c r="F1776" i="9"/>
  <c r="H1776" i="9" s="1"/>
  <c r="F1777" i="9"/>
  <c r="H1777" i="9" s="1"/>
  <c r="F1778" i="9"/>
  <c r="H1778" i="9" s="1"/>
  <c r="F1779" i="9"/>
  <c r="H1779" i="9" s="1"/>
  <c r="F1780" i="9"/>
  <c r="H1780" i="9" s="1"/>
  <c r="F1781" i="9"/>
  <c r="H1781" i="9" s="1"/>
  <c r="F1782" i="9"/>
  <c r="H1782" i="9" s="1"/>
  <c r="F1783" i="9"/>
  <c r="H1783" i="9" s="1"/>
  <c r="F1784" i="9"/>
  <c r="H1784" i="9" s="1"/>
  <c r="F1785" i="9"/>
  <c r="H1785" i="9" s="1"/>
  <c r="F1786" i="9"/>
  <c r="H1786" i="9" s="1"/>
  <c r="F1787" i="9"/>
  <c r="H1787" i="9" s="1"/>
  <c r="F1788" i="9"/>
  <c r="H1788" i="9" s="1"/>
  <c r="F1789" i="9"/>
  <c r="H1789" i="9" s="1"/>
  <c r="F1790" i="9"/>
  <c r="H1790" i="9" s="1"/>
  <c r="F1791" i="9"/>
  <c r="H1791" i="9" s="1"/>
  <c r="F1792" i="9"/>
  <c r="H1792" i="9" s="1"/>
  <c r="F1793" i="9"/>
  <c r="H1793" i="9" s="1"/>
  <c r="F1794" i="9"/>
  <c r="H1794" i="9" s="1"/>
  <c r="F1795" i="9"/>
  <c r="H1795" i="9" s="1"/>
  <c r="F1796" i="9"/>
  <c r="H1796" i="9" s="1"/>
  <c r="F1797" i="9"/>
  <c r="H1797" i="9" s="1"/>
  <c r="F1798" i="9"/>
  <c r="H1798" i="9" s="1"/>
  <c r="F1799" i="9"/>
  <c r="H1799" i="9" s="1"/>
  <c r="F1800" i="9"/>
  <c r="H1800" i="9" s="1"/>
  <c r="F1801" i="9"/>
  <c r="H1801" i="9" s="1"/>
  <c r="F1802" i="9"/>
  <c r="H1802" i="9" s="1"/>
  <c r="F1803" i="9"/>
  <c r="H1803" i="9" s="1"/>
  <c r="F1804" i="9"/>
  <c r="H1804" i="9" s="1"/>
  <c r="F1805" i="9"/>
  <c r="H1805" i="9" s="1"/>
  <c r="F1806" i="9"/>
  <c r="H1806" i="9" s="1"/>
  <c r="F1807" i="9"/>
  <c r="H1807" i="9" s="1"/>
  <c r="F1808" i="9"/>
  <c r="H1808" i="9" s="1"/>
  <c r="F1809" i="9"/>
  <c r="H1809" i="9" s="1"/>
  <c r="F1810" i="9"/>
  <c r="H1810" i="9" s="1"/>
  <c r="F1811" i="9"/>
  <c r="H1811" i="9" s="1"/>
  <c r="F1812" i="9"/>
  <c r="H1812" i="9" s="1"/>
  <c r="F1813" i="9"/>
  <c r="H1813" i="9" s="1"/>
  <c r="F1814" i="9"/>
  <c r="H1814" i="9" s="1"/>
  <c r="F1815" i="9"/>
  <c r="H1815" i="9" s="1"/>
  <c r="F1816" i="9"/>
  <c r="H1816" i="9" s="1"/>
  <c r="F1817" i="9"/>
  <c r="H1817" i="9" s="1"/>
  <c r="F1818" i="9"/>
  <c r="H1818" i="9" s="1"/>
  <c r="F1819" i="9"/>
  <c r="H1819" i="9" s="1"/>
  <c r="F1820" i="9"/>
  <c r="H1820" i="9" s="1"/>
  <c r="F1821" i="9"/>
  <c r="H1821" i="9" s="1"/>
  <c r="F1822" i="9"/>
  <c r="H1822" i="9" s="1"/>
  <c r="F1823" i="9"/>
  <c r="H1823" i="9" s="1"/>
  <c r="F1824" i="9"/>
  <c r="H1824" i="9" s="1"/>
  <c r="F1825" i="9"/>
  <c r="H1825" i="9" s="1"/>
  <c r="F1826" i="9"/>
  <c r="H1826" i="9" s="1"/>
  <c r="F1827" i="9"/>
  <c r="H1827" i="9" s="1"/>
  <c r="F1828" i="9"/>
  <c r="H1828" i="9"/>
  <c r="F1829" i="9"/>
  <c r="H1829" i="9" s="1"/>
  <c r="F1830" i="9"/>
  <c r="H1830" i="9" s="1"/>
  <c r="F1831" i="9"/>
  <c r="H1831" i="9" s="1"/>
  <c r="F1832" i="9"/>
  <c r="H1832" i="9" s="1"/>
  <c r="F1833" i="9"/>
  <c r="H1833" i="9" s="1"/>
  <c r="F1834" i="9"/>
  <c r="H1834" i="9" s="1"/>
  <c r="F1835" i="9"/>
  <c r="H1835" i="9" s="1"/>
  <c r="F1836" i="9"/>
  <c r="H1836" i="9" s="1"/>
  <c r="F1837" i="9"/>
  <c r="H1837" i="9" s="1"/>
  <c r="F1838" i="9"/>
  <c r="H1838" i="9" s="1"/>
  <c r="F1839" i="9"/>
  <c r="H1839" i="9" s="1"/>
  <c r="F1840" i="9"/>
  <c r="H1840" i="9" s="1"/>
  <c r="F1841" i="9"/>
  <c r="H1841" i="9" s="1"/>
  <c r="F1842" i="9"/>
  <c r="H1842" i="9" s="1"/>
  <c r="F1843" i="9"/>
  <c r="H1843" i="9" s="1"/>
  <c r="F1844" i="9"/>
  <c r="H1844" i="9" s="1"/>
  <c r="F1845" i="9"/>
  <c r="H1845" i="9" s="1"/>
  <c r="F1846" i="9"/>
  <c r="H1846" i="9" s="1"/>
  <c r="F1847" i="9"/>
  <c r="H1847" i="9" s="1"/>
  <c r="F1848" i="9"/>
  <c r="H1848" i="9" s="1"/>
  <c r="F1849" i="9"/>
  <c r="H1849" i="9" s="1"/>
  <c r="F1850" i="9"/>
  <c r="H1850" i="9" s="1"/>
  <c r="F1851" i="9"/>
  <c r="H1851" i="9" s="1"/>
  <c r="F1852" i="9"/>
  <c r="H1852" i="9" s="1"/>
  <c r="F1853" i="9"/>
  <c r="H1853" i="9" s="1"/>
  <c r="F1854" i="9"/>
  <c r="H1854" i="9" s="1"/>
  <c r="F1855" i="9"/>
  <c r="H1855" i="9" s="1"/>
  <c r="F1856" i="9"/>
  <c r="H1856" i="9" s="1"/>
  <c r="F1857" i="9"/>
  <c r="H1857" i="9" s="1"/>
  <c r="F1858" i="9"/>
  <c r="H1858" i="9" s="1"/>
  <c r="F1859" i="9"/>
  <c r="H1859" i="9" s="1"/>
  <c r="F1860" i="9"/>
  <c r="H1860" i="9" s="1"/>
  <c r="F1861" i="9"/>
  <c r="H1861" i="9" s="1"/>
  <c r="F1862" i="9"/>
  <c r="H1862" i="9" s="1"/>
  <c r="F1863" i="9"/>
  <c r="H1863" i="9" s="1"/>
  <c r="F1864" i="9"/>
  <c r="H1864" i="9" s="1"/>
  <c r="F1865" i="9"/>
  <c r="H1865" i="9" s="1"/>
  <c r="F1866" i="9"/>
  <c r="H1866" i="9" s="1"/>
  <c r="F1867" i="9"/>
  <c r="H1867" i="9" s="1"/>
  <c r="F1868" i="9"/>
  <c r="H1868" i="9" s="1"/>
  <c r="F1869" i="9"/>
  <c r="H1869" i="9" s="1"/>
  <c r="F1870" i="9"/>
  <c r="H1870" i="9" s="1"/>
  <c r="F1871" i="9"/>
  <c r="H1871" i="9" s="1"/>
  <c r="F1872" i="9"/>
  <c r="H1872" i="9" s="1"/>
  <c r="F1873" i="9"/>
  <c r="H1873" i="9" s="1"/>
  <c r="F1874" i="9"/>
  <c r="H1874" i="9" s="1"/>
  <c r="F1875" i="9"/>
  <c r="H1875" i="9" s="1"/>
  <c r="F1876" i="9"/>
  <c r="H1876" i="9" s="1"/>
  <c r="F1877" i="9"/>
  <c r="H1877" i="9" s="1"/>
  <c r="F1878" i="9"/>
  <c r="H1878" i="9" s="1"/>
  <c r="F1879" i="9"/>
  <c r="H1879" i="9" s="1"/>
  <c r="F1880" i="9"/>
  <c r="H1880" i="9" s="1"/>
  <c r="F1881" i="9"/>
  <c r="H1881" i="9" s="1"/>
  <c r="F1882" i="9"/>
  <c r="H1882" i="9" s="1"/>
  <c r="F1883" i="9"/>
  <c r="H1883" i="9" s="1"/>
  <c r="F1884" i="9"/>
  <c r="H1884" i="9" s="1"/>
  <c r="F1885" i="9"/>
  <c r="H1885" i="9" s="1"/>
  <c r="F1886" i="9"/>
  <c r="H1886" i="9" s="1"/>
  <c r="F1887" i="9"/>
  <c r="H1887" i="9" s="1"/>
  <c r="F1888" i="9"/>
  <c r="H1888" i="9" s="1"/>
  <c r="F1889" i="9"/>
  <c r="H1889" i="9" s="1"/>
  <c r="F1890" i="9"/>
  <c r="H1890" i="9" s="1"/>
  <c r="F1891" i="9"/>
  <c r="H1891" i="9" s="1"/>
  <c r="F1892" i="9"/>
  <c r="H1892" i="9" s="1"/>
  <c r="F1893" i="9"/>
  <c r="H1893" i="9" s="1"/>
  <c r="F1894" i="9"/>
  <c r="H1894" i="9" s="1"/>
  <c r="F1895" i="9"/>
  <c r="H1895" i="9" s="1"/>
  <c r="F1896" i="9"/>
  <c r="H1896" i="9" s="1"/>
  <c r="F1897" i="9"/>
  <c r="H1897" i="9" s="1"/>
  <c r="F1898" i="9"/>
  <c r="H1898" i="9" s="1"/>
  <c r="F1899" i="9"/>
  <c r="H1899" i="9" s="1"/>
  <c r="F1900" i="9"/>
  <c r="H1900" i="9" s="1"/>
  <c r="F1901" i="9"/>
  <c r="H1901" i="9" s="1"/>
  <c r="F1902" i="9"/>
  <c r="H1902" i="9" s="1"/>
  <c r="F1903" i="9"/>
  <c r="H1903" i="9" s="1"/>
  <c r="F1904" i="9"/>
  <c r="H1904" i="9" s="1"/>
  <c r="F1905" i="9"/>
  <c r="H1905" i="9" s="1"/>
  <c r="F1906" i="9"/>
  <c r="H1906" i="9" s="1"/>
  <c r="F1907" i="9"/>
  <c r="H1907" i="9" s="1"/>
  <c r="F1908" i="9"/>
  <c r="H1908" i="9" s="1"/>
  <c r="F1909" i="9"/>
  <c r="H1909" i="9" s="1"/>
  <c r="F1910" i="9"/>
  <c r="H1910" i="9" s="1"/>
  <c r="F1911" i="9"/>
  <c r="H1911" i="9" s="1"/>
  <c r="F1912" i="9"/>
  <c r="H1912" i="9" s="1"/>
  <c r="F1913" i="9"/>
  <c r="H1913" i="9" s="1"/>
  <c r="F1914" i="9"/>
  <c r="H1914" i="9" s="1"/>
  <c r="F1915" i="9"/>
  <c r="H1915" i="9" s="1"/>
  <c r="F1916" i="9"/>
  <c r="H1916" i="9" s="1"/>
  <c r="F1917" i="9"/>
  <c r="H1917" i="9" s="1"/>
  <c r="F1918" i="9"/>
  <c r="H1918" i="9" s="1"/>
  <c r="F1919" i="9"/>
  <c r="H1919" i="9" s="1"/>
  <c r="F1920" i="9"/>
  <c r="H1920" i="9" s="1"/>
  <c r="F1921" i="9"/>
  <c r="H1921" i="9" s="1"/>
  <c r="F1922" i="9"/>
  <c r="H1922" i="9" s="1"/>
  <c r="F1923" i="9"/>
  <c r="H1923" i="9" s="1"/>
  <c r="F1924" i="9"/>
  <c r="H1924" i="9" s="1"/>
  <c r="F1925" i="9"/>
  <c r="H1925" i="9" s="1"/>
  <c r="F1926" i="9"/>
  <c r="H1926" i="9" s="1"/>
  <c r="F1927" i="9"/>
  <c r="H1927" i="9" s="1"/>
  <c r="F1928" i="9"/>
  <c r="H1928" i="9" s="1"/>
  <c r="F1929" i="9"/>
  <c r="H1929" i="9" s="1"/>
  <c r="F1930" i="9"/>
  <c r="H1930" i="9" s="1"/>
  <c r="F1931" i="9"/>
  <c r="H1931" i="9" s="1"/>
  <c r="F1932" i="9"/>
  <c r="H1932" i="9" s="1"/>
  <c r="F1933" i="9"/>
  <c r="H1933" i="9" s="1"/>
  <c r="F1934" i="9"/>
  <c r="H1934" i="9" s="1"/>
  <c r="F1935" i="9"/>
  <c r="H1935" i="9" s="1"/>
  <c r="F1936" i="9"/>
  <c r="H1936" i="9" s="1"/>
  <c r="F1937" i="9"/>
  <c r="H1937" i="9" s="1"/>
  <c r="F1938" i="9"/>
  <c r="H1938" i="9" s="1"/>
  <c r="F1939" i="9"/>
  <c r="H1939" i="9" s="1"/>
  <c r="F1940" i="9"/>
  <c r="H1940" i="9" s="1"/>
  <c r="F1941" i="9"/>
  <c r="H1941" i="9" s="1"/>
  <c r="F1942" i="9"/>
  <c r="H1942" i="9" s="1"/>
  <c r="F1943" i="9"/>
  <c r="H1943" i="9" s="1"/>
  <c r="F1944" i="9"/>
  <c r="H1944" i="9" s="1"/>
  <c r="F1945" i="9"/>
  <c r="H1945" i="9" s="1"/>
  <c r="F1946" i="9"/>
  <c r="H1946" i="9" s="1"/>
  <c r="F1947" i="9"/>
  <c r="H1947" i="9" s="1"/>
  <c r="F1948" i="9"/>
  <c r="H1948" i="9" s="1"/>
  <c r="F1949" i="9"/>
  <c r="H1949" i="9" s="1"/>
  <c r="F1950" i="9"/>
  <c r="H1950" i="9" s="1"/>
  <c r="F1951" i="9"/>
  <c r="H1951" i="9" s="1"/>
  <c r="F1952" i="9"/>
  <c r="H1952" i="9" s="1"/>
  <c r="F1953" i="9"/>
  <c r="H1953" i="9" s="1"/>
  <c r="F1954" i="9"/>
  <c r="H1954" i="9" s="1"/>
  <c r="F1955" i="9"/>
  <c r="H1955" i="9" s="1"/>
  <c r="F1956" i="9"/>
  <c r="H1956" i="9" s="1"/>
  <c r="F1957" i="9"/>
  <c r="H1957" i="9" s="1"/>
  <c r="F1958" i="9"/>
  <c r="H1958" i="9" s="1"/>
  <c r="F1959" i="9"/>
  <c r="H1959" i="9" s="1"/>
  <c r="F1960" i="9"/>
  <c r="H1960" i="9" s="1"/>
  <c r="F1961" i="9"/>
  <c r="H1961" i="9" s="1"/>
  <c r="F1962" i="9"/>
  <c r="H1962" i="9" s="1"/>
  <c r="F1963" i="9"/>
  <c r="H1963" i="9" s="1"/>
  <c r="F1964" i="9"/>
  <c r="H1964" i="9" s="1"/>
  <c r="F1965" i="9"/>
  <c r="H1965" i="9" s="1"/>
  <c r="F1966" i="9"/>
  <c r="H1966" i="9" s="1"/>
  <c r="F1967" i="9"/>
  <c r="H1967" i="9" s="1"/>
  <c r="F1968" i="9"/>
  <c r="H1968" i="9" s="1"/>
  <c r="F1969" i="9"/>
  <c r="H1969" i="9" s="1"/>
  <c r="F1970" i="9"/>
  <c r="H1970" i="9" s="1"/>
  <c r="F1971" i="9"/>
  <c r="H1971" i="9" s="1"/>
  <c r="F1972" i="9"/>
  <c r="H1972" i="9" s="1"/>
  <c r="F1973" i="9"/>
  <c r="H1973" i="9" s="1"/>
  <c r="F1974" i="9"/>
  <c r="H1974" i="9" s="1"/>
  <c r="F1975" i="9"/>
  <c r="H1975" i="9" s="1"/>
  <c r="F1976" i="9"/>
  <c r="H1976" i="9" s="1"/>
  <c r="F1977" i="9"/>
  <c r="H1977" i="9" s="1"/>
  <c r="F1978" i="9"/>
  <c r="H1978" i="9" s="1"/>
  <c r="F1979" i="9"/>
  <c r="H1979" i="9" s="1"/>
  <c r="F1980" i="9"/>
  <c r="H1980" i="9" s="1"/>
  <c r="F1981" i="9"/>
  <c r="H1981" i="9" s="1"/>
  <c r="F1982" i="9"/>
  <c r="H1982" i="9" s="1"/>
  <c r="F1983" i="9"/>
  <c r="H1983" i="9" s="1"/>
  <c r="F1984" i="9"/>
  <c r="H1984" i="9" s="1"/>
  <c r="F1985" i="9"/>
  <c r="H1985" i="9" s="1"/>
  <c r="F1986" i="9"/>
  <c r="H1986" i="9" s="1"/>
  <c r="F1987" i="9"/>
  <c r="H1987" i="9" s="1"/>
  <c r="F1988" i="9"/>
  <c r="H1988" i="9" s="1"/>
  <c r="F1989" i="9"/>
  <c r="H1989" i="9" s="1"/>
  <c r="F1990" i="9"/>
  <c r="H1990" i="9" s="1"/>
  <c r="F1991" i="9"/>
  <c r="H1991" i="9" s="1"/>
  <c r="F1992" i="9"/>
  <c r="H1992" i="9" s="1"/>
  <c r="F1993" i="9"/>
  <c r="H1993" i="9" s="1"/>
  <c r="F1994" i="9"/>
  <c r="H1994" i="9" s="1"/>
  <c r="F1995" i="9"/>
  <c r="H1995" i="9" s="1"/>
  <c r="F1996" i="9"/>
  <c r="H1996" i="9" s="1"/>
  <c r="F1997" i="9"/>
  <c r="H1997" i="9" s="1"/>
  <c r="F1998" i="9"/>
  <c r="H1998" i="9" s="1"/>
  <c r="F1999" i="9"/>
  <c r="H1999" i="9" s="1"/>
  <c r="F2000" i="9"/>
  <c r="H2000" i="9" s="1"/>
  <c r="F2001" i="9"/>
  <c r="H2001" i="9" s="1"/>
  <c r="F2002" i="9"/>
  <c r="H2002" i="9" s="1"/>
  <c r="F2003" i="9"/>
  <c r="H2003" i="9" s="1"/>
  <c r="F2004" i="9"/>
  <c r="H2004" i="9" s="1"/>
  <c r="F2005" i="9"/>
  <c r="H2005" i="9" s="1"/>
  <c r="F2006" i="9"/>
  <c r="H2006" i="9" s="1"/>
  <c r="F2007" i="9"/>
  <c r="H2007" i="9" s="1"/>
  <c r="F2008" i="9"/>
  <c r="H2008" i="9" s="1"/>
  <c r="F2009" i="9"/>
  <c r="H2009" i="9" s="1"/>
  <c r="F2010" i="9"/>
  <c r="H2010" i="9" s="1"/>
  <c r="F2011" i="9"/>
  <c r="H2011" i="9" s="1"/>
  <c r="F2012" i="9"/>
  <c r="H2012" i="9" s="1"/>
  <c r="F2013" i="9"/>
  <c r="H2013" i="9" s="1"/>
  <c r="F2014" i="9"/>
  <c r="H2014" i="9" s="1"/>
  <c r="F2015" i="9"/>
  <c r="H2015" i="9" s="1"/>
  <c r="F2016" i="9"/>
  <c r="H2016" i="9" s="1"/>
  <c r="F2017" i="9"/>
  <c r="H2017" i="9" s="1"/>
  <c r="F2018" i="9"/>
  <c r="H2018" i="9" s="1"/>
  <c r="F2019" i="9"/>
  <c r="H2019" i="9" s="1"/>
  <c r="F2020" i="9"/>
  <c r="H2020" i="9" s="1"/>
  <c r="F2021" i="9"/>
  <c r="H2021" i="9" s="1"/>
  <c r="F2022" i="9"/>
  <c r="H2022" i="9" s="1"/>
  <c r="F2023" i="9"/>
  <c r="H2023" i="9" s="1"/>
  <c r="F2024" i="9"/>
  <c r="H2024" i="9" s="1"/>
  <c r="F2025" i="9"/>
  <c r="H2025" i="9" s="1"/>
  <c r="F2026" i="9"/>
  <c r="H2026" i="9" s="1"/>
  <c r="F2027" i="9"/>
  <c r="H2027" i="9" s="1"/>
  <c r="F2028" i="9"/>
  <c r="H2028" i="9" s="1"/>
  <c r="F2029" i="9"/>
  <c r="H2029" i="9" s="1"/>
  <c r="F2030" i="9"/>
  <c r="H2030" i="9" s="1"/>
  <c r="F2031" i="9"/>
  <c r="H2031" i="9" s="1"/>
  <c r="F2032" i="9"/>
  <c r="H2032" i="9" s="1"/>
  <c r="F2033" i="9"/>
  <c r="H2033" i="9" s="1"/>
  <c r="F2034" i="9"/>
  <c r="H2034" i="9" s="1"/>
  <c r="F2035" i="9"/>
  <c r="H2035" i="9" s="1"/>
  <c r="F2036" i="9"/>
  <c r="H2036" i="9" s="1"/>
  <c r="F2037" i="9"/>
  <c r="H2037" i="9" s="1"/>
  <c r="F2038" i="9"/>
  <c r="H2038" i="9" s="1"/>
  <c r="F2039" i="9"/>
  <c r="H2039" i="9" s="1"/>
  <c r="F2040" i="9"/>
  <c r="H2040" i="9" s="1"/>
  <c r="F2041" i="9"/>
  <c r="H2041" i="9" s="1"/>
  <c r="F2042" i="9"/>
  <c r="H2042" i="9" s="1"/>
  <c r="F2043" i="9"/>
  <c r="H2043" i="9" s="1"/>
  <c r="F2044" i="9"/>
  <c r="H2044" i="9" s="1"/>
  <c r="F2045" i="9"/>
  <c r="H2045" i="9" s="1"/>
  <c r="F2046" i="9"/>
  <c r="H2046" i="9" s="1"/>
  <c r="F2047" i="9"/>
  <c r="H2047" i="9" s="1"/>
  <c r="F2048" i="9"/>
  <c r="H2048" i="9" s="1"/>
  <c r="F2049" i="9"/>
  <c r="H2049" i="9" s="1"/>
  <c r="F2050" i="9"/>
  <c r="H2050" i="9" s="1"/>
  <c r="F2051" i="9"/>
  <c r="H2051" i="9" s="1"/>
  <c r="F2052" i="9"/>
  <c r="H2052" i="9" s="1"/>
  <c r="F2053" i="9"/>
  <c r="H2053" i="9" s="1"/>
  <c r="F2054" i="9"/>
  <c r="H2054" i="9" s="1"/>
  <c r="F2055" i="9"/>
  <c r="H2055" i="9" s="1"/>
  <c r="F2056" i="9"/>
  <c r="H2056" i="9" s="1"/>
  <c r="F2057" i="9"/>
  <c r="H2057" i="9" s="1"/>
  <c r="F2058" i="9"/>
  <c r="H2058" i="9" s="1"/>
  <c r="F2059" i="9"/>
  <c r="H2059" i="9" s="1"/>
  <c r="F2060" i="9"/>
  <c r="H2060" i="9" s="1"/>
  <c r="F2061" i="9"/>
  <c r="H2061" i="9" s="1"/>
  <c r="F2062" i="9"/>
  <c r="H2062" i="9" s="1"/>
  <c r="F2063" i="9"/>
  <c r="H2063" i="9" s="1"/>
  <c r="F2064" i="9"/>
  <c r="H2064" i="9" s="1"/>
  <c r="F2065" i="9"/>
  <c r="H2065" i="9" s="1"/>
  <c r="F2066" i="9"/>
  <c r="H2066" i="9" s="1"/>
  <c r="F2067" i="9"/>
  <c r="H2067" i="9" s="1"/>
  <c r="F2068" i="9"/>
  <c r="H2068" i="9" s="1"/>
  <c r="F2069" i="9"/>
  <c r="H2069" i="9" s="1"/>
  <c r="F2070" i="9"/>
  <c r="H2070" i="9" s="1"/>
  <c r="F2071" i="9"/>
  <c r="H2071" i="9" s="1"/>
  <c r="F2072" i="9"/>
  <c r="H2072" i="9" s="1"/>
  <c r="F2073" i="9"/>
  <c r="H2073" i="9" s="1"/>
  <c r="F2074" i="9"/>
  <c r="H2074" i="9" s="1"/>
  <c r="F2075" i="9"/>
  <c r="H2075" i="9" s="1"/>
  <c r="F2076" i="9"/>
  <c r="H2076" i="9" s="1"/>
  <c r="F2077" i="9"/>
  <c r="H2077" i="9" s="1"/>
  <c r="F2078" i="9"/>
  <c r="H2078" i="9" s="1"/>
  <c r="F2079" i="9"/>
  <c r="H2079" i="9" s="1"/>
  <c r="F2080" i="9"/>
  <c r="H2080" i="9" s="1"/>
  <c r="F2081" i="9"/>
  <c r="H2081" i="9" s="1"/>
  <c r="F2082" i="9"/>
  <c r="H2082" i="9" s="1"/>
  <c r="F2083" i="9"/>
  <c r="H2083" i="9" s="1"/>
  <c r="F2084" i="9"/>
  <c r="H2084" i="9" s="1"/>
  <c r="F2085" i="9"/>
  <c r="H2085" i="9" s="1"/>
  <c r="F2086" i="9"/>
  <c r="H2086" i="9" s="1"/>
  <c r="F2087" i="9"/>
  <c r="H2087" i="9" s="1"/>
  <c r="F2088" i="9"/>
  <c r="H2088" i="9" s="1"/>
  <c r="F2089" i="9"/>
  <c r="H2089" i="9" s="1"/>
  <c r="F2090" i="9"/>
  <c r="H2090" i="9" s="1"/>
  <c r="F2091" i="9"/>
  <c r="H2091" i="9" s="1"/>
  <c r="F2092" i="9"/>
  <c r="H2092" i="9" s="1"/>
  <c r="F2093" i="9"/>
  <c r="H2093" i="9" s="1"/>
  <c r="F2094" i="9"/>
  <c r="H2094" i="9" s="1"/>
  <c r="F2095" i="9"/>
  <c r="H2095" i="9" s="1"/>
  <c r="F2096" i="9"/>
  <c r="H2096" i="9" s="1"/>
  <c r="F2097" i="9"/>
  <c r="H2097" i="9" s="1"/>
  <c r="F2098" i="9"/>
  <c r="H2098" i="9" s="1"/>
  <c r="F2099" i="9"/>
  <c r="H2099" i="9" s="1"/>
  <c r="F2100" i="9"/>
  <c r="H2100" i="9" s="1"/>
  <c r="F2101" i="9"/>
  <c r="H2101" i="9" s="1"/>
  <c r="F2102" i="9"/>
  <c r="H2102" i="9" s="1"/>
  <c r="F2103" i="9"/>
  <c r="H2103" i="9" s="1"/>
  <c r="F2104" i="9"/>
  <c r="H2104" i="9" s="1"/>
  <c r="F2105" i="9"/>
  <c r="H2105" i="9" s="1"/>
  <c r="F2106" i="9"/>
  <c r="H2106" i="9" s="1"/>
  <c r="F2107" i="9"/>
  <c r="H2107" i="9" s="1"/>
  <c r="F2108" i="9"/>
  <c r="H2108" i="9" s="1"/>
  <c r="F2109" i="9"/>
  <c r="H2109" i="9" s="1"/>
  <c r="F2110" i="9"/>
  <c r="H2110" i="9" s="1"/>
  <c r="F2111" i="9"/>
  <c r="H2111" i="9" s="1"/>
  <c r="F2112" i="9"/>
  <c r="H2112" i="9" s="1"/>
  <c r="F2113" i="9"/>
  <c r="H2113" i="9" s="1"/>
  <c r="F2114" i="9"/>
  <c r="H2114" i="9" s="1"/>
  <c r="F2115" i="9"/>
  <c r="H2115" i="9" s="1"/>
  <c r="F2116" i="9"/>
  <c r="H2116" i="9" s="1"/>
  <c r="F2117" i="9"/>
  <c r="H2117" i="9" s="1"/>
  <c r="F2118" i="9"/>
  <c r="H2118" i="9" s="1"/>
  <c r="F2119" i="9"/>
  <c r="H2119" i="9" s="1"/>
  <c r="F2120" i="9"/>
  <c r="H2120" i="9" s="1"/>
  <c r="F2121" i="9"/>
  <c r="H2121" i="9" s="1"/>
  <c r="F2122" i="9"/>
  <c r="H2122" i="9" s="1"/>
  <c r="F2123" i="9"/>
  <c r="H2123" i="9" s="1"/>
  <c r="F2124" i="9"/>
  <c r="H2124" i="9" s="1"/>
  <c r="F2125" i="9"/>
  <c r="H2125" i="9" s="1"/>
  <c r="F2126" i="9"/>
  <c r="H2126" i="9" s="1"/>
  <c r="F2127" i="9"/>
  <c r="H2127" i="9" s="1"/>
  <c r="F2128" i="9"/>
  <c r="H2128" i="9" s="1"/>
  <c r="F2129" i="9"/>
  <c r="H2129" i="9" s="1"/>
  <c r="F2130" i="9"/>
  <c r="H2130" i="9" s="1"/>
  <c r="F2131" i="9"/>
  <c r="H2131" i="9" s="1"/>
  <c r="F2132" i="9"/>
  <c r="H2132" i="9" s="1"/>
  <c r="F2133" i="9"/>
  <c r="H2133" i="9"/>
  <c r="F2134" i="9"/>
  <c r="H2134" i="9" s="1"/>
  <c r="F2135" i="9"/>
  <c r="H2135" i="9" s="1"/>
  <c r="F2136" i="9"/>
  <c r="H2136" i="9" s="1"/>
  <c r="F2137" i="9"/>
  <c r="H2137" i="9" s="1"/>
  <c r="F2138" i="9"/>
  <c r="H2138" i="9" s="1"/>
  <c r="F2139" i="9"/>
  <c r="H2139" i="9" s="1"/>
  <c r="F2140" i="9"/>
  <c r="H2140" i="9" s="1"/>
  <c r="F2141" i="9"/>
  <c r="H2141" i="9" s="1"/>
  <c r="F2142" i="9"/>
  <c r="H2142" i="9" s="1"/>
  <c r="F2143" i="9"/>
  <c r="H2143" i="9" s="1"/>
  <c r="F2144" i="9"/>
  <c r="H2144" i="9" s="1"/>
  <c r="F2145" i="9"/>
  <c r="H2145" i="9" s="1"/>
  <c r="F2146" i="9"/>
  <c r="H2146" i="9" s="1"/>
  <c r="F2147" i="9"/>
  <c r="H2147" i="9" s="1"/>
  <c r="F2148" i="9"/>
  <c r="H2148" i="9" s="1"/>
  <c r="F2149" i="9"/>
  <c r="H2149" i="9" s="1"/>
  <c r="F2150" i="9"/>
  <c r="H2150" i="9" s="1"/>
  <c r="F2151" i="9"/>
  <c r="H2151" i="9" s="1"/>
  <c r="F2152" i="9"/>
  <c r="H2152" i="9" s="1"/>
  <c r="F2153" i="9"/>
  <c r="H2153" i="9" s="1"/>
  <c r="F2154" i="9"/>
  <c r="H2154" i="9" s="1"/>
  <c r="F2155" i="9"/>
  <c r="H2155" i="9" s="1"/>
  <c r="F2156" i="9"/>
  <c r="H2156" i="9" s="1"/>
  <c r="F2157" i="9"/>
  <c r="H2157" i="9" s="1"/>
  <c r="F2158" i="9"/>
  <c r="H2158" i="9" s="1"/>
  <c r="F2159" i="9"/>
  <c r="H2159" i="9" s="1"/>
  <c r="F2160" i="9"/>
  <c r="H2160" i="9" s="1"/>
  <c r="F2161" i="9"/>
  <c r="H2161" i="9" s="1"/>
  <c r="F2162" i="9"/>
  <c r="H2162" i="9" s="1"/>
  <c r="F2163" i="9"/>
  <c r="H2163" i="9" s="1"/>
  <c r="F2164" i="9"/>
  <c r="H2164" i="9" s="1"/>
  <c r="F2165" i="9"/>
  <c r="H2165" i="9" s="1"/>
  <c r="F2166" i="9"/>
  <c r="H2166" i="9" s="1"/>
  <c r="F2167" i="9"/>
  <c r="H2167" i="9" s="1"/>
  <c r="F2168" i="9"/>
  <c r="H2168" i="9" s="1"/>
  <c r="F2169" i="9"/>
  <c r="H2169" i="9" s="1"/>
  <c r="F2170" i="9"/>
  <c r="H2170" i="9" s="1"/>
  <c r="F2171" i="9"/>
  <c r="H2171" i="9" s="1"/>
  <c r="F2172" i="9"/>
  <c r="H2172" i="9" s="1"/>
  <c r="F2173" i="9"/>
  <c r="H2173" i="9" s="1"/>
  <c r="F2174" i="9"/>
  <c r="H2174" i="9" s="1"/>
  <c r="F2175" i="9"/>
  <c r="H2175" i="9" s="1"/>
  <c r="F2176" i="9"/>
  <c r="H2176" i="9" s="1"/>
  <c r="F2177" i="9"/>
  <c r="H2177" i="9" s="1"/>
  <c r="F2178" i="9"/>
  <c r="H2178" i="9" s="1"/>
  <c r="F2179" i="9"/>
  <c r="H2179" i="9" s="1"/>
  <c r="F2180" i="9"/>
  <c r="H2180" i="9" s="1"/>
  <c r="F2181" i="9"/>
  <c r="H2181" i="9" s="1"/>
  <c r="F2182" i="9"/>
  <c r="H2182" i="9" s="1"/>
  <c r="F2183" i="9"/>
  <c r="H2183" i="9" s="1"/>
  <c r="F2184" i="9"/>
  <c r="H2184" i="9" s="1"/>
  <c r="F2185" i="9"/>
  <c r="H2185" i="9" s="1"/>
  <c r="F2186" i="9"/>
  <c r="H2186" i="9" s="1"/>
  <c r="F2187" i="9"/>
  <c r="H2187" i="9" s="1"/>
  <c r="F2188" i="9"/>
  <c r="H2188" i="9" s="1"/>
  <c r="F2189" i="9"/>
  <c r="H2189" i="9" s="1"/>
  <c r="F2190" i="9"/>
  <c r="H2190" i="9" s="1"/>
  <c r="F2191" i="9"/>
  <c r="H2191" i="9" s="1"/>
  <c r="F2192" i="9"/>
  <c r="H2192" i="9" s="1"/>
  <c r="F2193" i="9"/>
  <c r="H2193" i="9" s="1"/>
  <c r="F2194" i="9"/>
  <c r="H2194" i="9" s="1"/>
  <c r="F2195" i="9"/>
  <c r="H2195" i="9" s="1"/>
  <c r="F2196" i="9"/>
  <c r="H2196" i="9" s="1"/>
  <c r="F2197" i="9"/>
  <c r="H2197" i="9" s="1"/>
  <c r="F2198" i="9"/>
  <c r="H2198" i="9" s="1"/>
  <c r="F2199" i="9"/>
  <c r="H2199" i="9" s="1"/>
  <c r="F2200" i="9"/>
  <c r="H2200" i="9" s="1"/>
  <c r="F2201" i="9"/>
  <c r="H2201" i="9" s="1"/>
  <c r="F2202" i="9"/>
  <c r="H2202" i="9" s="1"/>
  <c r="F2203" i="9"/>
  <c r="H2203" i="9" s="1"/>
  <c r="F2204" i="9"/>
  <c r="H2204" i="9" s="1"/>
  <c r="F2205" i="9"/>
  <c r="H2205" i="9" s="1"/>
  <c r="F2206" i="9"/>
  <c r="H2206" i="9" s="1"/>
  <c r="F2207" i="9"/>
  <c r="H2207" i="9" s="1"/>
  <c r="F2208" i="9"/>
  <c r="H2208" i="9" s="1"/>
  <c r="F2209" i="9"/>
  <c r="H2209" i="9" s="1"/>
  <c r="F2210" i="9"/>
  <c r="H2210" i="9" s="1"/>
  <c r="F2211" i="9"/>
  <c r="H2211" i="9" s="1"/>
  <c r="F2212" i="9"/>
  <c r="H2212" i="9" s="1"/>
  <c r="F2213" i="9"/>
  <c r="H2213" i="9" s="1"/>
  <c r="F2214" i="9"/>
  <c r="H2214" i="9" s="1"/>
  <c r="F2215" i="9"/>
  <c r="H2215" i="9" s="1"/>
  <c r="F2216" i="9"/>
  <c r="H2216" i="9" s="1"/>
  <c r="F2217" i="9"/>
  <c r="H2217" i="9" s="1"/>
  <c r="F2218" i="9"/>
  <c r="H2218" i="9" s="1"/>
  <c r="F2219" i="9"/>
  <c r="H2219" i="9" s="1"/>
  <c r="F2220" i="9"/>
  <c r="H2220" i="9" s="1"/>
  <c r="F2221" i="9"/>
  <c r="H2221" i="9" s="1"/>
  <c r="F2222" i="9"/>
  <c r="H2222" i="9" s="1"/>
  <c r="F2223" i="9"/>
  <c r="H2223" i="9" s="1"/>
  <c r="F2224" i="9"/>
  <c r="H2224" i="9" s="1"/>
  <c r="F2225" i="9"/>
  <c r="H2225" i="9" s="1"/>
  <c r="F2226" i="9"/>
  <c r="H2226" i="9" s="1"/>
  <c r="F2227" i="9"/>
  <c r="H2227" i="9" s="1"/>
  <c r="F2228" i="9"/>
  <c r="H2228" i="9" s="1"/>
  <c r="F2229" i="9"/>
  <c r="H2229" i="9" s="1"/>
  <c r="F2230" i="9"/>
  <c r="H2230" i="9" s="1"/>
  <c r="F2231" i="9"/>
  <c r="H2231" i="9" s="1"/>
  <c r="F2232" i="9"/>
  <c r="H2232" i="9" s="1"/>
  <c r="F2233" i="9"/>
  <c r="H2233" i="9" s="1"/>
  <c r="F2234" i="9"/>
  <c r="H2234" i="9" s="1"/>
  <c r="F2235" i="9"/>
  <c r="H2235" i="9" s="1"/>
  <c r="F2236" i="9"/>
  <c r="H2236" i="9" s="1"/>
  <c r="F2237" i="9"/>
  <c r="H2237" i="9"/>
  <c r="F2238" i="9"/>
  <c r="H2238" i="9" s="1"/>
  <c r="F2239" i="9"/>
  <c r="H2239" i="9" s="1"/>
  <c r="F2240" i="9"/>
  <c r="H2240" i="9" s="1"/>
  <c r="F2241" i="9"/>
  <c r="H2241" i="9" s="1"/>
  <c r="F2242" i="9"/>
  <c r="H2242" i="9" s="1"/>
  <c r="F2243" i="9"/>
  <c r="H2243" i="9" s="1"/>
  <c r="F2244" i="9"/>
  <c r="H2244" i="9" s="1"/>
  <c r="F2245" i="9"/>
  <c r="H2245" i="9" s="1"/>
  <c r="F2246" i="9"/>
  <c r="H2246" i="9" s="1"/>
  <c r="F2247" i="9"/>
  <c r="H2247" i="9" s="1"/>
  <c r="F2248" i="9"/>
  <c r="H2248" i="9" s="1"/>
  <c r="F2249" i="9"/>
  <c r="H2249" i="9" s="1"/>
  <c r="F2250" i="9"/>
  <c r="H2250" i="9" s="1"/>
  <c r="F2251" i="9"/>
  <c r="H2251" i="9" s="1"/>
  <c r="F2252" i="9"/>
  <c r="H2252" i="9" s="1"/>
  <c r="F2253" i="9"/>
  <c r="H2253" i="9" s="1"/>
  <c r="F2254" i="9"/>
  <c r="H2254" i="9" s="1"/>
  <c r="F2255" i="9"/>
  <c r="H2255" i="9" s="1"/>
  <c r="F2256" i="9"/>
  <c r="H2256" i="9" s="1"/>
  <c r="F2257" i="9"/>
  <c r="H2257" i="9" s="1"/>
  <c r="F2258" i="9"/>
  <c r="H2258" i="9" s="1"/>
  <c r="F2259" i="9"/>
  <c r="H2259" i="9" s="1"/>
  <c r="F2260" i="9"/>
  <c r="H2260" i="9"/>
  <c r="F2261" i="9"/>
  <c r="H2261" i="9" s="1"/>
  <c r="F2262" i="9"/>
  <c r="H2262" i="9" s="1"/>
  <c r="F2263" i="9"/>
  <c r="H2263" i="9" s="1"/>
  <c r="F2264" i="9"/>
  <c r="H2264" i="9" s="1"/>
  <c r="F2265" i="9"/>
  <c r="H2265" i="9" s="1"/>
  <c r="F2266" i="9"/>
  <c r="H2266" i="9" s="1"/>
  <c r="F2267" i="9"/>
  <c r="H2267" i="9" s="1"/>
  <c r="F2268" i="9"/>
  <c r="H2268" i="9" s="1"/>
  <c r="F2269" i="9"/>
  <c r="H2269" i="9" s="1"/>
  <c r="F2270" i="9"/>
  <c r="H2270" i="9" s="1"/>
  <c r="F2271" i="9"/>
  <c r="H2271" i="9" s="1"/>
  <c r="F2272" i="9"/>
  <c r="H2272" i="9" s="1"/>
  <c r="F2273" i="9"/>
  <c r="H2273" i="9" s="1"/>
  <c r="F2274" i="9"/>
  <c r="H2274" i="9" s="1"/>
  <c r="F2275" i="9"/>
  <c r="H2275" i="9" s="1"/>
  <c r="F2276" i="9"/>
  <c r="H2276" i="9" s="1"/>
  <c r="F2277" i="9"/>
  <c r="H2277" i="9" s="1"/>
  <c r="F2278" i="9"/>
  <c r="H2278" i="9" s="1"/>
  <c r="F2279" i="9"/>
  <c r="H2279" i="9" s="1"/>
  <c r="F2280" i="9"/>
  <c r="H2280" i="9" s="1"/>
  <c r="F2281" i="9"/>
  <c r="H2281" i="9" s="1"/>
  <c r="F2282" i="9"/>
  <c r="H2282" i="9" s="1"/>
  <c r="F2283" i="9"/>
  <c r="H2283" i="9" s="1"/>
  <c r="F2284" i="9"/>
  <c r="H2284" i="9" s="1"/>
  <c r="F2285" i="9"/>
  <c r="H2285" i="9" s="1"/>
  <c r="F2286" i="9"/>
  <c r="H2286" i="9" s="1"/>
  <c r="F2287" i="9"/>
  <c r="H2287" i="9" s="1"/>
  <c r="F2288" i="9"/>
  <c r="H2288" i="9" s="1"/>
  <c r="F2289" i="9"/>
  <c r="H2289" i="9" s="1"/>
  <c r="F2290" i="9"/>
  <c r="H2290" i="9" s="1"/>
  <c r="F2291" i="9"/>
  <c r="H2291" i="9" s="1"/>
  <c r="F2292" i="9"/>
  <c r="H2292" i="9" s="1"/>
  <c r="F2293" i="9"/>
  <c r="H2293" i="9" s="1"/>
  <c r="F2294" i="9"/>
  <c r="H2294" i="9" s="1"/>
  <c r="F2295" i="9"/>
  <c r="H2295" i="9" s="1"/>
  <c r="F2296" i="9"/>
  <c r="H2296" i="9" s="1"/>
  <c r="F2297" i="9"/>
  <c r="H2297" i="9" s="1"/>
  <c r="F2298" i="9"/>
  <c r="H2298" i="9" s="1"/>
  <c r="F2299" i="9"/>
  <c r="H2299" i="9" s="1"/>
  <c r="F2300" i="9"/>
  <c r="H2300" i="9" s="1"/>
  <c r="F2301" i="9"/>
  <c r="H2301" i="9" s="1"/>
  <c r="F2302" i="9"/>
  <c r="H2302" i="9" s="1"/>
  <c r="F2303" i="9"/>
  <c r="H2303" i="9" s="1"/>
  <c r="F2304" i="9"/>
  <c r="H2304" i="9" s="1"/>
  <c r="F2305" i="9"/>
  <c r="H2305" i="9" s="1"/>
  <c r="F2306" i="9"/>
  <c r="H2306" i="9" s="1"/>
  <c r="F2307" i="9"/>
  <c r="H2307" i="9" s="1"/>
  <c r="F2308" i="9"/>
  <c r="H2308" i="9" s="1"/>
  <c r="F2309" i="9"/>
  <c r="H2309" i="9" s="1"/>
  <c r="F2310" i="9"/>
  <c r="H2310" i="9" s="1"/>
  <c r="F2311" i="9"/>
  <c r="H2311" i="9" s="1"/>
  <c r="F2312" i="9"/>
  <c r="H2312" i="9" s="1"/>
  <c r="F2313" i="9"/>
  <c r="H2313" i="9" s="1"/>
  <c r="F2314" i="9"/>
  <c r="H2314" i="9" s="1"/>
  <c r="F2315" i="9"/>
  <c r="H2315" i="9" s="1"/>
  <c r="F2316" i="9"/>
  <c r="H2316" i="9" s="1"/>
  <c r="F2317" i="9"/>
  <c r="H2317" i="9" s="1"/>
  <c r="F2318" i="9"/>
  <c r="H2318" i="9" s="1"/>
  <c r="F2319" i="9"/>
  <c r="H2319" i="9" s="1"/>
  <c r="F2320" i="9"/>
  <c r="H2320" i="9" s="1"/>
  <c r="F2321" i="9"/>
  <c r="H2321" i="9" s="1"/>
  <c r="F2322" i="9"/>
  <c r="H2322" i="9" s="1"/>
  <c r="F2323" i="9"/>
  <c r="H2323" i="9" s="1"/>
  <c r="F2324" i="9"/>
  <c r="H2324" i="9" s="1"/>
  <c r="F2325" i="9"/>
  <c r="H2325" i="9" s="1"/>
  <c r="F2326" i="9"/>
  <c r="H2326" i="9" s="1"/>
  <c r="F2327" i="9"/>
  <c r="H2327" i="9" s="1"/>
  <c r="F2328" i="9"/>
  <c r="H2328" i="9"/>
  <c r="F2329" i="9"/>
  <c r="H2329" i="9" s="1"/>
  <c r="F2330" i="9"/>
  <c r="H2330" i="9" s="1"/>
  <c r="F2331" i="9"/>
  <c r="H2331" i="9" s="1"/>
  <c r="F2332" i="9"/>
  <c r="H2332" i="9" s="1"/>
  <c r="F2333" i="9"/>
  <c r="H2333" i="9" s="1"/>
  <c r="F2334" i="9"/>
  <c r="H2334" i="9" s="1"/>
  <c r="F2335" i="9"/>
  <c r="H2335" i="9" s="1"/>
  <c r="F2336" i="9"/>
  <c r="H2336" i="9" s="1"/>
  <c r="F2337" i="9"/>
  <c r="H2337" i="9" s="1"/>
  <c r="F2338" i="9"/>
  <c r="H2338" i="9" s="1"/>
  <c r="F2339" i="9"/>
  <c r="H2339" i="9" s="1"/>
  <c r="F2340" i="9"/>
  <c r="H2340" i="9" s="1"/>
  <c r="F2341" i="9"/>
  <c r="H2341" i="9"/>
  <c r="F2342" i="9"/>
  <c r="H2342" i="9" s="1"/>
  <c r="F2343" i="9"/>
  <c r="H2343" i="9" s="1"/>
  <c r="F2344" i="9"/>
  <c r="H2344" i="9" s="1"/>
  <c r="F2345" i="9"/>
  <c r="H2345" i="9" s="1"/>
  <c r="F2346" i="9"/>
  <c r="H2346" i="9"/>
  <c r="F2347" i="9"/>
  <c r="H2347" i="9" s="1"/>
  <c r="F2348" i="9"/>
  <c r="H2348" i="9" s="1"/>
  <c r="F2349" i="9"/>
  <c r="H2349" i="9" s="1"/>
  <c r="F2350" i="9"/>
  <c r="H2350" i="9" s="1"/>
  <c r="F2351" i="9"/>
  <c r="H2351" i="9"/>
  <c r="F2352" i="9"/>
  <c r="H2352" i="9" s="1"/>
  <c r="F2353" i="9"/>
  <c r="H2353" i="9" s="1"/>
  <c r="F2354" i="9"/>
  <c r="H2354" i="9" s="1"/>
  <c r="F2355" i="9"/>
  <c r="H2355" i="9" s="1"/>
  <c r="F2356" i="9"/>
  <c r="H2356" i="9" s="1"/>
  <c r="F2357" i="9"/>
  <c r="H2357" i="9" s="1"/>
  <c r="F2358" i="9"/>
  <c r="H2358" i="9" s="1"/>
  <c r="F2359" i="9"/>
  <c r="H2359" i="9"/>
  <c r="F2360" i="9"/>
  <c r="H2360" i="9" s="1"/>
  <c r="F2361" i="9"/>
  <c r="H2361" i="9" s="1"/>
  <c r="F2362" i="9"/>
  <c r="H2362" i="9" s="1"/>
  <c r="F2363" i="9"/>
  <c r="H2363" i="9" s="1"/>
  <c r="F2364" i="9"/>
  <c r="H2364" i="9" s="1"/>
  <c r="F2365" i="9"/>
  <c r="H2365" i="9" s="1"/>
  <c r="F2366" i="9"/>
  <c r="H2366" i="9" s="1"/>
  <c r="F2367" i="9"/>
  <c r="H2367" i="9" s="1"/>
  <c r="F2368" i="9"/>
  <c r="H2368" i="9" s="1"/>
  <c r="F2369" i="9"/>
  <c r="H2369" i="9" s="1"/>
  <c r="F2370" i="9"/>
  <c r="H2370" i="9" s="1"/>
  <c r="F2371" i="9"/>
  <c r="H2371" i="9" s="1"/>
  <c r="F2372" i="9"/>
  <c r="H2372" i="9" s="1"/>
  <c r="F2373" i="9"/>
  <c r="H2373" i="9"/>
  <c r="F2374" i="9"/>
  <c r="H2374" i="9" s="1"/>
  <c r="F2375" i="9"/>
  <c r="H2375" i="9" s="1"/>
  <c r="F2376" i="9"/>
  <c r="H2376" i="9" s="1"/>
  <c r="F2377" i="9"/>
  <c r="H2377" i="9" s="1"/>
  <c r="F2378" i="9"/>
  <c r="H2378" i="9" s="1"/>
  <c r="F2379" i="9"/>
  <c r="H2379" i="9" s="1"/>
  <c r="F2380" i="9"/>
  <c r="H2380" i="9" s="1"/>
  <c r="F2381" i="9"/>
  <c r="H2381" i="9" s="1"/>
  <c r="F2382" i="9"/>
  <c r="H2382" i="9" s="1"/>
  <c r="F2383" i="9"/>
  <c r="H2383" i="9" s="1"/>
  <c r="F2384" i="9"/>
  <c r="H2384" i="9" s="1"/>
  <c r="F2385" i="9"/>
  <c r="H2385" i="9" s="1"/>
  <c r="F2386" i="9"/>
  <c r="H2386" i="9" s="1"/>
  <c r="F2387" i="9"/>
  <c r="H2387" i="9" s="1"/>
  <c r="F2388" i="9"/>
  <c r="H2388" i="9" s="1"/>
  <c r="F2389" i="9"/>
  <c r="H2389" i="9" s="1"/>
  <c r="F2390" i="9"/>
  <c r="H2390" i="9" s="1"/>
  <c r="F2391" i="9"/>
  <c r="H2391" i="9" s="1"/>
  <c r="F2392" i="9"/>
  <c r="H2392" i="9" s="1"/>
  <c r="F2393" i="9"/>
  <c r="H2393" i="9" s="1"/>
  <c r="F2394" i="9"/>
  <c r="H2394" i="9"/>
  <c r="F2395" i="9"/>
  <c r="H2395" i="9" s="1"/>
  <c r="F2396" i="9"/>
  <c r="H2396" i="9"/>
  <c r="F2397" i="9"/>
  <c r="H2397" i="9" s="1"/>
  <c r="F2398" i="9"/>
  <c r="H2398" i="9" s="1"/>
  <c r="F2399" i="9"/>
  <c r="H2399" i="9" s="1"/>
  <c r="F2400" i="9"/>
  <c r="H2400" i="9" s="1"/>
  <c r="F2401" i="9"/>
  <c r="H2401" i="9" s="1"/>
  <c r="F2402" i="9"/>
  <c r="H2402" i="9" s="1"/>
  <c r="F2403" i="9"/>
  <c r="H2403" i="9" s="1"/>
  <c r="F2404" i="9"/>
  <c r="H2404" i="9" s="1"/>
  <c r="F2405" i="9"/>
  <c r="H2405" i="9" s="1"/>
  <c r="F2406" i="9"/>
  <c r="H2406" i="9" s="1"/>
  <c r="F2407" i="9"/>
  <c r="H2407" i="9" s="1"/>
  <c r="F2408" i="9"/>
  <c r="H2408" i="9" s="1"/>
  <c r="F2409" i="9"/>
  <c r="H2409" i="9" s="1"/>
  <c r="F2410" i="9"/>
  <c r="H2410" i="9" s="1"/>
  <c r="F2411" i="9"/>
  <c r="H2411" i="9" s="1"/>
  <c r="F2412" i="9"/>
  <c r="H2412" i="9" s="1"/>
  <c r="F2413" i="9"/>
  <c r="H2413" i="9" s="1"/>
  <c r="F2414" i="9"/>
  <c r="H2414" i="9" s="1"/>
  <c r="F2415" i="9"/>
  <c r="H2415" i="9" s="1"/>
  <c r="F2416" i="9"/>
  <c r="H2416" i="9" s="1"/>
  <c r="F2417" i="9"/>
  <c r="H2417" i="9" s="1"/>
  <c r="F2418" i="9"/>
  <c r="H2418" i="9" s="1"/>
  <c r="F2419" i="9"/>
  <c r="H2419" i="9" s="1"/>
  <c r="F2420" i="9"/>
  <c r="H2420" i="9" s="1"/>
  <c r="F2421" i="9"/>
  <c r="H2421" i="9" s="1"/>
  <c r="F2422" i="9"/>
  <c r="H2422" i="9" s="1"/>
  <c r="F2423" i="9"/>
  <c r="H2423" i="9" s="1"/>
  <c r="F2424" i="9"/>
  <c r="H2424" i="9" s="1"/>
  <c r="F2425" i="9"/>
  <c r="H2425" i="9" s="1"/>
  <c r="F2426" i="9"/>
  <c r="H2426" i="9" s="1"/>
  <c r="F2427" i="9"/>
  <c r="H2427" i="9" s="1"/>
  <c r="F2428" i="9"/>
  <c r="H2428" i="9" s="1"/>
  <c r="F2429" i="9"/>
  <c r="H2429" i="9" s="1"/>
  <c r="F2430" i="9"/>
  <c r="H2430" i="9" s="1"/>
  <c r="F2431" i="9"/>
  <c r="H2431" i="9" s="1"/>
  <c r="F2432" i="9"/>
  <c r="H2432" i="9" s="1"/>
  <c r="F2433" i="9"/>
  <c r="H2433" i="9" s="1"/>
  <c r="F2434" i="9"/>
  <c r="H2434" i="9" s="1"/>
  <c r="F2435" i="9"/>
  <c r="H2435" i="9" s="1"/>
  <c r="F2436" i="9"/>
  <c r="H2436" i="9" s="1"/>
  <c r="F2437" i="9"/>
  <c r="H2437" i="9" s="1"/>
  <c r="F2438" i="9"/>
  <c r="H2438" i="9" s="1"/>
  <c r="F2439" i="9"/>
  <c r="H2439" i="9" s="1"/>
  <c r="F2440" i="9"/>
  <c r="H2440" i="9" s="1"/>
  <c r="F2441" i="9"/>
  <c r="H2441" i="9" s="1"/>
  <c r="F2442" i="9"/>
  <c r="H2442" i="9" s="1"/>
  <c r="F2443" i="9"/>
  <c r="H2443" i="9" s="1"/>
  <c r="F2444" i="9"/>
  <c r="H2444" i="9" s="1"/>
  <c r="F2445" i="9"/>
  <c r="H2445" i="9" s="1"/>
  <c r="F2446" i="9"/>
  <c r="H2446" i="9" s="1"/>
  <c r="F2447" i="9"/>
  <c r="H2447" i="9"/>
  <c r="F2448" i="9"/>
  <c r="H2448" i="9" s="1"/>
  <c r="F2449" i="9"/>
  <c r="H2449" i="9" s="1"/>
  <c r="F2450" i="9"/>
  <c r="H2450" i="9" s="1"/>
  <c r="F2451" i="9"/>
  <c r="H2451" i="9" s="1"/>
  <c r="F2452" i="9"/>
  <c r="H2452" i="9" s="1"/>
  <c r="F2453" i="9"/>
  <c r="H2453" i="9" s="1"/>
  <c r="F2454" i="9"/>
  <c r="H2454" i="9"/>
  <c r="F2455" i="9"/>
  <c r="H2455" i="9" s="1"/>
  <c r="F2456" i="9"/>
  <c r="H2456" i="9" s="1"/>
  <c r="F2457" i="9"/>
  <c r="H2457" i="9" s="1"/>
  <c r="F2458" i="9"/>
  <c r="H2458" i="9" s="1"/>
  <c r="F2459" i="9"/>
  <c r="H2459" i="9" s="1"/>
  <c r="F2460" i="9"/>
  <c r="H2460" i="9" s="1"/>
  <c r="F2461" i="9"/>
  <c r="H2461" i="9" s="1"/>
  <c r="F2462" i="9"/>
  <c r="H2462" i="9" s="1"/>
  <c r="F2463" i="9"/>
  <c r="H2463" i="9" s="1"/>
  <c r="F2464" i="9"/>
  <c r="H2464" i="9" s="1"/>
  <c r="F2465" i="9"/>
  <c r="H2465" i="9" s="1"/>
  <c r="F2466" i="9"/>
  <c r="H2466" i="9" s="1"/>
  <c r="F2467" i="9"/>
  <c r="H2467" i="9" s="1"/>
  <c r="F2468" i="9"/>
  <c r="H2468" i="9" s="1"/>
  <c r="F2469" i="9"/>
  <c r="H2469" i="9" s="1"/>
  <c r="F2470" i="9"/>
  <c r="H2470" i="9" s="1"/>
  <c r="F2471" i="9"/>
  <c r="H2471" i="9" s="1"/>
  <c r="F2472" i="9"/>
  <c r="H2472" i="9"/>
  <c r="F2473" i="9"/>
  <c r="H2473" i="9" s="1"/>
  <c r="F2474" i="9"/>
  <c r="H2474" i="9" s="1"/>
  <c r="F2475" i="9"/>
  <c r="H2475" i="9" s="1"/>
  <c r="F2476" i="9"/>
  <c r="H2476" i="9" s="1"/>
  <c r="F2477" i="9"/>
  <c r="H2477" i="9" s="1"/>
  <c r="F2478" i="9"/>
  <c r="H2478" i="9"/>
  <c r="F2479" i="9"/>
  <c r="H2479" i="9" s="1"/>
  <c r="F2480" i="9"/>
  <c r="H2480" i="9" s="1"/>
  <c r="F2481" i="9"/>
  <c r="H2481" i="9" s="1"/>
  <c r="F2482" i="9"/>
  <c r="H2482" i="9" s="1"/>
  <c r="F2483" i="9"/>
  <c r="H2483" i="9"/>
  <c r="F2484" i="9"/>
  <c r="H2484" i="9" s="1"/>
  <c r="F2485" i="9"/>
  <c r="H2485" i="9" s="1"/>
  <c r="F2486" i="9"/>
  <c r="H2486" i="9" s="1"/>
  <c r="F2487" i="9"/>
  <c r="H2487" i="9" s="1"/>
  <c r="F2488" i="9"/>
  <c r="H2488" i="9" s="1"/>
  <c r="F2489" i="9"/>
  <c r="H2489" i="9" s="1"/>
  <c r="F2490" i="9"/>
  <c r="H2490" i="9" s="1"/>
  <c r="F2491" i="9"/>
  <c r="H2491" i="9" s="1"/>
  <c r="F2492" i="9"/>
  <c r="H2492" i="9" s="1"/>
  <c r="F2493" i="9"/>
  <c r="H2493" i="9" s="1"/>
  <c r="F2494" i="9"/>
  <c r="H2494" i="9"/>
  <c r="F2495" i="9"/>
  <c r="H2495" i="9" s="1"/>
  <c r="F2496" i="9"/>
  <c r="H2496" i="9" s="1"/>
  <c r="F2497" i="9"/>
  <c r="H2497" i="9" s="1"/>
  <c r="F2498" i="9"/>
  <c r="H2498" i="9" s="1"/>
  <c r="F2499" i="9"/>
  <c r="H2499" i="9" s="1"/>
  <c r="F2500" i="9"/>
  <c r="H2500" i="9" s="1"/>
  <c r="F2501" i="9"/>
  <c r="H2501" i="9" s="1"/>
  <c r="F2502" i="9"/>
  <c r="H2502" i="9" s="1"/>
  <c r="F2503" i="9"/>
  <c r="H2503" i="9" s="1"/>
  <c r="F2504" i="9"/>
  <c r="H2504" i="9" s="1"/>
  <c r="F2505" i="9"/>
  <c r="H2505" i="9" s="1"/>
  <c r="F2506" i="9"/>
  <c r="H2506" i="9" s="1"/>
  <c r="F2507" i="9"/>
  <c r="H2507" i="9" s="1"/>
  <c r="F2508" i="9"/>
  <c r="H2508" i="9"/>
  <c r="F2509" i="9"/>
  <c r="H2509" i="9" s="1"/>
  <c r="F2510" i="9"/>
  <c r="H2510" i="9" s="1"/>
  <c r="F2511" i="9"/>
  <c r="H2511" i="9" s="1"/>
  <c r="F2512" i="9"/>
  <c r="H2512" i="9" s="1"/>
  <c r="F2513" i="9"/>
  <c r="H2513" i="9" s="1"/>
  <c r="F2514" i="9"/>
  <c r="H2514" i="9" s="1"/>
  <c r="F2515" i="9"/>
  <c r="H2515" i="9" s="1"/>
  <c r="F2516" i="9"/>
  <c r="H2516" i="9" s="1"/>
  <c r="F2517" i="9"/>
  <c r="H2517" i="9" s="1"/>
  <c r="F2518" i="9"/>
  <c r="H2518" i="9" s="1"/>
  <c r="F2519" i="9"/>
  <c r="H2519" i="9" s="1"/>
  <c r="F2520" i="9"/>
  <c r="H2520" i="9" s="1"/>
  <c r="F2521" i="9"/>
  <c r="H2521" i="9" s="1"/>
  <c r="F2522" i="9"/>
  <c r="H2522" i="9" s="1"/>
  <c r="F2523" i="9"/>
  <c r="H2523" i="9" s="1"/>
  <c r="F2524" i="9"/>
  <c r="H2524" i="9" s="1"/>
  <c r="F2525" i="9"/>
  <c r="H2525" i="9" s="1"/>
  <c r="F2526" i="9"/>
  <c r="H2526" i="9" s="1"/>
  <c r="F2527" i="9"/>
  <c r="H2527" i="9" s="1"/>
  <c r="F2528" i="9"/>
  <c r="H2528" i="9" s="1"/>
  <c r="F2529" i="9"/>
  <c r="H2529" i="9" s="1"/>
  <c r="F2530" i="9"/>
  <c r="H2530" i="9" s="1"/>
  <c r="F2531" i="9"/>
  <c r="H2531" i="9" s="1"/>
  <c r="F2532" i="9"/>
  <c r="H2532" i="9" s="1"/>
  <c r="F2533" i="9"/>
  <c r="H2533" i="9" s="1"/>
  <c r="F2534" i="9"/>
  <c r="H2534" i="9" s="1"/>
  <c r="F2535" i="9"/>
  <c r="H2535" i="9" s="1"/>
  <c r="F2536" i="9"/>
  <c r="H2536" i="9" s="1"/>
  <c r="F2537" i="9"/>
  <c r="H2537" i="9" s="1"/>
  <c r="F2538" i="9"/>
  <c r="H2538" i="9" s="1"/>
  <c r="F2539" i="9"/>
  <c r="H2539" i="9" s="1"/>
  <c r="F2540" i="9"/>
  <c r="H2540" i="9" s="1"/>
  <c r="F2541" i="9"/>
  <c r="H2541" i="9" s="1"/>
  <c r="F2542" i="9"/>
  <c r="H2542" i="9" s="1"/>
  <c r="F2543" i="9"/>
  <c r="H2543" i="9" s="1"/>
  <c r="F2544" i="9"/>
  <c r="H2544" i="9" s="1"/>
  <c r="F2545" i="9"/>
  <c r="H2545" i="9" s="1"/>
  <c r="F2546" i="9"/>
  <c r="H2546" i="9" s="1"/>
  <c r="F2547" i="9"/>
  <c r="H2547" i="9" s="1"/>
  <c r="F2548" i="9"/>
  <c r="H2548" i="9" s="1"/>
  <c r="F2549" i="9"/>
  <c r="H2549" i="9" s="1"/>
  <c r="F2550" i="9"/>
  <c r="H2550" i="9" s="1"/>
  <c r="F2551" i="9"/>
  <c r="H2551" i="9" s="1"/>
  <c r="F2552" i="9"/>
  <c r="H2552" i="9" s="1"/>
  <c r="F2553" i="9"/>
  <c r="H2553" i="9" s="1"/>
  <c r="F2554" i="9"/>
  <c r="H2554" i="9" s="1"/>
  <c r="F2555" i="9"/>
  <c r="H2555" i="9" s="1"/>
  <c r="F2556" i="9"/>
  <c r="H2556" i="9" s="1"/>
  <c r="F2557" i="9"/>
  <c r="H2557" i="9" s="1"/>
  <c r="F2558" i="9"/>
  <c r="H2558" i="9" s="1"/>
  <c r="F2559" i="9"/>
  <c r="H2559" i="9" s="1"/>
  <c r="F2560" i="9"/>
  <c r="H2560" i="9" s="1"/>
  <c r="F2561" i="9"/>
  <c r="H2561" i="9" s="1"/>
  <c r="F2562" i="9"/>
  <c r="H2562" i="9" s="1"/>
  <c r="F2563" i="9"/>
  <c r="H2563" i="9" s="1"/>
  <c r="F2564" i="9"/>
  <c r="H2564" i="9" s="1"/>
  <c r="F2565" i="9"/>
  <c r="H2565" i="9" s="1"/>
  <c r="F2566" i="9"/>
  <c r="H2566" i="9" s="1"/>
  <c r="F2567" i="9"/>
  <c r="H2567" i="9" s="1"/>
  <c r="F2568" i="9"/>
  <c r="H2568" i="9" s="1"/>
  <c r="F2569" i="9"/>
  <c r="H2569" i="9" s="1"/>
  <c r="F2570" i="9"/>
  <c r="H2570" i="9" s="1"/>
  <c r="F2571" i="9"/>
  <c r="H2571" i="9" s="1"/>
  <c r="F2572" i="9"/>
  <c r="H2572" i="9" s="1"/>
  <c r="F2573" i="9"/>
  <c r="H2573" i="9" s="1"/>
  <c r="F2574" i="9"/>
  <c r="H2574" i="9" s="1"/>
  <c r="F2575" i="9"/>
  <c r="H2575" i="9" s="1"/>
  <c r="F2576" i="9"/>
  <c r="H2576" i="9" s="1"/>
  <c r="F2577" i="9"/>
  <c r="H2577" i="9" s="1"/>
  <c r="F2578" i="9"/>
  <c r="H2578" i="9" s="1"/>
  <c r="F2579" i="9"/>
  <c r="H2579" i="9" s="1"/>
  <c r="F2580" i="9"/>
  <c r="H2580" i="9" s="1"/>
  <c r="F2581" i="9"/>
  <c r="H2581" i="9" s="1"/>
  <c r="F2582" i="9"/>
  <c r="H2582" i="9" s="1"/>
  <c r="F2583" i="9"/>
  <c r="H2583" i="9" s="1"/>
  <c r="F2584" i="9"/>
  <c r="H2584" i="9" s="1"/>
  <c r="F2585" i="9"/>
  <c r="H2585" i="9" s="1"/>
  <c r="F2586" i="9"/>
  <c r="H2586" i="9"/>
  <c r="F2587" i="9"/>
  <c r="H2587" i="9" s="1"/>
  <c r="F2588" i="9"/>
  <c r="H2588" i="9" s="1"/>
  <c r="F2589" i="9"/>
  <c r="H2589" i="9" s="1"/>
  <c r="F2590" i="9"/>
  <c r="H2590" i="9" s="1"/>
  <c r="F2591" i="9"/>
  <c r="H2591" i="9" s="1"/>
  <c r="F2592" i="9"/>
  <c r="H2592" i="9" s="1"/>
  <c r="F2593" i="9"/>
  <c r="H2593" i="9" s="1"/>
  <c r="F2594" i="9"/>
  <c r="H2594" i="9" s="1"/>
  <c r="F2595" i="9"/>
  <c r="H2595" i="9" s="1"/>
  <c r="F2596" i="9"/>
  <c r="H2596" i="9" s="1"/>
  <c r="F2597" i="9"/>
  <c r="H2597" i="9" s="1"/>
  <c r="F2598" i="9"/>
  <c r="H2598" i="9" s="1"/>
  <c r="F2599" i="9"/>
  <c r="H2599" i="9" s="1"/>
  <c r="F2600" i="9"/>
  <c r="H2600" i="9" s="1"/>
  <c r="F2601" i="9"/>
  <c r="H2601" i="9" s="1"/>
  <c r="F2602" i="9"/>
  <c r="H2602" i="9" s="1"/>
  <c r="F2603" i="9"/>
  <c r="H2603" i="9" s="1"/>
  <c r="F2604" i="9"/>
  <c r="H2604" i="9" s="1"/>
  <c r="F2605" i="9"/>
  <c r="H2605" i="9" s="1"/>
  <c r="F2606" i="9"/>
  <c r="H2606" i="9" s="1"/>
  <c r="F2607" i="9"/>
  <c r="H2607" i="9"/>
  <c r="F2608" i="9"/>
  <c r="H2608" i="9" s="1"/>
  <c r="F2609" i="9"/>
  <c r="H2609" i="9"/>
  <c r="F2610" i="9"/>
  <c r="H2610" i="9" s="1"/>
  <c r="F2611" i="9"/>
  <c r="H2611" i="9" s="1"/>
  <c r="F2612" i="9"/>
  <c r="H2612" i="9" s="1"/>
  <c r="F2613" i="9"/>
  <c r="H2613" i="9" s="1"/>
  <c r="F2614" i="9"/>
  <c r="H2614" i="9" s="1"/>
  <c r="F2615" i="9"/>
  <c r="H2615" i="9" s="1"/>
  <c r="F2616" i="9"/>
  <c r="H2616" i="9"/>
  <c r="F2617" i="9"/>
  <c r="H2617" i="9" s="1"/>
  <c r="F2618" i="9"/>
  <c r="H2618" i="9" s="1"/>
  <c r="F2619" i="9"/>
  <c r="H2619" i="9" s="1"/>
  <c r="F2620" i="9"/>
  <c r="H2620" i="9" s="1"/>
  <c r="F2621" i="9"/>
  <c r="H2621" i="9" s="1"/>
  <c r="F2622" i="9"/>
  <c r="H2622" i="9" s="1"/>
  <c r="F2623" i="9"/>
  <c r="H2623" i="9" s="1"/>
  <c r="F2624" i="9"/>
  <c r="H2624" i="9" s="1"/>
  <c r="F2625" i="9"/>
  <c r="H2625" i="9" s="1"/>
  <c r="F2626" i="9"/>
  <c r="H2626" i="9" s="1"/>
  <c r="F2627" i="9"/>
  <c r="H2627" i="9" s="1"/>
  <c r="F2628" i="9"/>
  <c r="H2628" i="9" s="1"/>
  <c r="F2629" i="9"/>
  <c r="H2629" i="9" s="1"/>
  <c r="F2630" i="9"/>
  <c r="H2630" i="9" s="1"/>
  <c r="F2631" i="9"/>
  <c r="H2631" i="9"/>
  <c r="F2632" i="9"/>
  <c r="H2632" i="9" s="1"/>
  <c r="F2633" i="9"/>
  <c r="H2633" i="9" s="1"/>
  <c r="F2634" i="9"/>
  <c r="H2634" i="9" s="1"/>
  <c r="F2635" i="9"/>
  <c r="H2635" i="9" s="1"/>
  <c r="F2636" i="9"/>
  <c r="H2636" i="9" s="1"/>
  <c r="F2637" i="9"/>
  <c r="H2637" i="9" s="1"/>
  <c r="F2638" i="9"/>
  <c r="H2638" i="9" s="1"/>
  <c r="F2639" i="9"/>
  <c r="H2639" i="9" s="1"/>
  <c r="F2640" i="9"/>
  <c r="H2640" i="9" s="1"/>
  <c r="F2641" i="9"/>
  <c r="H2641" i="9" s="1"/>
  <c r="F2642" i="9"/>
  <c r="H2642" i="9" s="1"/>
  <c r="F2643" i="9"/>
  <c r="H2643" i="9" s="1"/>
  <c r="F2644" i="9"/>
  <c r="H2644" i="9" s="1"/>
  <c r="F2645" i="9"/>
  <c r="H2645" i="9" s="1"/>
  <c r="F2646" i="9"/>
  <c r="H2646" i="9" s="1"/>
  <c r="F2647" i="9"/>
  <c r="H2647" i="9" s="1"/>
  <c r="F2648" i="9"/>
  <c r="H2648" i="9" s="1"/>
  <c r="F2649" i="9"/>
  <c r="H2649" i="9"/>
  <c r="F2650" i="9"/>
  <c r="H2650" i="9" s="1"/>
  <c r="F2651" i="9"/>
  <c r="H2651" i="9" s="1"/>
  <c r="F2652" i="9"/>
  <c r="H2652" i="9"/>
  <c r="F2653" i="9"/>
  <c r="H2653" i="9" s="1"/>
  <c r="F2654" i="9"/>
  <c r="H2654" i="9" s="1"/>
  <c r="F2655" i="9"/>
  <c r="H2655" i="9" s="1"/>
  <c r="F2656" i="9"/>
  <c r="H2656" i="9" s="1"/>
  <c r="F2657" i="9"/>
  <c r="H2657" i="9" s="1"/>
  <c r="F2658" i="9"/>
  <c r="H2658" i="9" s="1"/>
  <c r="F2659" i="9"/>
  <c r="H2659" i="9" s="1"/>
  <c r="F2660" i="9"/>
  <c r="H2660" i="9" s="1"/>
  <c r="F2661" i="9"/>
  <c r="H2661" i="9" s="1"/>
  <c r="F2662" i="9"/>
  <c r="H2662" i="9" s="1"/>
  <c r="F2663" i="9"/>
  <c r="H2663" i="9" s="1"/>
  <c r="F2664" i="9"/>
  <c r="H2664" i="9" s="1"/>
  <c r="F2665" i="9"/>
  <c r="H2665" i="9" s="1"/>
  <c r="F2666" i="9"/>
  <c r="H2666" i="9" s="1"/>
  <c r="F2667" i="9"/>
  <c r="H2667" i="9" s="1"/>
  <c r="F2668" i="9"/>
  <c r="H2668" i="9" s="1"/>
  <c r="F2669" i="9"/>
  <c r="H2669" i="9" s="1"/>
  <c r="F2670" i="9"/>
  <c r="H2670" i="9" s="1"/>
  <c r="F2671" i="9"/>
  <c r="H2671" i="9" s="1"/>
  <c r="F2672" i="9"/>
  <c r="H2672" i="9"/>
  <c r="F2673" i="9"/>
  <c r="H2673" i="9" s="1"/>
  <c r="F2674" i="9"/>
  <c r="H2674" i="9" s="1"/>
  <c r="F2675" i="9"/>
  <c r="H2675" i="9" s="1"/>
  <c r="F2676" i="9"/>
  <c r="H2676" i="9" s="1"/>
  <c r="F2677" i="9"/>
  <c r="H2677" i="9" s="1"/>
  <c r="F2678" i="9"/>
  <c r="H2678" i="9" s="1"/>
  <c r="F2679" i="9"/>
  <c r="H2679" i="9" s="1"/>
  <c r="F2680" i="9"/>
  <c r="H2680" i="9" s="1"/>
  <c r="F2681" i="9"/>
  <c r="H2681" i="9" s="1"/>
  <c r="F2682" i="9"/>
  <c r="H2682" i="9"/>
  <c r="F2683" i="9"/>
  <c r="H2683" i="9" s="1"/>
  <c r="F2684" i="9"/>
  <c r="H2684" i="9" s="1"/>
  <c r="F2685" i="9"/>
  <c r="H2685" i="9" s="1"/>
  <c r="F2686" i="9"/>
  <c r="H2686" i="9" s="1"/>
  <c r="F2687" i="9"/>
  <c r="H2687" i="9" s="1"/>
  <c r="F2688" i="9"/>
  <c r="H2688" i="9" s="1"/>
  <c r="F2689" i="9"/>
  <c r="H2689" i="9" s="1"/>
  <c r="F2690" i="9"/>
  <c r="H2690" i="9" s="1"/>
  <c r="F2691" i="9"/>
  <c r="H2691" i="9"/>
  <c r="F2692" i="9"/>
  <c r="H2692" i="9"/>
  <c r="F2693" i="9"/>
  <c r="H2693" i="9"/>
  <c r="F2694" i="9"/>
  <c r="H2694" i="9"/>
  <c r="F2695" i="9"/>
  <c r="H2695" i="9"/>
  <c r="F2696" i="9"/>
  <c r="H2696" i="9"/>
  <c r="F2697" i="9"/>
  <c r="H2697" i="9"/>
  <c r="F2698" i="9"/>
  <c r="H2698" i="9"/>
  <c r="F2699" i="9"/>
  <c r="H2699" i="9"/>
  <c r="F2700" i="9"/>
  <c r="H2700" i="9"/>
  <c r="F2701" i="9"/>
  <c r="H2701" i="9"/>
  <c r="F2702" i="9"/>
  <c r="H2702" i="9"/>
  <c r="F2703" i="9"/>
  <c r="H2703" i="9"/>
  <c r="F2704" i="9"/>
  <c r="H2704" i="9"/>
  <c r="F2705" i="9"/>
  <c r="H2705" i="9"/>
  <c r="F2706" i="9"/>
  <c r="H2706" i="9"/>
  <c r="F2707" i="9"/>
  <c r="H2707" i="9"/>
  <c r="F2708" i="9"/>
  <c r="H2708" i="9"/>
  <c r="F2709" i="9"/>
  <c r="H2709" i="9"/>
  <c r="F2710" i="9"/>
  <c r="H2710" i="9"/>
  <c r="F2711" i="9"/>
  <c r="H2711" i="9" s="1"/>
  <c r="F2712" i="9"/>
  <c r="H2712" i="9" s="1"/>
  <c r="F2713" i="9"/>
  <c r="H2713" i="9" s="1"/>
  <c r="F2714" i="9"/>
  <c r="H2714" i="9" s="1"/>
  <c r="F2715" i="9"/>
  <c r="H2715" i="9" s="1"/>
  <c r="F2716" i="9"/>
  <c r="H2716" i="9" s="1"/>
  <c r="F2717" i="9"/>
  <c r="H2717" i="9" s="1"/>
  <c r="F2718" i="9"/>
  <c r="H2718" i="9" s="1"/>
  <c r="F2719" i="9"/>
  <c r="H2719" i="9" s="1"/>
  <c r="F2720" i="9"/>
  <c r="H2720" i="9" s="1"/>
  <c r="F2721" i="9"/>
  <c r="H2721" i="9" s="1"/>
  <c r="F2722" i="9"/>
  <c r="H2722" i="9" s="1"/>
  <c r="F2723" i="9"/>
  <c r="H2723" i="9"/>
  <c r="F2724" i="9"/>
  <c r="H2724" i="9" s="1"/>
  <c r="F2725" i="9"/>
  <c r="H2725" i="9" s="1"/>
  <c r="F2726" i="9"/>
  <c r="H2726" i="9" s="1"/>
  <c r="F2727" i="9"/>
  <c r="H2727" i="9" s="1"/>
  <c r="F2728" i="9"/>
  <c r="H2728" i="9" s="1"/>
  <c r="F2729" i="9"/>
  <c r="H2729" i="9" s="1"/>
  <c r="F2730" i="9"/>
  <c r="H2730" i="9" s="1"/>
  <c r="F2731" i="9"/>
  <c r="H2731" i="9" s="1"/>
  <c r="F2732" i="9"/>
  <c r="H2732" i="9" s="1"/>
  <c r="F2733" i="9"/>
  <c r="H2733" i="9" s="1"/>
  <c r="F2734" i="9"/>
  <c r="H2734" i="9" s="1"/>
  <c r="F2735" i="9"/>
  <c r="H2735" i="9" s="1"/>
  <c r="F2736" i="9"/>
  <c r="H2736" i="9" s="1"/>
  <c r="F2737" i="9"/>
  <c r="H2737" i="9" s="1"/>
  <c r="F2738" i="9"/>
  <c r="H2738" i="9" s="1"/>
  <c r="F2739" i="9"/>
  <c r="H2739" i="9" s="1"/>
  <c r="F2740" i="9"/>
  <c r="H2740" i="9" s="1"/>
  <c r="F2741" i="9"/>
  <c r="H2741" i="9" s="1"/>
  <c r="F2742" i="9"/>
  <c r="H2742" i="9"/>
  <c r="F2743" i="9"/>
  <c r="H2743" i="9" s="1"/>
  <c r="F2744" i="9"/>
  <c r="H2744" i="9" s="1"/>
  <c r="F2745" i="9"/>
  <c r="H2745" i="9" s="1"/>
  <c r="F2746" i="9"/>
  <c r="H2746" i="9" s="1"/>
  <c r="F2747" i="9"/>
  <c r="H2747" i="9" s="1"/>
  <c r="F2748" i="9"/>
  <c r="H2748" i="9"/>
  <c r="F2749" i="9"/>
  <c r="H2749" i="9" s="1"/>
  <c r="F2750" i="9"/>
  <c r="H2750" i="9" s="1"/>
  <c r="F2751" i="9"/>
  <c r="H2751" i="9" s="1"/>
  <c r="F2752" i="9"/>
  <c r="H2752" i="9" s="1"/>
  <c r="F2753" i="9"/>
  <c r="H2753" i="9" s="1"/>
  <c r="F2754" i="9"/>
  <c r="H2754" i="9" s="1"/>
  <c r="F2755" i="9"/>
  <c r="H2755" i="9" s="1"/>
  <c r="F2756" i="9"/>
  <c r="H2756" i="9" s="1"/>
  <c r="F2757" i="9"/>
  <c r="H2757" i="9" s="1"/>
  <c r="F2758" i="9"/>
  <c r="H2758" i="9" s="1"/>
  <c r="F2759" i="9"/>
  <c r="H2759" i="9" s="1"/>
  <c r="F2760" i="9"/>
  <c r="H2760" i="9" s="1"/>
  <c r="F2761" i="9"/>
  <c r="H2761" i="9" s="1"/>
  <c r="F2762" i="9"/>
  <c r="H2762" i="9" s="1"/>
  <c r="F2763" i="9"/>
  <c r="H2763" i="9" s="1"/>
  <c r="F2764" i="9"/>
  <c r="H2764" i="9" s="1"/>
  <c r="F2765" i="9"/>
  <c r="H2765" i="9" s="1"/>
  <c r="F2766" i="9"/>
  <c r="H2766" i="9" s="1"/>
  <c r="F2767" i="9"/>
  <c r="H2767" i="9" s="1"/>
  <c r="F2768" i="9"/>
  <c r="H2768" i="9" s="1"/>
  <c r="F2769" i="9"/>
  <c r="H2769" i="9" s="1"/>
  <c r="F2770" i="9"/>
  <c r="H2770" i="9" s="1"/>
  <c r="F2771" i="9"/>
  <c r="H2771" i="9" s="1"/>
  <c r="F2772" i="9"/>
  <c r="H2772" i="9" s="1"/>
  <c r="F2773" i="9"/>
  <c r="H2773" i="9" s="1"/>
  <c r="F2774" i="9"/>
  <c r="H2774" i="9" s="1"/>
  <c r="F2775" i="9"/>
  <c r="H2775" i="9" s="1"/>
  <c r="F2776" i="9"/>
  <c r="H2776" i="9" s="1"/>
  <c r="F2777" i="9"/>
  <c r="H2777" i="9" s="1"/>
  <c r="F2778" i="9"/>
  <c r="H2778" i="9" s="1"/>
  <c r="F2779" i="9"/>
  <c r="H2779" i="9" s="1"/>
  <c r="F2780" i="9"/>
  <c r="H2780" i="9" s="1"/>
  <c r="F2781" i="9"/>
  <c r="H2781" i="9" s="1"/>
  <c r="F2782" i="9"/>
  <c r="H2782" i="9" s="1"/>
  <c r="F2783" i="9"/>
  <c r="H2783" i="9" s="1"/>
  <c r="F2784" i="9"/>
  <c r="H2784" i="9" s="1"/>
  <c r="F2785" i="9"/>
  <c r="H2785" i="9" s="1"/>
  <c r="F2786" i="9"/>
  <c r="H2786" i="9" s="1"/>
  <c r="F2787" i="9"/>
  <c r="H2787" i="9" s="1"/>
  <c r="F2788" i="9"/>
  <c r="H2788" i="9" s="1"/>
  <c r="F2789" i="9"/>
  <c r="H2789" i="9" s="1"/>
  <c r="F2790" i="9"/>
  <c r="H2790" i="9" s="1"/>
  <c r="F2791" i="9"/>
  <c r="H2791" i="9" s="1"/>
  <c r="F2792" i="9"/>
  <c r="H2792" i="9" s="1"/>
  <c r="F2793" i="9"/>
  <c r="H2793" i="9" s="1"/>
  <c r="F2794" i="9"/>
  <c r="H2794" i="9" s="1"/>
  <c r="F2795" i="9"/>
  <c r="H2795" i="9" s="1"/>
  <c r="F2796" i="9"/>
  <c r="H2796" i="9" s="1"/>
  <c r="F2797" i="9"/>
  <c r="H2797" i="9" s="1"/>
  <c r="F2798" i="9"/>
  <c r="H2798" i="9" s="1"/>
  <c r="F2799" i="9"/>
  <c r="H2799" i="9" s="1"/>
  <c r="F2800" i="9"/>
  <c r="H2800" i="9" s="1"/>
  <c r="F2801" i="9"/>
  <c r="H2801" i="9" s="1"/>
  <c r="F2802" i="9"/>
  <c r="H2802" i="9" s="1"/>
  <c r="F2803" i="9"/>
  <c r="H2803" i="9" s="1"/>
  <c r="F2804" i="9"/>
  <c r="H2804" i="9" s="1"/>
  <c r="F2805" i="9"/>
  <c r="H2805" i="9" s="1"/>
  <c r="F2806" i="9"/>
  <c r="H2806" i="9" s="1"/>
  <c r="F2807" i="9"/>
  <c r="H2807" i="9" s="1"/>
  <c r="F2808" i="9"/>
  <c r="H2808" i="9" s="1"/>
  <c r="F2809" i="9"/>
  <c r="H2809" i="9" s="1"/>
  <c r="F2810" i="9"/>
  <c r="H2810" i="9" s="1"/>
  <c r="F2811" i="9"/>
  <c r="H2811" i="9" s="1"/>
  <c r="F2812" i="9"/>
  <c r="H2812" i="9" s="1"/>
  <c r="F2813" i="9"/>
  <c r="H2813" i="9" s="1"/>
  <c r="F2814" i="9"/>
  <c r="H2814" i="9" s="1"/>
  <c r="F2815" i="9"/>
  <c r="H2815" i="9" s="1"/>
  <c r="F2816" i="9"/>
  <c r="H2816" i="9" s="1"/>
  <c r="F2817" i="9"/>
  <c r="H2817" i="9" s="1"/>
  <c r="F2818" i="9"/>
  <c r="H2818" i="9" s="1"/>
  <c r="F2819" i="9"/>
  <c r="H2819" i="9" s="1"/>
  <c r="F2820" i="9"/>
  <c r="H2820" i="9" s="1"/>
  <c r="F2821" i="9"/>
  <c r="H2821" i="9" s="1"/>
  <c r="F2822" i="9"/>
  <c r="H2822" i="9" s="1"/>
  <c r="F2823" i="9"/>
  <c r="H2823" i="9" s="1"/>
  <c r="F2824" i="9"/>
  <c r="H2824" i="9" s="1"/>
  <c r="F2825" i="9"/>
  <c r="H2825" i="9" s="1"/>
  <c r="F2826" i="9"/>
  <c r="H2826" i="9" s="1"/>
  <c r="F2827" i="9"/>
  <c r="H2827" i="9" s="1"/>
  <c r="F2828" i="9"/>
  <c r="H2828" i="9" s="1"/>
  <c r="F2829" i="9"/>
  <c r="H2829" i="9" s="1"/>
  <c r="F2830" i="9"/>
  <c r="H2830" i="9" s="1"/>
  <c r="F2831" i="9"/>
  <c r="H2831" i="9" s="1"/>
  <c r="F2832" i="9"/>
  <c r="H2832" i="9" s="1"/>
  <c r="F2833" i="9"/>
  <c r="H2833" i="9" s="1"/>
  <c r="F2834" i="9"/>
  <c r="H2834" i="9" s="1"/>
  <c r="F2835" i="9"/>
  <c r="H2835" i="9" s="1"/>
  <c r="F2836" i="9"/>
  <c r="H2836" i="9" s="1"/>
  <c r="F2837" i="9"/>
  <c r="H2837" i="9" s="1"/>
  <c r="F2838" i="9"/>
  <c r="H2838" i="9" s="1"/>
  <c r="F2839" i="9"/>
  <c r="H2839" i="9" s="1"/>
  <c r="F2840" i="9"/>
  <c r="H2840" i="9" s="1"/>
  <c r="F2841" i="9"/>
  <c r="H2841" i="9" s="1"/>
  <c r="F2842" i="9"/>
  <c r="H2842" i="9" s="1"/>
  <c r="F2843" i="9"/>
  <c r="H2843" i="9" s="1"/>
  <c r="F2844" i="9"/>
  <c r="H2844" i="9" s="1"/>
  <c r="F2845" i="9"/>
  <c r="H2845" i="9" s="1"/>
  <c r="F2846" i="9"/>
  <c r="H2846" i="9" s="1"/>
  <c r="F2847" i="9"/>
  <c r="H2847" i="9" s="1"/>
  <c r="F2848" i="9"/>
  <c r="H2848" i="9" s="1"/>
  <c r="F2849" i="9"/>
  <c r="H2849" i="9" s="1"/>
  <c r="F2850" i="9"/>
  <c r="H2850" i="9" s="1"/>
  <c r="F2851" i="9"/>
  <c r="H2851" i="9" s="1"/>
  <c r="F2852" i="9"/>
  <c r="H2852" i="9" s="1"/>
  <c r="F2853" i="9"/>
  <c r="H2853" i="9" s="1"/>
  <c r="F2854" i="9"/>
  <c r="H2854" i="9" s="1"/>
  <c r="F2855" i="9"/>
  <c r="H2855" i="9" s="1"/>
  <c r="F2856" i="9"/>
  <c r="H2856" i="9" s="1"/>
  <c r="F2857" i="9"/>
  <c r="H2857" i="9"/>
  <c r="F2858" i="9"/>
  <c r="H2858" i="9" s="1"/>
  <c r="F2859" i="9"/>
  <c r="H2859" i="9" s="1"/>
  <c r="F2860" i="9"/>
  <c r="H2860" i="9" s="1"/>
  <c r="F2861" i="9"/>
  <c r="H2861" i="9" s="1"/>
  <c r="F2862" i="9"/>
  <c r="H2862" i="9" s="1"/>
  <c r="F2863" i="9"/>
  <c r="H2863" i="9" s="1"/>
  <c r="F2864" i="9"/>
  <c r="H2864" i="9" s="1"/>
  <c r="F2865" i="9"/>
  <c r="H2865" i="9" s="1"/>
  <c r="F2866" i="9"/>
  <c r="H2866" i="9" s="1"/>
  <c r="F2867" i="9"/>
  <c r="H2867" i="9" s="1"/>
  <c r="F2868" i="9"/>
  <c r="H2868" i="9" s="1"/>
  <c r="F2869" i="9"/>
  <c r="H2869" i="9" s="1"/>
  <c r="F2870" i="9"/>
  <c r="H2870" i="9" s="1"/>
  <c r="F2871" i="9"/>
  <c r="H2871" i="9" s="1"/>
  <c r="F2872" i="9"/>
  <c r="H2872" i="9" s="1"/>
  <c r="F2873" i="9"/>
  <c r="H2873" i="9" s="1"/>
  <c r="F2874" i="9"/>
  <c r="H2874" i="9" s="1"/>
  <c r="F2875" i="9"/>
  <c r="H2875" i="9" s="1"/>
  <c r="F2876" i="9"/>
  <c r="H2876" i="9" s="1"/>
  <c r="F2877" i="9"/>
  <c r="H2877" i="9" s="1"/>
  <c r="F2878" i="9"/>
  <c r="H2878" i="9" s="1"/>
  <c r="F2879" i="9"/>
  <c r="H2879" i="9" s="1"/>
  <c r="F2880" i="9"/>
  <c r="H2880" i="9" s="1"/>
  <c r="F2881" i="9"/>
  <c r="H2881" i="9" s="1"/>
  <c r="F2882" i="9"/>
  <c r="H2882" i="9" s="1"/>
  <c r="F2883" i="9"/>
  <c r="H2883" i="9" s="1"/>
  <c r="F2884" i="9"/>
  <c r="H2884" i="9" s="1"/>
  <c r="F2885" i="9"/>
  <c r="H2885" i="9" s="1"/>
  <c r="F2886" i="9"/>
  <c r="H2886" i="9" s="1"/>
  <c r="F2887" i="9"/>
  <c r="H2887" i="9" s="1"/>
  <c r="F2888" i="9"/>
  <c r="H2888" i="9" s="1"/>
  <c r="F2889" i="9"/>
  <c r="H2889" i="9" s="1"/>
  <c r="F2890" i="9"/>
  <c r="H2890" i="9" s="1"/>
  <c r="F2891" i="9"/>
  <c r="H2891" i="9" s="1"/>
  <c r="F2892" i="9"/>
  <c r="H2892" i="9" s="1"/>
  <c r="F2893" i="9"/>
  <c r="H2893" i="9" s="1"/>
  <c r="F2894" i="9"/>
  <c r="H2894" i="9" s="1"/>
  <c r="F2895" i="9"/>
  <c r="H2895" i="9" s="1"/>
  <c r="F2896" i="9"/>
  <c r="H2896" i="9" s="1"/>
  <c r="F2897" i="9"/>
  <c r="H2897" i="9" s="1"/>
  <c r="F2898" i="9"/>
  <c r="H2898" i="9" s="1"/>
  <c r="F2899" i="9"/>
  <c r="H2899" i="9" s="1"/>
  <c r="F2900" i="9"/>
  <c r="H2900" i="9" s="1"/>
  <c r="F2901" i="9"/>
  <c r="H2901" i="9" s="1"/>
  <c r="F2902" i="9"/>
  <c r="H2902" i="9" s="1"/>
  <c r="F2903" i="9"/>
  <c r="H2903" i="9" s="1"/>
  <c r="F2904" i="9"/>
  <c r="H2904" i="9" s="1"/>
  <c r="F2905" i="9"/>
  <c r="H2905" i="9" s="1"/>
  <c r="F2906" i="9"/>
  <c r="H2906" i="9" s="1"/>
  <c r="F2907" i="9"/>
  <c r="H2907" i="9" s="1"/>
  <c r="F2908" i="9"/>
  <c r="H2908" i="9" s="1"/>
  <c r="F2909" i="9"/>
  <c r="H2909" i="9" s="1"/>
  <c r="F2910" i="9"/>
  <c r="H2910" i="9" s="1"/>
  <c r="F2911" i="9"/>
  <c r="H2911" i="9" s="1"/>
  <c r="F2912" i="9"/>
  <c r="H2912" i="9" s="1"/>
  <c r="F2913" i="9"/>
  <c r="H2913" i="9" s="1"/>
  <c r="F2914" i="9"/>
  <c r="H2914" i="9" s="1"/>
  <c r="F2915" i="9"/>
  <c r="H2915" i="9" s="1"/>
  <c r="F2916" i="9"/>
  <c r="H2916" i="9" s="1"/>
  <c r="F2917" i="9"/>
  <c r="H2917" i="9" s="1"/>
  <c r="F2918" i="9"/>
  <c r="H2918" i="9" s="1"/>
  <c r="F2919" i="9"/>
  <c r="H2919" i="9" s="1"/>
  <c r="F2920" i="9"/>
  <c r="H2920" i="9" s="1"/>
  <c r="F2921" i="9"/>
  <c r="H2921" i="9" s="1"/>
  <c r="F2922" i="9"/>
  <c r="H2922" i="9" s="1"/>
  <c r="F2923" i="9"/>
  <c r="H2923" i="9" s="1"/>
  <c r="F2924" i="9"/>
  <c r="H2924" i="9" s="1"/>
  <c r="F2925" i="9"/>
  <c r="H2925" i="9" s="1"/>
  <c r="F2926" i="9"/>
  <c r="H2926" i="9" s="1"/>
  <c r="F2927" i="9"/>
  <c r="H2927" i="9" s="1"/>
  <c r="F2928" i="9"/>
  <c r="H2928" i="9" s="1"/>
  <c r="F2929" i="9"/>
  <c r="H2929" i="9" s="1"/>
  <c r="F2930" i="9"/>
  <c r="H2930" i="9" s="1"/>
  <c r="F2931" i="9"/>
  <c r="H2931" i="9" s="1"/>
  <c r="F2932" i="9"/>
  <c r="H2932" i="9" s="1"/>
  <c r="F2933" i="9"/>
  <c r="H2933" i="9" s="1"/>
  <c r="F2934" i="9"/>
  <c r="H2934" i="9" s="1"/>
  <c r="F2935" i="9"/>
  <c r="H2935" i="9" s="1"/>
  <c r="F2936" i="9"/>
  <c r="H2936" i="9" s="1"/>
  <c r="F2937" i="9"/>
  <c r="H2937" i="9" s="1"/>
  <c r="F2938" i="9"/>
  <c r="H2938" i="9" s="1"/>
  <c r="F2939" i="9"/>
  <c r="H2939" i="9" s="1"/>
  <c r="F2940" i="9"/>
  <c r="H2940" i="9" s="1"/>
  <c r="F2941" i="9"/>
  <c r="H2941" i="9" s="1"/>
  <c r="F2942" i="9"/>
  <c r="H2942" i="9" s="1"/>
  <c r="F2943" i="9"/>
  <c r="H2943" i="9" s="1"/>
  <c r="F2944" i="9"/>
  <c r="H2944" i="9" s="1"/>
  <c r="F2945" i="9"/>
  <c r="H2945" i="9" s="1"/>
  <c r="F2946" i="9"/>
  <c r="H2946" i="9" s="1"/>
  <c r="F2947" i="9"/>
  <c r="H2947" i="9" s="1"/>
  <c r="F2948" i="9"/>
  <c r="H2948" i="9" s="1"/>
  <c r="F2949" i="9"/>
  <c r="H2949" i="9" s="1"/>
  <c r="F2950" i="9"/>
  <c r="H2950" i="9" s="1"/>
  <c r="F2951" i="9"/>
  <c r="H2951" i="9" s="1"/>
  <c r="F2952" i="9"/>
  <c r="H2952" i="9" s="1"/>
  <c r="F2953" i="9"/>
  <c r="H2953" i="9" s="1"/>
  <c r="F2954" i="9"/>
  <c r="H2954" i="9" s="1"/>
  <c r="F2955" i="9"/>
  <c r="H2955" i="9" s="1"/>
  <c r="F2956" i="9"/>
  <c r="H2956" i="9" s="1"/>
  <c r="F2957" i="9"/>
  <c r="H2957" i="9" s="1"/>
  <c r="F2958" i="9"/>
  <c r="H2958" i="9" s="1"/>
  <c r="F2959" i="9"/>
  <c r="H2959" i="9" s="1"/>
  <c r="F2960" i="9"/>
  <c r="H2960" i="9" s="1"/>
  <c r="F2961" i="9"/>
  <c r="H2961" i="9" s="1"/>
  <c r="F2962" i="9"/>
  <c r="H2962" i="9" s="1"/>
  <c r="F2963" i="9"/>
  <c r="H2963" i="9" s="1"/>
  <c r="F2964" i="9"/>
  <c r="H2964" i="9" s="1"/>
  <c r="F2965" i="9"/>
  <c r="H2965" i="9" s="1"/>
  <c r="F2966" i="9"/>
  <c r="H2966" i="9" s="1"/>
  <c r="F2967" i="9"/>
  <c r="H2967" i="9" s="1"/>
  <c r="F2968" i="9"/>
  <c r="H2968" i="9" s="1"/>
  <c r="F2969" i="9"/>
  <c r="H2969" i="9" s="1"/>
  <c r="F2970" i="9"/>
  <c r="H2970" i="9" s="1"/>
  <c r="F2971" i="9"/>
  <c r="H2971" i="9" s="1"/>
  <c r="F2972" i="9"/>
  <c r="H2972" i="9" s="1"/>
  <c r="F2973" i="9"/>
  <c r="H2973" i="9" s="1"/>
  <c r="F2974" i="9"/>
  <c r="H2974" i="9" s="1"/>
  <c r="F2975" i="9"/>
  <c r="H2975" i="9" s="1"/>
  <c r="F2976" i="9"/>
  <c r="H2976" i="9" s="1"/>
  <c r="F2977" i="9"/>
  <c r="H2977" i="9" s="1"/>
  <c r="F2978" i="9"/>
  <c r="H2978" i="9" s="1"/>
  <c r="F2979" i="9"/>
  <c r="H2979" i="9" s="1"/>
  <c r="F2980" i="9"/>
  <c r="H2980" i="9" s="1"/>
  <c r="F2981" i="9"/>
  <c r="H2981" i="9" s="1"/>
  <c r="F2982" i="9"/>
  <c r="H2982" i="9" s="1"/>
  <c r="F2983" i="9"/>
  <c r="H2983" i="9" s="1"/>
  <c r="F2984" i="9"/>
  <c r="H2984" i="9" s="1"/>
  <c r="F2985" i="9"/>
  <c r="H2985" i="9" s="1"/>
  <c r="F2986" i="9"/>
  <c r="H2986" i="9" s="1"/>
  <c r="F2987" i="9"/>
  <c r="H2987" i="9" s="1"/>
  <c r="F2988" i="9"/>
  <c r="H2988" i="9" s="1"/>
  <c r="F2989" i="9"/>
  <c r="H2989" i="9" s="1"/>
  <c r="F2990" i="9"/>
  <c r="H2990" i="9" s="1"/>
  <c r="F2991" i="9"/>
  <c r="H2991" i="9" s="1"/>
  <c r="F2992" i="9"/>
  <c r="H2992" i="9" s="1"/>
  <c r="F2993" i="9"/>
  <c r="H2993" i="9" s="1"/>
  <c r="F2994" i="9"/>
  <c r="H2994" i="9" s="1"/>
  <c r="F2995" i="9"/>
  <c r="H2995" i="9" s="1"/>
  <c r="F2996" i="9"/>
  <c r="H2996" i="9" s="1"/>
  <c r="F2997" i="9"/>
  <c r="H2997" i="9"/>
  <c r="F2998" i="9"/>
  <c r="H2998" i="9" s="1"/>
  <c r="F2999" i="9"/>
  <c r="H2999" i="9" s="1"/>
  <c r="F3000" i="9"/>
  <c r="H3000" i="9" s="1"/>
  <c r="F3001" i="9"/>
  <c r="H3001" i="9" s="1"/>
  <c r="F3002" i="9"/>
  <c r="H3002" i="9" s="1"/>
  <c r="F3003" i="9"/>
  <c r="H3003" i="9" s="1"/>
  <c r="F3004" i="9"/>
  <c r="H3004" i="9" s="1"/>
  <c r="F3005" i="9"/>
  <c r="H3005" i="9" s="1"/>
  <c r="F3006" i="9"/>
  <c r="H3006" i="9" s="1"/>
  <c r="F3007" i="9"/>
  <c r="H3007" i="9" s="1"/>
  <c r="F3008" i="9"/>
  <c r="H3008" i="9" s="1"/>
  <c r="F3009" i="9"/>
  <c r="H3009" i="9" s="1"/>
  <c r="F3010" i="9"/>
  <c r="H3010" i="9" s="1"/>
  <c r="F3011" i="9"/>
  <c r="H3011" i="9" s="1"/>
  <c r="F3012" i="9"/>
  <c r="H3012" i="9" s="1"/>
  <c r="F3013" i="9"/>
  <c r="H3013" i="9" s="1"/>
  <c r="F3014" i="9"/>
  <c r="H3014" i="9" s="1"/>
  <c r="F3015" i="9"/>
  <c r="H3015" i="9" s="1"/>
  <c r="F3016" i="9"/>
  <c r="H3016" i="9" s="1"/>
  <c r="F3017" i="9"/>
  <c r="H3017" i="9" s="1"/>
  <c r="F3018" i="9"/>
  <c r="H3018" i="9" s="1"/>
  <c r="F3019" i="9"/>
  <c r="H3019" i="9" s="1"/>
  <c r="F3020" i="9"/>
  <c r="H3020" i="9" s="1"/>
  <c r="F3021" i="9"/>
  <c r="H3021" i="9" s="1"/>
  <c r="F3022" i="9"/>
  <c r="H3022" i="9" s="1"/>
  <c r="F3023" i="9"/>
  <c r="H3023" i="9" s="1"/>
  <c r="F3024" i="9"/>
  <c r="H3024" i="9" s="1"/>
  <c r="F3025" i="9"/>
  <c r="H3025" i="9" s="1"/>
  <c r="F3026" i="9"/>
  <c r="H3026" i="9" s="1"/>
  <c r="F3027" i="9"/>
  <c r="H3027" i="9" s="1"/>
  <c r="F3028" i="9"/>
  <c r="H3028" i="9" s="1"/>
  <c r="F3029" i="9"/>
  <c r="H3029" i="9" s="1"/>
  <c r="F3030" i="9"/>
  <c r="H3030" i="9" s="1"/>
  <c r="F3031" i="9"/>
  <c r="H3031" i="9" s="1"/>
  <c r="F3032" i="9"/>
  <c r="H3032" i="9" s="1"/>
  <c r="F3033" i="9"/>
  <c r="H3033" i="9" s="1"/>
  <c r="F3034" i="9"/>
  <c r="H3034" i="9" s="1"/>
  <c r="F3035" i="9"/>
  <c r="H3035" i="9" s="1"/>
  <c r="F3036" i="9"/>
  <c r="H3036" i="9" s="1"/>
  <c r="F3037" i="9"/>
  <c r="H3037" i="9" s="1"/>
  <c r="F3038" i="9"/>
  <c r="H3038" i="9" s="1"/>
  <c r="F3039" i="9"/>
  <c r="H3039" i="9" s="1"/>
  <c r="F3040" i="9"/>
  <c r="H3040" i="9" s="1"/>
  <c r="F3041" i="9"/>
  <c r="H3041" i="9" s="1"/>
  <c r="F3042" i="9"/>
  <c r="H3042" i="9" s="1"/>
  <c r="F3043" i="9"/>
  <c r="H3043" i="9" s="1"/>
  <c r="F3044" i="9"/>
  <c r="H3044" i="9" s="1"/>
  <c r="F3045" i="9"/>
  <c r="H3045" i="9" s="1"/>
  <c r="F3046" i="9"/>
  <c r="H3046" i="9" s="1"/>
  <c r="F3047" i="9"/>
  <c r="H3047" i="9" s="1"/>
  <c r="F3048" i="9"/>
  <c r="H3048" i="9" s="1"/>
  <c r="F3049" i="9"/>
  <c r="H3049" i="9" s="1"/>
  <c r="F3050" i="9"/>
  <c r="H3050" i="9" s="1"/>
  <c r="F3051" i="9"/>
  <c r="H3051" i="9" s="1"/>
  <c r="F3052" i="9"/>
  <c r="H3052" i="9" s="1"/>
  <c r="F3053" i="9"/>
  <c r="H3053" i="9" s="1"/>
  <c r="F3054" i="9"/>
  <c r="H3054" i="9" s="1"/>
  <c r="F3055" i="9"/>
  <c r="H3055" i="9" s="1"/>
  <c r="F3056" i="9"/>
  <c r="H3056" i="9" s="1"/>
  <c r="F3057" i="9"/>
  <c r="H3057" i="9" s="1"/>
  <c r="F3058" i="9"/>
  <c r="H3058" i="9" s="1"/>
  <c r="F3059" i="9"/>
  <c r="H3059" i="9" s="1"/>
  <c r="F3060" i="9"/>
  <c r="H3060" i="9" s="1"/>
  <c r="F3061" i="9"/>
  <c r="H3061" i="9" s="1"/>
  <c r="F3062" i="9"/>
  <c r="H3062" i="9" s="1"/>
  <c r="F3063" i="9"/>
  <c r="H3063" i="9" s="1"/>
  <c r="F3064" i="9"/>
  <c r="H3064" i="9" s="1"/>
  <c r="F3065" i="9"/>
  <c r="H3065" i="9" s="1"/>
  <c r="F3066" i="9"/>
  <c r="H3066" i="9" s="1"/>
  <c r="F3067" i="9"/>
  <c r="H3067" i="9" s="1"/>
  <c r="F3068" i="9"/>
  <c r="H3068" i="9" s="1"/>
  <c r="F3069" i="9"/>
  <c r="H3069" i="9" s="1"/>
  <c r="F3070" i="9"/>
  <c r="H3070" i="9" s="1"/>
  <c r="F3071" i="9"/>
  <c r="H3071" i="9" s="1"/>
  <c r="F3072" i="9"/>
  <c r="H3072" i="9" s="1"/>
  <c r="F3073" i="9"/>
  <c r="H3073" i="9" s="1"/>
  <c r="F3074" i="9"/>
  <c r="H3074" i="9" s="1"/>
  <c r="F3075" i="9"/>
  <c r="H3075" i="9" s="1"/>
  <c r="F3076" i="9"/>
  <c r="H3076" i="9" s="1"/>
  <c r="F3077" i="9"/>
  <c r="H3077" i="9" s="1"/>
  <c r="F3078" i="9"/>
  <c r="H3078" i="9" s="1"/>
  <c r="F3079" i="9"/>
  <c r="H3079" i="9" s="1"/>
  <c r="F3080" i="9"/>
  <c r="H3080" i="9" s="1"/>
  <c r="F3081" i="9"/>
  <c r="H3081" i="9" s="1"/>
  <c r="F3082" i="9"/>
  <c r="H3082" i="9" s="1"/>
  <c r="F3083" i="9"/>
  <c r="H3083" i="9" s="1"/>
  <c r="F3084" i="9"/>
  <c r="H3084" i="9" s="1"/>
  <c r="F3085" i="9"/>
  <c r="H3085" i="9" s="1"/>
  <c r="F3086" i="9"/>
  <c r="H3086" i="9" s="1"/>
  <c r="F3087" i="9"/>
  <c r="H3087" i="9" s="1"/>
  <c r="F3088" i="9"/>
  <c r="H3088" i="9" s="1"/>
  <c r="F3089" i="9"/>
  <c r="H3089" i="9" s="1"/>
  <c r="F3090" i="9"/>
  <c r="H3090" i="9" s="1"/>
  <c r="F3091" i="9"/>
  <c r="H3091" i="9" s="1"/>
  <c r="F3092" i="9"/>
  <c r="H3092" i="9" s="1"/>
  <c r="F3093" i="9"/>
  <c r="H3093" i="9" s="1"/>
  <c r="F3094" i="9"/>
  <c r="H3094" i="9" s="1"/>
  <c r="F3095" i="9"/>
  <c r="H3095" i="9" s="1"/>
  <c r="F3096" i="9"/>
  <c r="H3096" i="9" s="1"/>
  <c r="F3097" i="9"/>
  <c r="H3097" i="9" s="1"/>
  <c r="F3098" i="9"/>
  <c r="H3098" i="9" s="1"/>
  <c r="F3099" i="9"/>
  <c r="H3099" i="9" s="1"/>
  <c r="F3100" i="9"/>
  <c r="H3100" i="9" s="1"/>
  <c r="F3101" i="9"/>
  <c r="H3101" i="9" s="1"/>
  <c r="F3102" i="9"/>
  <c r="H3102" i="9" s="1"/>
  <c r="F3103" i="9"/>
  <c r="H3103" i="9" s="1"/>
  <c r="F3104" i="9"/>
  <c r="H3104" i="9" s="1"/>
  <c r="F3105" i="9"/>
  <c r="H3105" i="9" s="1"/>
  <c r="F3106" i="9"/>
  <c r="H3106" i="9" s="1"/>
  <c r="F3107" i="9"/>
  <c r="H3107" i="9" s="1"/>
  <c r="F3108" i="9"/>
  <c r="H3108" i="9" s="1"/>
  <c r="F3109" i="9"/>
  <c r="H3109" i="9" s="1"/>
  <c r="F3110" i="9"/>
  <c r="H3110" i="9" s="1"/>
  <c r="F3111" i="9"/>
  <c r="H3111" i="9" s="1"/>
  <c r="F3112" i="9"/>
  <c r="H3112" i="9" s="1"/>
  <c r="F3113" i="9"/>
  <c r="H3113" i="9" s="1"/>
  <c r="F3114" i="9"/>
  <c r="H3114" i="9" s="1"/>
  <c r="F3115" i="9"/>
  <c r="H3115" i="9" s="1"/>
  <c r="F3116" i="9"/>
  <c r="H3116" i="9" s="1"/>
  <c r="F3117" i="9"/>
  <c r="H3117" i="9" s="1"/>
  <c r="F3118" i="9"/>
  <c r="H3118" i="9" s="1"/>
  <c r="F3119" i="9"/>
  <c r="H3119" i="9" s="1"/>
  <c r="F3120" i="9"/>
  <c r="H3120" i="9" s="1"/>
  <c r="F3121" i="9"/>
  <c r="H3121" i="9" s="1"/>
  <c r="F3122" i="9"/>
  <c r="H3122" i="9" s="1"/>
  <c r="F3123" i="9"/>
  <c r="H3123" i="9" s="1"/>
  <c r="F3124" i="9"/>
  <c r="H3124" i="9" s="1"/>
  <c r="F3125" i="9"/>
  <c r="H3125" i="9" s="1"/>
  <c r="F3126" i="9"/>
  <c r="H3126" i="9" s="1"/>
  <c r="F3127" i="9"/>
  <c r="H3127" i="9" s="1"/>
  <c r="F3128" i="9"/>
  <c r="H3128" i="9" s="1"/>
  <c r="F3129" i="9"/>
  <c r="H3129" i="9" s="1"/>
  <c r="F3130" i="9"/>
  <c r="H3130" i="9" s="1"/>
  <c r="F3131" i="9"/>
  <c r="H3131" i="9" s="1"/>
  <c r="F3132" i="9"/>
  <c r="H3132" i="9" s="1"/>
  <c r="F3133" i="9"/>
  <c r="H3133" i="9" s="1"/>
  <c r="F3134" i="9"/>
  <c r="H3134" i="9" s="1"/>
  <c r="F3135" i="9"/>
  <c r="H3135" i="9" s="1"/>
  <c r="F3136" i="9"/>
  <c r="H3136" i="9" s="1"/>
  <c r="F3137" i="9"/>
  <c r="H3137" i="9" s="1"/>
  <c r="F3138" i="9"/>
  <c r="H3138" i="9" s="1"/>
  <c r="F3139" i="9"/>
  <c r="H3139" i="9" s="1"/>
  <c r="F3140" i="9"/>
  <c r="H3140" i="9" s="1"/>
  <c r="F3141" i="9"/>
  <c r="H3141" i="9" s="1"/>
  <c r="F3142" i="9"/>
  <c r="H3142" i="9" s="1"/>
  <c r="F3143" i="9"/>
  <c r="H3143" i="9" s="1"/>
  <c r="F3144" i="9"/>
  <c r="H3144" i="9" s="1"/>
  <c r="F3145" i="9"/>
  <c r="H3145" i="9" s="1"/>
  <c r="F3146" i="9"/>
  <c r="H3146" i="9" s="1"/>
  <c r="F3147" i="9"/>
  <c r="H3147" i="9" s="1"/>
  <c r="F3148" i="9"/>
  <c r="H3148" i="9" s="1"/>
  <c r="F3149" i="9"/>
  <c r="H3149" i="9" s="1"/>
  <c r="F3150" i="9"/>
  <c r="H3150" i="9" s="1"/>
  <c r="F3151" i="9"/>
  <c r="H3151" i="9" s="1"/>
  <c r="F3152" i="9"/>
  <c r="H3152" i="9" s="1"/>
  <c r="F3153" i="9"/>
  <c r="H3153" i="9" s="1"/>
  <c r="F3154" i="9"/>
  <c r="H3154" i="9" s="1"/>
  <c r="F3155" i="9"/>
  <c r="H3155" i="9" s="1"/>
  <c r="F3156" i="9"/>
  <c r="H3156" i="9" s="1"/>
  <c r="F3157" i="9"/>
  <c r="H3157" i="9" s="1"/>
  <c r="F3158" i="9"/>
  <c r="H3158" i="9" s="1"/>
  <c r="F3159" i="9"/>
  <c r="H3159" i="9" s="1"/>
  <c r="F3160" i="9"/>
  <c r="H3160" i="9" s="1"/>
  <c r="F3161" i="9"/>
  <c r="H3161" i="9" s="1"/>
  <c r="F3162" i="9"/>
  <c r="H3162" i="9" s="1"/>
  <c r="F3163" i="9"/>
  <c r="H3163" i="9" s="1"/>
  <c r="F3164" i="9"/>
  <c r="H3164" i="9" s="1"/>
  <c r="F3165" i="9"/>
  <c r="H3165" i="9" s="1"/>
  <c r="F3166" i="9"/>
  <c r="H3166" i="9" s="1"/>
  <c r="F3167" i="9"/>
  <c r="H3167" i="9" s="1"/>
  <c r="F3168" i="9"/>
  <c r="H3168" i="9" s="1"/>
  <c r="F3169" i="9"/>
  <c r="H3169" i="9" s="1"/>
  <c r="F3170" i="9"/>
  <c r="H3170" i="9" s="1"/>
  <c r="F3171" i="9"/>
  <c r="H3171" i="9" s="1"/>
  <c r="F3172" i="9"/>
  <c r="H3172" i="9" s="1"/>
  <c r="F3173" i="9"/>
  <c r="H3173" i="9" s="1"/>
  <c r="F3174" i="9"/>
  <c r="H3174" i="9" s="1"/>
  <c r="F3175" i="9"/>
  <c r="H3175" i="9" s="1"/>
  <c r="F3176" i="9"/>
  <c r="H3176" i="9" s="1"/>
  <c r="F3177" i="9"/>
  <c r="H3177" i="9" s="1"/>
  <c r="F3178" i="9"/>
  <c r="H3178" i="9" s="1"/>
  <c r="F3179" i="9"/>
  <c r="H3179" i="9" s="1"/>
  <c r="F3180" i="9"/>
  <c r="H3180" i="9" s="1"/>
  <c r="F3181" i="9"/>
  <c r="H3181" i="9" s="1"/>
  <c r="F3182" i="9"/>
  <c r="H3182" i="9" s="1"/>
  <c r="F3183" i="9"/>
  <c r="H3183" i="9" s="1"/>
  <c r="F3184" i="9"/>
  <c r="H3184" i="9" s="1"/>
  <c r="F3185" i="9"/>
  <c r="H3185" i="9" s="1"/>
  <c r="F3186" i="9"/>
  <c r="H3186" i="9" s="1"/>
  <c r="F3187" i="9"/>
  <c r="H3187" i="9" s="1"/>
  <c r="F3188" i="9"/>
  <c r="H3188" i="9" s="1"/>
  <c r="F3189" i="9"/>
  <c r="H3189" i="9" s="1"/>
  <c r="F3190" i="9"/>
  <c r="H3190" i="9" s="1"/>
  <c r="F3191" i="9"/>
  <c r="H3191" i="9" s="1"/>
  <c r="F3192" i="9"/>
  <c r="H3192" i="9" s="1"/>
  <c r="F3193" i="9"/>
  <c r="H3193" i="9" s="1"/>
  <c r="F3194" i="9"/>
  <c r="H3194" i="9" s="1"/>
  <c r="F3195" i="9"/>
  <c r="H3195" i="9" s="1"/>
  <c r="F3196" i="9"/>
  <c r="H3196" i="9" s="1"/>
  <c r="F3197" i="9"/>
  <c r="H3197" i="9" s="1"/>
  <c r="F3198" i="9"/>
  <c r="H3198" i="9" s="1"/>
  <c r="F3199" i="9"/>
  <c r="H3199" i="9" s="1"/>
  <c r="F3200" i="9"/>
  <c r="H3200" i="9" s="1"/>
  <c r="F3201" i="9"/>
  <c r="H3201" i="9" s="1"/>
  <c r="F3202" i="9"/>
  <c r="H3202" i="9" s="1"/>
  <c r="F3203" i="9"/>
  <c r="H3203" i="9" s="1"/>
  <c r="F3204" i="9"/>
  <c r="H3204" i="9" s="1"/>
  <c r="F3205" i="9"/>
  <c r="H3205" i="9" s="1"/>
  <c r="F3206" i="9"/>
  <c r="H3206" i="9" s="1"/>
  <c r="F3207" i="9"/>
  <c r="H3207" i="9" s="1"/>
  <c r="F3208" i="9"/>
  <c r="H3208" i="9" s="1"/>
  <c r="F3209" i="9"/>
  <c r="H3209" i="9" s="1"/>
  <c r="F3210" i="9"/>
  <c r="H3210" i="9" s="1"/>
  <c r="F3211" i="9"/>
  <c r="H3211" i="9" s="1"/>
  <c r="F3212" i="9"/>
  <c r="H3212" i="9" s="1"/>
  <c r="F3213" i="9"/>
  <c r="H3213" i="9" s="1"/>
  <c r="F3214" i="9"/>
  <c r="H3214" i="9" s="1"/>
  <c r="F3215" i="9"/>
  <c r="H3215" i="9" s="1"/>
  <c r="F3216" i="9"/>
  <c r="H3216" i="9" s="1"/>
  <c r="F3217" i="9"/>
  <c r="H3217" i="9" s="1"/>
  <c r="F3218" i="9"/>
  <c r="H3218" i="9" s="1"/>
  <c r="F3219" i="9"/>
  <c r="H3219" i="9" s="1"/>
  <c r="F3220" i="9"/>
  <c r="H3220" i="9" s="1"/>
  <c r="F3221" i="9"/>
  <c r="H3221" i="9" s="1"/>
  <c r="F3222" i="9"/>
  <c r="H3222" i="9" s="1"/>
  <c r="F3223" i="9"/>
  <c r="H3223" i="9" s="1"/>
  <c r="F3224" i="9"/>
  <c r="H3224" i="9" s="1"/>
  <c r="F3225" i="9"/>
  <c r="H3225" i="9" s="1"/>
  <c r="F3226" i="9"/>
  <c r="H3226" i="9" s="1"/>
  <c r="F3227" i="9"/>
  <c r="H3227" i="9" s="1"/>
  <c r="F3228" i="9"/>
  <c r="H3228" i="9" s="1"/>
  <c r="F3229" i="9"/>
  <c r="H3229" i="9" s="1"/>
  <c r="F3230" i="9"/>
  <c r="H3230" i="9" s="1"/>
  <c r="F3231" i="9"/>
  <c r="H3231" i="9" s="1"/>
  <c r="F3232" i="9"/>
  <c r="H3232" i="9" s="1"/>
  <c r="F3233" i="9"/>
  <c r="H3233" i="9" s="1"/>
  <c r="F3234" i="9"/>
  <c r="H3234" i="9" s="1"/>
  <c r="F3235" i="9"/>
  <c r="H3235" i="9" s="1"/>
  <c r="F3236" i="9"/>
  <c r="H3236" i="9" s="1"/>
  <c r="F3237" i="9"/>
  <c r="H3237" i="9" s="1"/>
  <c r="F3238" i="9"/>
  <c r="H3238" i="9" s="1"/>
  <c r="F3239" i="9"/>
  <c r="H3239" i="9" s="1"/>
  <c r="F3240" i="9"/>
  <c r="H3240" i="9" s="1"/>
  <c r="F3241" i="9"/>
  <c r="H3241" i="9" s="1"/>
  <c r="F3242" i="9"/>
  <c r="H3242" i="9" s="1"/>
  <c r="F3243" i="9"/>
  <c r="H3243" i="9" s="1"/>
  <c r="F3244" i="9"/>
  <c r="H3244" i="9" s="1"/>
  <c r="F3245" i="9"/>
  <c r="H3245" i="9" s="1"/>
  <c r="F3246" i="9"/>
  <c r="H3246" i="9" s="1"/>
  <c r="F3247" i="9"/>
  <c r="H3247" i="9" s="1"/>
  <c r="F3248" i="9"/>
  <c r="H3248" i="9" s="1"/>
  <c r="F3249" i="9"/>
  <c r="H3249" i="9" s="1"/>
  <c r="F3250" i="9"/>
  <c r="H3250" i="9" s="1"/>
  <c r="F3251" i="9"/>
  <c r="H3251" i="9" s="1"/>
  <c r="F3252" i="9"/>
  <c r="H3252" i="9" s="1"/>
  <c r="F3253" i="9"/>
  <c r="H3253" i="9" s="1"/>
  <c r="F3254" i="9"/>
  <c r="H3254" i="9" s="1"/>
  <c r="F3255" i="9"/>
  <c r="H3255" i="9" s="1"/>
  <c r="F3256" i="9"/>
  <c r="H3256" i="9" s="1"/>
  <c r="F3257" i="9"/>
  <c r="H3257" i="9" s="1"/>
  <c r="F3258" i="9"/>
  <c r="H3258" i="9" s="1"/>
  <c r="F3259" i="9"/>
  <c r="H3259" i="9" s="1"/>
  <c r="F3260" i="9"/>
  <c r="H3260" i="9" s="1"/>
  <c r="F3261" i="9"/>
  <c r="H3261" i="9" s="1"/>
  <c r="F3262" i="9"/>
  <c r="H3262" i="9" s="1"/>
  <c r="F3263" i="9"/>
  <c r="H3263" i="9" s="1"/>
  <c r="F3264" i="9"/>
  <c r="H3264" i="9" s="1"/>
  <c r="F3265" i="9"/>
  <c r="H3265" i="9" s="1"/>
  <c r="F3266" i="9"/>
  <c r="H3266" i="9" s="1"/>
  <c r="F3267" i="9"/>
  <c r="H3267" i="9" s="1"/>
  <c r="F3268" i="9"/>
  <c r="H3268" i="9" s="1"/>
  <c r="F3269" i="9"/>
  <c r="H3269" i="9" s="1"/>
  <c r="F3270" i="9"/>
  <c r="H3270" i="9" s="1"/>
  <c r="F3271" i="9"/>
  <c r="H3271" i="9" s="1"/>
  <c r="F3272" i="9"/>
  <c r="H3272" i="9" s="1"/>
  <c r="F3273" i="9"/>
  <c r="H3273" i="9" s="1"/>
  <c r="F3274" i="9"/>
  <c r="H3274" i="9" s="1"/>
  <c r="F3275" i="9"/>
  <c r="H3275" i="9" s="1"/>
  <c r="F3276" i="9"/>
  <c r="H3276" i="9" s="1"/>
  <c r="F3277" i="9"/>
  <c r="H3277" i="9" s="1"/>
  <c r="F3278" i="9"/>
  <c r="H3278" i="9" s="1"/>
  <c r="F3279" i="9"/>
  <c r="H3279" i="9" s="1"/>
  <c r="F3280" i="9"/>
  <c r="H3280" i="9" s="1"/>
  <c r="F3281" i="9"/>
  <c r="H3281" i="9" s="1"/>
  <c r="F3282" i="9"/>
  <c r="H3282" i="9" s="1"/>
  <c r="F3283" i="9"/>
  <c r="H3283" i="9" s="1"/>
  <c r="F3284" i="9"/>
  <c r="H3284" i="9" s="1"/>
  <c r="F3285" i="9"/>
  <c r="H3285" i="9" s="1"/>
  <c r="F3286" i="9"/>
  <c r="H3286" i="9" s="1"/>
  <c r="F3287" i="9"/>
  <c r="H3287" i="9" s="1"/>
  <c r="F3288" i="9"/>
  <c r="H3288" i="9" s="1"/>
  <c r="F3289" i="9"/>
  <c r="H3289" i="9" s="1"/>
  <c r="F3290" i="9"/>
  <c r="H3290" i="9" s="1"/>
  <c r="F3291" i="9"/>
  <c r="H3291" i="9" s="1"/>
  <c r="F3292" i="9"/>
  <c r="H3292" i="9" s="1"/>
  <c r="F3293" i="9"/>
  <c r="H3293" i="9" s="1"/>
  <c r="F3294" i="9"/>
  <c r="H3294" i="9" s="1"/>
  <c r="F3295" i="9"/>
  <c r="H3295" i="9" s="1"/>
  <c r="F3296" i="9"/>
  <c r="H3296" i="9" s="1"/>
  <c r="F3297" i="9"/>
  <c r="H3297" i="9" s="1"/>
  <c r="F3298" i="9"/>
  <c r="H3298" i="9" s="1"/>
  <c r="F3299" i="9"/>
  <c r="H3299" i="9" s="1"/>
  <c r="F3300" i="9"/>
  <c r="H3300" i="9" s="1"/>
  <c r="F3301" i="9"/>
  <c r="H3301" i="9" s="1"/>
  <c r="F3302" i="9"/>
  <c r="H3302" i="9" s="1"/>
  <c r="F3303" i="9"/>
  <c r="H3303" i="9" s="1"/>
  <c r="F3304" i="9"/>
  <c r="H3304" i="9" s="1"/>
  <c r="F3305" i="9"/>
  <c r="H3305" i="9" s="1"/>
  <c r="F3306" i="9"/>
  <c r="H3306" i="9" s="1"/>
  <c r="F3307" i="9"/>
  <c r="H3307" i="9" s="1"/>
  <c r="F3308" i="9"/>
  <c r="H3308" i="9" s="1"/>
  <c r="F3309" i="9"/>
  <c r="H3309" i="9" s="1"/>
  <c r="F3310" i="9"/>
  <c r="H3310" i="9" s="1"/>
  <c r="F3311" i="9"/>
  <c r="H3311" i="9" s="1"/>
  <c r="F3312" i="9"/>
  <c r="H3312" i="9" s="1"/>
  <c r="F3313" i="9"/>
  <c r="H3313" i="9" s="1"/>
  <c r="F3314" i="9"/>
  <c r="H3314" i="9" s="1"/>
  <c r="F3315" i="9"/>
  <c r="H3315" i="9" s="1"/>
  <c r="F3316" i="9"/>
  <c r="H3316" i="9" s="1"/>
  <c r="F3317" i="9"/>
  <c r="H3317" i="9" s="1"/>
  <c r="F3318" i="9"/>
  <c r="H3318" i="9" s="1"/>
  <c r="F3319" i="9"/>
  <c r="H3319" i="9" s="1"/>
  <c r="F3320" i="9"/>
  <c r="H3320" i="9" s="1"/>
  <c r="F3321" i="9"/>
  <c r="H3321" i="9" s="1"/>
  <c r="F3322" i="9"/>
  <c r="H3322" i="9" s="1"/>
  <c r="F3323" i="9"/>
  <c r="H3323" i="9" s="1"/>
  <c r="F3324" i="9"/>
  <c r="H3324" i="9" s="1"/>
  <c r="F3325" i="9"/>
  <c r="H3325" i="9" s="1"/>
  <c r="F3326" i="9"/>
  <c r="H3326" i="9" s="1"/>
  <c r="F3327" i="9"/>
  <c r="H3327" i="9" s="1"/>
  <c r="F3328" i="9"/>
  <c r="H3328" i="9" s="1"/>
  <c r="F3329" i="9"/>
  <c r="H3329" i="9" s="1"/>
  <c r="F3330" i="9"/>
  <c r="H3330" i="9" s="1"/>
  <c r="F3331" i="9"/>
  <c r="H3331" i="9" s="1"/>
  <c r="F3332" i="9"/>
  <c r="H3332" i="9" s="1"/>
  <c r="F3333" i="9"/>
  <c r="H3333" i="9" s="1"/>
  <c r="F3334" i="9"/>
  <c r="H3334" i="9" s="1"/>
  <c r="F3335" i="9"/>
  <c r="H3335" i="9" s="1"/>
  <c r="F3336" i="9"/>
  <c r="H3336" i="9" s="1"/>
  <c r="F3337" i="9"/>
  <c r="H3337" i="9" s="1"/>
  <c r="F3338" i="9"/>
  <c r="H3338" i="9" s="1"/>
  <c r="F3339" i="9"/>
  <c r="H3339" i="9" s="1"/>
  <c r="F3340" i="9"/>
  <c r="H3340" i="9" s="1"/>
  <c r="F3341" i="9"/>
  <c r="H3341" i="9" s="1"/>
  <c r="F3342" i="9"/>
  <c r="H3342" i="9" s="1"/>
  <c r="F3343" i="9"/>
  <c r="H3343" i="9" s="1"/>
  <c r="F3344" i="9"/>
  <c r="H3344" i="9" s="1"/>
  <c r="F3345" i="9"/>
  <c r="H3345" i="9" s="1"/>
  <c r="F3346" i="9"/>
  <c r="H3346" i="9" s="1"/>
  <c r="F3347" i="9"/>
  <c r="H3347" i="9" s="1"/>
  <c r="F3348" i="9"/>
  <c r="H3348" i="9" s="1"/>
  <c r="F3349" i="9"/>
  <c r="H3349" i="9" s="1"/>
  <c r="F3350" i="9"/>
  <c r="H3350" i="9" s="1"/>
  <c r="F3351" i="9"/>
  <c r="H3351" i="9" s="1"/>
  <c r="F3352" i="9"/>
  <c r="H3352" i="9" s="1"/>
  <c r="F3353" i="9"/>
  <c r="H3353" i="9" s="1"/>
  <c r="F3354" i="9"/>
  <c r="H3354" i="9" s="1"/>
  <c r="F3355" i="9"/>
  <c r="H3355" i="9" s="1"/>
  <c r="F3356" i="9"/>
  <c r="H3356" i="9" s="1"/>
  <c r="F3357" i="9"/>
  <c r="H3357" i="9" s="1"/>
  <c r="F3358" i="9"/>
  <c r="H3358" i="9" s="1"/>
  <c r="F3359" i="9"/>
  <c r="H3359" i="9" s="1"/>
  <c r="F3360" i="9"/>
  <c r="H3360" i="9" s="1"/>
  <c r="F3361" i="9"/>
  <c r="H3361" i="9" s="1"/>
  <c r="F3362" i="9"/>
  <c r="H3362" i="9" s="1"/>
  <c r="F3363" i="9"/>
  <c r="H3363" i="9" s="1"/>
  <c r="F3364" i="9"/>
  <c r="H3364" i="9" s="1"/>
  <c r="F3365" i="9"/>
  <c r="H3365" i="9" s="1"/>
  <c r="F3366" i="9"/>
  <c r="H3366" i="9" s="1"/>
  <c r="F3367" i="9"/>
  <c r="H3367" i="9" s="1"/>
  <c r="F3368" i="9"/>
  <c r="H3368" i="9" s="1"/>
  <c r="F3369" i="9"/>
  <c r="H3369" i="9" s="1"/>
  <c r="F3370" i="9"/>
  <c r="H3370" i="9" s="1"/>
  <c r="F3371" i="9"/>
  <c r="H3371" i="9" s="1"/>
  <c r="F3372" i="9"/>
  <c r="H3372" i="9" s="1"/>
  <c r="F3373" i="9"/>
  <c r="H3373" i="9" s="1"/>
  <c r="F3374" i="9"/>
  <c r="H3374" i="9" s="1"/>
  <c r="F3375" i="9"/>
  <c r="H3375" i="9" s="1"/>
  <c r="F3376" i="9"/>
  <c r="H3376" i="9" s="1"/>
  <c r="F3377" i="9"/>
  <c r="H3377" i="9" s="1"/>
  <c r="F3378" i="9"/>
  <c r="H3378" i="9" s="1"/>
  <c r="F3379" i="9"/>
  <c r="H3379" i="9" s="1"/>
  <c r="F3380" i="9"/>
  <c r="H3380" i="9" s="1"/>
  <c r="F3381" i="9"/>
  <c r="H3381" i="9" s="1"/>
  <c r="F3382" i="9"/>
  <c r="H3382" i="9" s="1"/>
  <c r="F3383" i="9"/>
  <c r="H3383" i="9" s="1"/>
  <c r="F3384" i="9"/>
  <c r="H3384" i="9" s="1"/>
  <c r="F3385" i="9"/>
  <c r="H3385" i="9" s="1"/>
  <c r="F3386" i="9"/>
  <c r="H3386" i="9" s="1"/>
  <c r="F3387" i="9"/>
  <c r="H3387" i="9" s="1"/>
  <c r="F3388" i="9"/>
  <c r="H3388" i="9" s="1"/>
  <c r="F3389" i="9"/>
  <c r="H3389" i="9" s="1"/>
  <c r="F3390" i="9"/>
  <c r="H3390" i="9" s="1"/>
  <c r="F3391" i="9"/>
  <c r="H3391" i="9" s="1"/>
  <c r="F3392" i="9"/>
  <c r="H3392" i="9" s="1"/>
  <c r="F3393" i="9"/>
  <c r="H3393" i="9" s="1"/>
  <c r="F3394" i="9"/>
  <c r="H3394" i="9" s="1"/>
  <c r="F3395" i="9"/>
  <c r="H3395" i="9" s="1"/>
  <c r="F3396" i="9"/>
  <c r="H3396" i="9" s="1"/>
  <c r="F3397" i="9"/>
  <c r="H3397" i="9" s="1"/>
  <c r="F3398" i="9"/>
  <c r="H3398" i="9" s="1"/>
  <c r="F3399" i="9"/>
  <c r="H3399" i="9" s="1"/>
  <c r="F3400" i="9"/>
  <c r="H3400" i="9" s="1"/>
  <c r="F3401" i="9"/>
  <c r="H3401" i="9" s="1"/>
  <c r="F3402" i="9"/>
  <c r="H3402" i="9" s="1"/>
  <c r="F3403" i="9"/>
  <c r="H3403" i="9" s="1"/>
  <c r="F3404" i="9"/>
  <c r="H3404" i="9" s="1"/>
  <c r="F3405" i="9"/>
  <c r="H3405" i="9" s="1"/>
  <c r="F3406" i="9"/>
  <c r="H3406" i="9" s="1"/>
  <c r="F3407" i="9"/>
  <c r="H3407" i="9" s="1"/>
  <c r="F3408" i="9"/>
  <c r="H3408" i="9" s="1"/>
  <c r="F3409" i="9"/>
  <c r="H3409" i="9" s="1"/>
  <c r="F3410" i="9"/>
  <c r="H3410" i="9" s="1"/>
  <c r="F3411" i="9"/>
  <c r="H3411" i="9" s="1"/>
  <c r="F3412" i="9"/>
  <c r="H3412" i="9" s="1"/>
  <c r="F3413" i="9"/>
  <c r="H3413" i="9" s="1"/>
  <c r="F3414" i="9"/>
  <c r="H3414" i="9" s="1"/>
  <c r="F3415" i="9"/>
  <c r="H3415" i="9" s="1"/>
  <c r="F3416" i="9"/>
  <c r="H3416" i="9" s="1"/>
  <c r="F3417" i="9"/>
  <c r="H3417" i="9" s="1"/>
  <c r="F3418" i="9"/>
  <c r="H3418" i="9" s="1"/>
  <c r="F3419" i="9"/>
  <c r="H3419" i="9" s="1"/>
  <c r="F3420" i="9"/>
  <c r="H3420" i="9" s="1"/>
  <c r="F3421" i="9"/>
  <c r="H3421" i="9" s="1"/>
  <c r="F3422" i="9"/>
  <c r="H3422" i="9" s="1"/>
  <c r="F3423" i="9"/>
  <c r="H3423" i="9" s="1"/>
  <c r="F3424" i="9"/>
  <c r="H3424" i="9" s="1"/>
  <c r="F3425" i="9"/>
  <c r="H3425" i="9" s="1"/>
  <c r="F3426" i="9"/>
  <c r="H3426" i="9" s="1"/>
  <c r="F3427" i="9"/>
  <c r="H3427" i="9" s="1"/>
  <c r="F3428" i="9"/>
  <c r="H3428" i="9" s="1"/>
  <c r="F3429" i="9"/>
  <c r="H3429" i="9" s="1"/>
  <c r="F3430" i="9"/>
  <c r="H3430" i="9" s="1"/>
  <c r="F3431" i="9"/>
  <c r="H3431" i="9" s="1"/>
  <c r="F3432" i="9"/>
  <c r="H3432" i="9" s="1"/>
  <c r="F3433" i="9"/>
  <c r="H3433" i="9" s="1"/>
  <c r="F3434" i="9"/>
  <c r="H3434" i="9" s="1"/>
  <c r="F3435" i="9"/>
  <c r="H3435" i="9" s="1"/>
  <c r="F3436" i="9"/>
  <c r="H3436" i="9" s="1"/>
  <c r="F3437" i="9"/>
  <c r="H3437" i="9" s="1"/>
  <c r="F3438" i="9"/>
  <c r="H3438" i="9" s="1"/>
  <c r="F3439" i="9"/>
  <c r="H3439" i="9" s="1"/>
  <c r="F3440" i="9"/>
  <c r="H3440" i="9" s="1"/>
  <c r="F3441" i="9"/>
  <c r="H3441" i="9" s="1"/>
  <c r="F3442" i="9"/>
  <c r="H3442" i="9" s="1"/>
  <c r="F3443" i="9"/>
  <c r="H3443" i="9" s="1"/>
  <c r="F3444" i="9"/>
  <c r="H3444" i="9" s="1"/>
  <c r="F3445" i="9"/>
  <c r="H3445" i="9" s="1"/>
  <c r="F3446" i="9"/>
  <c r="H3446" i="9" s="1"/>
  <c r="F3447" i="9"/>
  <c r="H3447" i="9" s="1"/>
  <c r="F3448" i="9"/>
  <c r="H3448" i="9" s="1"/>
  <c r="F3449" i="9"/>
  <c r="H3449" i="9" s="1"/>
  <c r="F3450" i="9"/>
  <c r="H3450" i="9" s="1"/>
  <c r="F3451" i="9"/>
  <c r="H3451" i="9" s="1"/>
  <c r="F3452" i="9"/>
  <c r="H3452" i="9" s="1"/>
  <c r="F3453" i="9"/>
  <c r="H3453" i="9" s="1"/>
  <c r="F3454" i="9"/>
  <c r="H3454" i="9" s="1"/>
  <c r="F3455" i="9"/>
  <c r="H3455" i="9" s="1"/>
  <c r="F3456" i="9"/>
  <c r="H3456" i="9" s="1"/>
  <c r="F3457" i="9"/>
  <c r="H3457" i="9" s="1"/>
  <c r="F3458" i="9"/>
  <c r="H3458" i="9" s="1"/>
  <c r="F3459" i="9"/>
  <c r="H3459" i="9" s="1"/>
  <c r="F3460" i="9"/>
  <c r="H3460" i="9" s="1"/>
  <c r="F3461" i="9"/>
  <c r="H3461" i="9" s="1"/>
  <c r="F3462" i="9"/>
  <c r="H3462" i="9" s="1"/>
  <c r="F3463" i="9"/>
  <c r="H3463" i="9" s="1"/>
  <c r="F3464" i="9"/>
  <c r="H3464" i="9" s="1"/>
  <c r="F3465" i="9"/>
  <c r="H3465" i="9" s="1"/>
  <c r="F3466" i="9"/>
  <c r="H3466" i="9" s="1"/>
  <c r="F3467" i="9"/>
  <c r="H3467" i="9" s="1"/>
  <c r="F3468" i="9"/>
  <c r="H3468" i="9" s="1"/>
  <c r="F3469" i="9"/>
  <c r="H3469" i="9" s="1"/>
  <c r="F3470" i="9"/>
  <c r="H3470" i="9" s="1"/>
  <c r="F3471" i="9"/>
  <c r="H3471" i="9" s="1"/>
  <c r="F3472" i="9"/>
  <c r="H3472" i="9" s="1"/>
  <c r="F3473" i="9"/>
  <c r="H3473" i="9" s="1"/>
  <c r="F3474" i="9"/>
  <c r="H3474" i="9" s="1"/>
  <c r="F3475" i="9"/>
  <c r="H3475" i="9" s="1"/>
  <c r="F3476" i="9"/>
  <c r="H3476" i="9" s="1"/>
  <c r="F3477" i="9"/>
  <c r="H3477" i="9" s="1"/>
  <c r="F3478" i="9"/>
  <c r="H3478" i="9" s="1"/>
  <c r="F3479" i="9"/>
  <c r="H3479" i="9" s="1"/>
  <c r="F3480" i="9"/>
  <c r="H3480" i="9" s="1"/>
  <c r="F3481" i="9"/>
  <c r="H3481" i="9" s="1"/>
  <c r="F3482" i="9"/>
  <c r="H3482" i="9" s="1"/>
  <c r="F3483" i="9"/>
  <c r="H3483" i="9" s="1"/>
  <c r="F3484" i="9"/>
  <c r="H3484" i="9" s="1"/>
  <c r="F3485" i="9"/>
  <c r="H3485" i="9" s="1"/>
  <c r="F3486" i="9"/>
  <c r="H3486" i="9" s="1"/>
  <c r="F3487" i="9"/>
  <c r="H3487" i="9" s="1"/>
  <c r="F3488" i="9"/>
  <c r="H3488" i="9" s="1"/>
  <c r="F3489" i="9"/>
  <c r="H3489" i="9" s="1"/>
  <c r="F3490" i="9"/>
  <c r="H3490" i="9" s="1"/>
  <c r="F3491" i="9"/>
  <c r="H3491" i="9" s="1"/>
  <c r="F3492" i="9"/>
  <c r="H3492" i="9" s="1"/>
  <c r="F3493" i="9"/>
  <c r="H3493" i="9" s="1"/>
  <c r="F3494" i="9"/>
  <c r="H3494" i="9" s="1"/>
  <c r="F3495" i="9"/>
  <c r="H3495" i="9" s="1"/>
  <c r="F3496" i="9"/>
  <c r="H3496" i="9" s="1"/>
  <c r="F3497" i="9"/>
  <c r="H3497" i="9" s="1"/>
  <c r="F3498" i="9"/>
  <c r="H3498" i="9" s="1"/>
  <c r="F3499" i="9"/>
  <c r="H3499" i="9" s="1"/>
  <c r="F3500" i="9"/>
  <c r="H3500" i="9" s="1"/>
  <c r="F3501" i="9"/>
  <c r="H3501" i="9" s="1"/>
  <c r="F3502" i="9"/>
  <c r="H3502" i="9" s="1"/>
  <c r="F3503" i="9"/>
  <c r="H3503" i="9" s="1"/>
  <c r="F3504" i="9"/>
  <c r="H3504" i="9" s="1"/>
  <c r="F3505" i="9"/>
  <c r="H3505" i="9" s="1"/>
  <c r="F3506" i="9"/>
  <c r="H3506" i="9" s="1"/>
  <c r="F3507" i="9"/>
  <c r="H3507" i="9" s="1"/>
  <c r="F3508" i="9"/>
  <c r="H3508" i="9" s="1"/>
  <c r="F3509" i="9"/>
  <c r="H3509" i="9" s="1"/>
  <c r="F3510" i="9"/>
  <c r="H3510" i="9" s="1"/>
  <c r="F3511" i="9"/>
  <c r="H3511" i="9" s="1"/>
  <c r="F3512" i="9"/>
  <c r="H3512" i="9" s="1"/>
  <c r="F3513" i="9"/>
  <c r="H3513" i="9" s="1"/>
  <c r="F3514" i="9"/>
  <c r="H3514" i="9" s="1"/>
  <c r="F3515" i="9"/>
  <c r="H3515" i="9" s="1"/>
  <c r="F3516" i="9"/>
  <c r="H3516" i="9" s="1"/>
  <c r="F3517" i="9"/>
  <c r="H3517" i="9" s="1"/>
  <c r="F3518" i="9"/>
  <c r="H3518" i="9" s="1"/>
  <c r="F3519" i="9"/>
  <c r="H3519" i="9" s="1"/>
  <c r="F3520" i="9"/>
  <c r="H3520" i="9" s="1"/>
  <c r="F3521" i="9"/>
  <c r="H3521" i="9" s="1"/>
  <c r="F3522" i="9"/>
  <c r="H3522" i="9" s="1"/>
  <c r="F3523" i="9"/>
  <c r="H3523" i="9" s="1"/>
  <c r="F3524" i="9"/>
  <c r="H3524" i="9" s="1"/>
  <c r="F3525" i="9"/>
  <c r="H3525" i="9" s="1"/>
  <c r="F3526" i="9"/>
  <c r="H3526" i="9" s="1"/>
  <c r="F3527" i="9"/>
  <c r="H3527" i="9" s="1"/>
  <c r="F3528" i="9"/>
  <c r="H3528" i="9" s="1"/>
  <c r="F3529" i="9"/>
  <c r="H3529" i="9" s="1"/>
  <c r="F3530" i="9"/>
  <c r="H3530" i="9" s="1"/>
  <c r="F3531" i="9"/>
  <c r="H3531" i="9" s="1"/>
  <c r="F3532" i="9"/>
  <c r="H3532" i="9" s="1"/>
  <c r="F3533" i="9"/>
  <c r="H3533" i="9" s="1"/>
  <c r="F3534" i="9"/>
  <c r="H3534" i="9" s="1"/>
  <c r="F3535" i="9"/>
  <c r="H3535" i="9" s="1"/>
  <c r="F3536" i="9"/>
  <c r="H3536" i="9" s="1"/>
  <c r="F3537" i="9"/>
  <c r="H3537" i="9" s="1"/>
  <c r="F3538" i="9"/>
  <c r="H3538" i="9" s="1"/>
  <c r="F3539" i="9"/>
  <c r="H3539" i="9" s="1"/>
  <c r="F3540" i="9"/>
  <c r="H3540" i="9" s="1"/>
  <c r="F3541" i="9"/>
  <c r="H3541" i="9" s="1"/>
  <c r="F3542" i="9"/>
  <c r="H3542" i="9" s="1"/>
  <c r="F3543" i="9"/>
  <c r="H3543" i="9" s="1"/>
  <c r="F3544" i="9"/>
  <c r="H3544" i="9" s="1"/>
  <c r="F3545" i="9"/>
  <c r="H3545" i="9" s="1"/>
  <c r="F3546" i="9"/>
  <c r="H3546" i="9" s="1"/>
  <c r="F3547" i="9"/>
  <c r="H3547" i="9" s="1"/>
  <c r="F3548" i="9"/>
  <c r="H3548" i="9" s="1"/>
  <c r="F3549" i="9"/>
  <c r="H3549" i="9" s="1"/>
  <c r="F3550" i="9"/>
  <c r="H3550" i="9" s="1"/>
  <c r="F3551" i="9"/>
  <c r="H3551" i="9" s="1"/>
  <c r="F3552" i="9"/>
  <c r="H3552" i="9" s="1"/>
  <c r="F3553" i="9"/>
  <c r="H3553" i="9" s="1"/>
  <c r="F3554" i="9"/>
  <c r="H3554" i="9" s="1"/>
  <c r="F3555" i="9"/>
  <c r="H3555" i="9" s="1"/>
  <c r="F3556" i="9"/>
  <c r="H3556" i="9" s="1"/>
  <c r="F3557" i="9"/>
  <c r="H3557" i="9" s="1"/>
  <c r="F3558" i="9"/>
  <c r="H3558" i="9" s="1"/>
  <c r="F3559" i="9"/>
  <c r="H3559" i="9" s="1"/>
  <c r="F3560" i="9"/>
  <c r="H3560" i="9" s="1"/>
  <c r="F3561" i="9"/>
  <c r="H3561" i="9" s="1"/>
  <c r="F3562" i="9"/>
  <c r="H3562" i="9" s="1"/>
  <c r="F3563" i="9"/>
  <c r="H3563" i="9" s="1"/>
  <c r="F3564" i="9"/>
  <c r="H3564" i="9" s="1"/>
  <c r="F3565" i="9"/>
  <c r="H3565" i="9" s="1"/>
  <c r="F3566" i="9"/>
  <c r="H3566" i="9" s="1"/>
  <c r="F3567" i="9"/>
  <c r="H3567" i="9" s="1"/>
  <c r="F3568" i="9"/>
  <c r="H3568" i="9" s="1"/>
  <c r="F3569" i="9"/>
  <c r="H3569" i="9" s="1"/>
  <c r="F3570" i="9"/>
  <c r="H3570" i="9" s="1"/>
  <c r="F3571" i="9"/>
  <c r="H3571" i="9" s="1"/>
  <c r="F3572" i="9"/>
  <c r="H3572" i="9" s="1"/>
  <c r="F3573" i="9"/>
  <c r="H3573" i="9" s="1"/>
  <c r="F3574" i="9"/>
  <c r="H3574" i="9" s="1"/>
  <c r="F3575" i="9"/>
  <c r="H3575" i="9" s="1"/>
  <c r="F3576" i="9"/>
  <c r="H3576" i="9" s="1"/>
  <c r="F3577" i="9"/>
  <c r="H3577" i="9" s="1"/>
  <c r="F3578" i="9"/>
  <c r="H3578" i="9" s="1"/>
  <c r="F3579" i="9"/>
  <c r="H3579" i="9" s="1"/>
  <c r="F3580" i="9"/>
  <c r="H3580" i="9" s="1"/>
  <c r="F3581" i="9"/>
  <c r="H3581" i="9" s="1"/>
  <c r="F3582" i="9"/>
  <c r="H3582" i="9" s="1"/>
  <c r="F3583" i="9"/>
  <c r="H3583" i="9" s="1"/>
  <c r="F3584" i="9"/>
  <c r="H3584" i="9" s="1"/>
  <c r="F3585" i="9"/>
  <c r="H3585" i="9" s="1"/>
  <c r="F3586" i="9"/>
  <c r="H3586" i="9" s="1"/>
  <c r="F3587" i="9"/>
  <c r="H3587" i="9" s="1"/>
  <c r="F3588" i="9"/>
  <c r="H3588" i="9" s="1"/>
  <c r="F3589" i="9"/>
  <c r="H3589" i="9" s="1"/>
  <c r="F3590" i="9"/>
  <c r="H3590" i="9" s="1"/>
  <c r="F3591" i="9"/>
  <c r="H3591" i="9" s="1"/>
  <c r="F3592" i="9"/>
  <c r="H3592" i="9" s="1"/>
  <c r="F3593" i="9"/>
  <c r="H3593" i="9" s="1"/>
  <c r="F3594" i="9"/>
  <c r="H3594" i="9" s="1"/>
  <c r="F3595" i="9"/>
  <c r="H3595" i="9" s="1"/>
  <c r="F3596" i="9"/>
  <c r="H3596" i="9" s="1"/>
  <c r="F3597" i="9"/>
  <c r="H3597" i="9" s="1"/>
  <c r="F3598" i="9"/>
  <c r="H3598" i="9" s="1"/>
  <c r="F3599" i="9"/>
  <c r="H3599" i="9" s="1"/>
  <c r="F3600" i="9"/>
  <c r="H3600" i="9" s="1"/>
  <c r="F3601" i="9"/>
  <c r="H3601" i="9" s="1"/>
  <c r="F3602" i="9"/>
  <c r="H3602" i="9" s="1"/>
  <c r="F3603" i="9"/>
  <c r="H3603" i="9" s="1"/>
  <c r="F3604" i="9"/>
  <c r="H3604" i="9" s="1"/>
  <c r="F3605" i="9"/>
  <c r="H3605" i="9" s="1"/>
  <c r="F3606" i="9"/>
  <c r="H3606" i="9" s="1"/>
  <c r="F3607" i="9"/>
  <c r="H3607" i="9" s="1"/>
  <c r="F3608" i="9"/>
  <c r="H3608" i="9" s="1"/>
  <c r="F3609" i="9"/>
  <c r="H3609" i="9" s="1"/>
  <c r="F3610" i="9"/>
  <c r="H3610" i="9" s="1"/>
  <c r="F3611" i="9"/>
  <c r="H3611" i="9" s="1"/>
  <c r="F3612" i="9"/>
  <c r="H3612" i="9" s="1"/>
  <c r="F3613" i="9"/>
  <c r="H3613" i="9" s="1"/>
  <c r="F3614" i="9"/>
  <c r="H3614" i="9" s="1"/>
  <c r="F3615" i="9"/>
  <c r="H3615" i="9" s="1"/>
  <c r="F3616" i="9"/>
  <c r="H3616" i="9" s="1"/>
  <c r="F3617" i="9"/>
  <c r="H3617" i="9" s="1"/>
  <c r="F3618" i="9"/>
  <c r="H3618" i="9" s="1"/>
  <c r="F3619" i="9"/>
  <c r="H3619" i="9" s="1"/>
  <c r="F3620" i="9"/>
  <c r="H3620" i="9" s="1"/>
  <c r="F3621" i="9"/>
  <c r="H3621" i="9" s="1"/>
  <c r="F3622" i="9"/>
  <c r="H3622" i="9" s="1"/>
  <c r="F3623" i="9"/>
  <c r="H3623" i="9" s="1"/>
  <c r="F3624" i="9"/>
  <c r="H3624" i="9" s="1"/>
  <c r="F3625" i="9"/>
  <c r="H3625" i="9" s="1"/>
  <c r="F3626" i="9"/>
  <c r="H3626" i="9" s="1"/>
  <c r="F3627" i="9"/>
  <c r="H3627" i="9" s="1"/>
  <c r="F3628" i="9"/>
  <c r="H3628" i="9" s="1"/>
  <c r="F3629" i="9"/>
  <c r="H3629" i="9" s="1"/>
  <c r="F3630" i="9"/>
  <c r="H3630" i="9" s="1"/>
  <c r="F3631" i="9"/>
  <c r="H3631" i="9" s="1"/>
  <c r="F3632" i="9"/>
  <c r="H3632" i="9" s="1"/>
  <c r="F3633" i="9"/>
  <c r="H3633" i="9" s="1"/>
  <c r="F3634" i="9"/>
  <c r="H3634" i="9" s="1"/>
  <c r="F3635" i="9"/>
  <c r="H3635" i="9" s="1"/>
  <c r="F3636" i="9"/>
  <c r="H3636" i="9" s="1"/>
  <c r="F3637" i="9"/>
  <c r="H3637" i="9" s="1"/>
  <c r="F3638" i="9"/>
  <c r="H3638" i="9" s="1"/>
  <c r="F3639" i="9"/>
  <c r="H3639" i="9" s="1"/>
  <c r="F3640" i="9"/>
  <c r="H3640" i="9" s="1"/>
  <c r="F3641" i="9"/>
  <c r="H3641" i="9" s="1"/>
  <c r="F3642" i="9"/>
  <c r="H3642" i="9" s="1"/>
  <c r="F3643" i="9"/>
  <c r="H3643" i="9" s="1"/>
  <c r="F3644" i="9"/>
  <c r="H3644" i="9" s="1"/>
  <c r="F3645" i="9"/>
  <c r="H3645" i="9" s="1"/>
  <c r="F3646" i="9"/>
  <c r="H3646" i="9" s="1"/>
  <c r="F3647" i="9"/>
  <c r="H3647" i="9" s="1"/>
  <c r="F3648" i="9"/>
  <c r="H3648" i="9" s="1"/>
  <c r="F3649" i="9"/>
  <c r="H3649" i="9" s="1"/>
  <c r="F3650" i="9"/>
  <c r="H3650" i="9" s="1"/>
  <c r="F3651" i="9"/>
  <c r="H3651" i="9" s="1"/>
  <c r="F3652" i="9"/>
  <c r="H3652" i="9" s="1"/>
  <c r="F3653" i="9"/>
  <c r="H3653" i="9" s="1"/>
  <c r="F3654" i="9"/>
  <c r="H3654" i="9" s="1"/>
  <c r="F3655" i="9"/>
  <c r="H3655" i="9" s="1"/>
  <c r="F3656" i="9"/>
  <c r="H3656" i="9" s="1"/>
  <c r="F3657" i="9"/>
  <c r="H3657" i="9" s="1"/>
  <c r="F3658" i="9"/>
  <c r="H3658" i="9" s="1"/>
  <c r="F3659" i="9"/>
  <c r="H3659" i="9" s="1"/>
  <c r="F3660" i="9"/>
  <c r="H3660" i="9" s="1"/>
  <c r="F3661" i="9"/>
  <c r="H3661" i="9" s="1"/>
  <c r="F3662" i="9"/>
  <c r="H3662" i="9" s="1"/>
  <c r="F3663" i="9"/>
  <c r="H3663" i="9" s="1"/>
  <c r="F3664" i="9"/>
  <c r="H3664" i="9" s="1"/>
  <c r="F3665" i="9"/>
  <c r="H3665" i="9" s="1"/>
  <c r="F3666" i="9"/>
  <c r="H3666" i="9" s="1"/>
  <c r="F3667" i="9"/>
  <c r="H3667" i="9" s="1"/>
  <c r="F3668" i="9"/>
  <c r="H3668" i="9" s="1"/>
  <c r="F3669" i="9"/>
  <c r="H3669" i="9" s="1"/>
  <c r="F3670" i="9"/>
  <c r="H3670" i="9" s="1"/>
  <c r="F3671" i="9"/>
  <c r="H3671" i="9" s="1"/>
  <c r="F3672" i="9"/>
  <c r="H3672" i="9" s="1"/>
  <c r="F3673" i="9"/>
  <c r="H3673" i="9" s="1"/>
  <c r="F3674" i="9"/>
  <c r="H3674" i="9" s="1"/>
  <c r="F3675" i="9"/>
  <c r="H3675" i="9" s="1"/>
  <c r="F3676" i="9"/>
  <c r="H3676" i="9" s="1"/>
  <c r="F3677" i="9"/>
  <c r="H3677" i="9" s="1"/>
  <c r="F3678" i="9"/>
  <c r="H3678" i="9" s="1"/>
  <c r="F3679" i="9"/>
  <c r="H3679" i="9" s="1"/>
  <c r="F3680" i="9"/>
  <c r="H3680" i="9"/>
  <c r="F3681" i="9"/>
  <c r="H3681" i="9" s="1"/>
  <c r="F3682" i="9"/>
  <c r="H3682" i="9"/>
  <c r="F3683" i="9"/>
  <c r="H3683" i="9" s="1"/>
  <c r="F3684" i="9"/>
  <c r="H3684" i="9" s="1"/>
  <c r="F3685" i="9"/>
  <c r="H3685" i="9" s="1"/>
  <c r="F3686" i="9"/>
  <c r="H3686" i="9" s="1"/>
  <c r="F3687" i="9"/>
  <c r="H3687" i="9" s="1"/>
  <c r="F3688" i="9"/>
  <c r="H3688" i="9" s="1"/>
  <c r="F3689" i="9"/>
  <c r="H3689" i="9" s="1"/>
  <c r="F3690" i="9"/>
  <c r="H3690" i="9" s="1"/>
  <c r="F3691" i="9"/>
  <c r="H3691" i="9" s="1"/>
  <c r="F3692" i="9"/>
  <c r="H3692" i="9" s="1"/>
  <c r="F3693" i="9"/>
  <c r="H3693" i="9" s="1"/>
  <c r="F3694" i="9"/>
  <c r="H3694" i="9" s="1"/>
  <c r="F3695" i="9"/>
  <c r="H3695" i="9" s="1"/>
  <c r="F3696" i="9"/>
  <c r="H3696" i="9" s="1"/>
  <c r="F3697" i="9"/>
  <c r="H3697" i="9" s="1"/>
  <c r="F3698" i="9"/>
  <c r="H3698" i="9" s="1"/>
  <c r="F3699" i="9"/>
  <c r="H3699" i="9" s="1"/>
  <c r="F3700" i="9"/>
  <c r="H3700" i="9"/>
  <c r="F3701" i="9"/>
  <c r="H3701" i="9" s="1"/>
  <c r="F3702" i="9"/>
  <c r="H3702" i="9" s="1"/>
  <c r="F3703" i="9"/>
  <c r="H3703" i="9" s="1"/>
  <c r="F3704" i="9"/>
  <c r="H3704" i="9" s="1"/>
  <c r="F3705" i="9"/>
  <c r="H3705" i="9" s="1"/>
  <c r="F3706" i="9"/>
  <c r="H3706" i="9" s="1"/>
  <c r="F3707" i="9"/>
  <c r="H3707" i="9" s="1"/>
  <c r="F3708" i="9"/>
  <c r="H3708" i="9" s="1"/>
  <c r="F3709" i="9"/>
  <c r="H3709" i="9" s="1"/>
  <c r="F3710" i="9"/>
  <c r="H3710" i="9" s="1"/>
  <c r="F3711" i="9"/>
  <c r="H3711" i="9" s="1"/>
  <c r="F3712" i="9"/>
  <c r="H3712" i="9" s="1"/>
  <c r="F3713" i="9"/>
  <c r="H3713" i="9"/>
  <c r="F3714" i="9"/>
  <c r="H3714" i="9" s="1"/>
  <c r="F3715" i="9"/>
  <c r="H3715" i="9" s="1"/>
  <c r="F3716" i="9"/>
  <c r="H3716" i="9" s="1"/>
  <c r="F3717" i="9"/>
  <c r="H3717" i="9" s="1"/>
  <c r="F3718" i="9"/>
  <c r="H3718" i="9" s="1"/>
  <c r="F3719" i="9"/>
  <c r="H3719" i="9" s="1"/>
  <c r="F3720" i="9"/>
  <c r="H3720" i="9" s="1"/>
  <c r="F3721" i="9"/>
  <c r="H3721" i="9"/>
  <c r="F3722" i="9"/>
  <c r="H3722" i="9" s="1"/>
  <c r="F3723" i="9"/>
  <c r="H3723" i="9" s="1"/>
  <c r="F3724" i="9"/>
  <c r="H3724" i="9" s="1"/>
  <c r="F3725" i="9"/>
  <c r="H3725" i="9" s="1"/>
  <c r="F3726" i="9"/>
  <c r="H3726" i="9" s="1"/>
  <c r="F3727" i="9"/>
  <c r="H3727" i="9" s="1"/>
  <c r="F3728" i="9"/>
  <c r="H3728" i="9" s="1"/>
  <c r="F3729" i="9"/>
  <c r="H3729" i="9" s="1"/>
  <c r="F3730" i="9"/>
  <c r="H3730" i="9" s="1"/>
  <c r="F3731" i="9"/>
  <c r="H3731" i="9" s="1"/>
  <c r="F3732" i="9"/>
  <c r="H3732" i="9" s="1"/>
  <c r="F3733" i="9"/>
  <c r="H3733" i="9" s="1"/>
  <c r="F3734" i="9"/>
  <c r="H3734" i="9"/>
  <c r="F3735" i="9"/>
  <c r="H3735" i="9" s="1"/>
  <c r="F3736" i="9"/>
  <c r="H3736" i="9" s="1"/>
  <c r="F3737" i="9"/>
  <c r="H3737" i="9" s="1"/>
  <c r="F3738" i="9"/>
  <c r="H3738" i="9" s="1"/>
  <c r="F3739" i="9"/>
  <c r="H3739" i="9" s="1"/>
  <c r="F3740" i="9"/>
  <c r="H3740" i="9" s="1"/>
  <c r="F3741" i="9"/>
  <c r="H3741" i="9" s="1"/>
  <c r="F3742" i="9"/>
  <c r="H3742" i="9" s="1"/>
  <c r="F3743" i="9"/>
  <c r="H3743" i="9" s="1"/>
  <c r="F3744" i="9"/>
  <c r="H3744" i="9" s="1"/>
  <c r="F3745" i="9"/>
  <c r="H3745" i="9" s="1"/>
  <c r="F3746" i="9"/>
  <c r="H3746" i="9" s="1"/>
  <c r="F3747" i="9"/>
  <c r="H3747" i="9" s="1"/>
  <c r="F3748" i="9"/>
  <c r="H3748" i="9" s="1"/>
  <c r="F3749" i="9"/>
  <c r="H3749" i="9" s="1"/>
  <c r="F3750" i="9"/>
  <c r="H3750" i="9" s="1"/>
  <c r="F3751" i="9"/>
  <c r="H3751" i="9" s="1"/>
  <c r="F3752" i="9"/>
  <c r="H3752" i="9" s="1"/>
  <c r="F3753" i="9"/>
  <c r="H3753" i="9"/>
  <c r="F3754" i="9"/>
  <c r="H3754" i="9" s="1"/>
  <c r="F3755" i="9"/>
  <c r="H3755" i="9" s="1"/>
  <c r="F3756" i="9"/>
  <c r="H3756" i="9" s="1"/>
  <c r="F3757" i="9"/>
  <c r="H3757" i="9" s="1"/>
  <c r="F3758" i="9"/>
  <c r="H3758" i="9" s="1"/>
  <c r="F3759" i="9"/>
  <c r="H3759" i="9" s="1"/>
  <c r="F3760" i="9"/>
  <c r="H3760" i="9" s="1"/>
  <c r="F3761" i="9"/>
  <c r="H3761" i="9" s="1"/>
  <c r="F3762" i="9"/>
  <c r="H3762" i="9" s="1"/>
  <c r="F3763" i="9"/>
  <c r="H3763" i="9" s="1"/>
  <c r="F3764" i="9"/>
  <c r="H3764" i="9" s="1"/>
  <c r="F3765" i="9"/>
  <c r="H3765" i="9" s="1"/>
  <c r="F3766" i="9"/>
  <c r="H3766" i="9" s="1"/>
  <c r="F3767" i="9"/>
  <c r="H3767" i="9" s="1"/>
  <c r="F3768" i="9"/>
  <c r="H3768" i="9" s="1"/>
  <c r="F3769" i="9"/>
  <c r="H3769" i="9" s="1"/>
  <c r="F3770" i="9"/>
  <c r="H3770" i="9" s="1"/>
  <c r="F3771" i="9"/>
  <c r="H3771" i="9" s="1"/>
  <c r="F3772" i="9"/>
  <c r="H3772" i="9" s="1"/>
  <c r="F3773" i="9"/>
  <c r="H3773" i="9" s="1"/>
  <c r="F3774" i="9"/>
  <c r="H3774" i="9" s="1"/>
  <c r="F3775" i="9"/>
  <c r="H3775" i="9" s="1"/>
  <c r="F3776" i="9"/>
  <c r="H3776" i="9" s="1"/>
  <c r="F3777" i="9"/>
  <c r="H3777" i="9" s="1"/>
  <c r="F3778" i="9"/>
  <c r="H3778" i="9" s="1"/>
  <c r="F3779" i="9"/>
  <c r="H3779" i="9" s="1"/>
  <c r="F3780" i="9"/>
  <c r="H3780" i="9" s="1"/>
  <c r="F3781" i="9"/>
  <c r="H3781" i="9" s="1"/>
  <c r="F3782" i="9"/>
  <c r="H3782" i="9" s="1"/>
  <c r="F3783" i="9"/>
  <c r="H3783" i="9" s="1"/>
  <c r="F3784" i="9"/>
  <c r="H3784" i="9" s="1"/>
  <c r="F3785" i="9"/>
  <c r="H3785" i="9" s="1"/>
  <c r="F3786" i="9"/>
  <c r="H3786" i="9" s="1"/>
  <c r="F3787" i="9"/>
  <c r="H3787" i="9" s="1"/>
  <c r="F3788" i="9"/>
  <c r="H3788" i="9" s="1"/>
  <c r="F3789" i="9"/>
  <c r="H3789" i="9" s="1"/>
  <c r="F3790" i="9"/>
  <c r="H3790" i="9" s="1"/>
  <c r="F3791" i="9"/>
  <c r="H3791" i="9" s="1"/>
  <c r="F3792" i="9"/>
  <c r="H3792" i="9" s="1"/>
  <c r="F3793" i="9"/>
  <c r="H3793" i="9" s="1"/>
  <c r="F3794" i="9"/>
  <c r="H3794" i="9" s="1"/>
  <c r="F3795" i="9"/>
  <c r="H3795" i="9" s="1"/>
  <c r="F3796" i="9"/>
  <c r="H3796" i="9" s="1"/>
  <c r="F3797" i="9"/>
  <c r="H3797" i="9" s="1"/>
  <c r="F3798" i="9"/>
  <c r="H3798" i="9" s="1"/>
  <c r="F3799" i="9"/>
  <c r="H3799" i="9" s="1"/>
  <c r="F3800" i="9"/>
  <c r="H3800" i="9"/>
  <c r="F3801" i="9"/>
  <c r="H3801" i="9" s="1"/>
  <c r="F3802" i="9"/>
  <c r="H3802" i="9"/>
  <c r="F3803" i="9"/>
  <c r="H3803" i="9" s="1"/>
  <c r="F3804" i="9"/>
  <c r="H3804" i="9" s="1"/>
  <c r="F3805" i="9"/>
  <c r="H3805" i="9" s="1"/>
  <c r="F3806" i="9"/>
  <c r="H3806" i="9" s="1"/>
  <c r="F3807" i="9"/>
  <c r="H3807" i="9" s="1"/>
  <c r="F3808" i="9"/>
  <c r="H3808" i="9" s="1"/>
  <c r="F3809" i="9"/>
  <c r="H3809" i="9" s="1"/>
  <c r="F3810" i="9"/>
  <c r="H3810" i="9" s="1"/>
  <c r="F3811" i="9"/>
  <c r="H3811" i="9" s="1"/>
  <c r="F3812" i="9"/>
  <c r="H3812" i="9" s="1"/>
  <c r="F3813" i="9"/>
  <c r="H3813" i="9" s="1"/>
  <c r="F3814" i="9"/>
  <c r="H3814" i="9" s="1"/>
  <c r="F3815" i="9"/>
  <c r="H3815" i="9" s="1"/>
  <c r="F3816" i="9"/>
  <c r="H3816" i="9" s="1"/>
  <c r="F3817" i="9"/>
  <c r="H3817" i="9" s="1"/>
  <c r="F3818" i="9"/>
  <c r="H3818" i="9" s="1"/>
  <c r="F3819" i="9"/>
  <c r="H3819" i="9" s="1"/>
  <c r="F3820" i="9"/>
  <c r="H3820" i="9" s="1"/>
  <c r="F3821" i="9"/>
  <c r="H3821" i="9" s="1"/>
  <c r="F3822" i="9"/>
  <c r="H3822" i="9" s="1"/>
  <c r="F3823" i="9"/>
  <c r="H3823" i="9" s="1"/>
  <c r="F3824" i="9"/>
  <c r="H3824" i="9" s="1"/>
  <c r="F3825" i="9"/>
  <c r="H3825" i="9" s="1"/>
  <c r="F3826" i="9"/>
  <c r="H3826" i="9" s="1"/>
  <c r="F3827" i="9"/>
  <c r="H3827" i="9" s="1"/>
  <c r="F3828" i="9"/>
  <c r="H3828" i="9" s="1"/>
  <c r="F3829" i="9"/>
  <c r="H3829" i="9" s="1"/>
  <c r="F3830" i="9"/>
  <c r="H3830" i="9" s="1"/>
  <c r="F3831" i="9"/>
  <c r="H3831" i="9" s="1"/>
  <c r="F3832" i="9"/>
  <c r="H3832" i="9" s="1"/>
  <c r="F3833" i="9"/>
  <c r="H3833" i="9" s="1"/>
  <c r="F3834" i="9"/>
  <c r="H3834" i="9" s="1"/>
  <c r="F3835" i="9"/>
  <c r="H3835" i="9" s="1"/>
  <c r="F3836" i="9"/>
  <c r="H3836" i="9" s="1"/>
  <c r="F3837" i="9"/>
  <c r="H3837" i="9" s="1"/>
  <c r="F3838" i="9"/>
  <c r="H3838" i="9" s="1"/>
  <c r="F3839" i="9"/>
  <c r="H3839" i="9" s="1"/>
  <c r="F3840" i="9"/>
  <c r="H3840" i="9" s="1"/>
  <c r="F3841" i="9"/>
  <c r="H3841" i="9" s="1"/>
  <c r="F3842" i="9"/>
  <c r="H3842" i="9" s="1"/>
  <c r="F3843" i="9"/>
  <c r="H3843" i="9" s="1"/>
  <c r="F3844" i="9"/>
  <c r="H3844" i="9" s="1"/>
  <c r="F3845" i="9"/>
  <c r="H3845" i="9" s="1"/>
  <c r="F3846" i="9"/>
  <c r="H3846" i="9" s="1"/>
  <c r="F3847" i="9"/>
  <c r="H3847" i="9" s="1"/>
  <c r="F3848" i="9"/>
  <c r="H3848" i="9" s="1"/>
  <c r="F3849" i="9"/>
  <c r="H3849" i="9" s="1"/>
  <c r="F3850" i="9"/>
  <c r="H3850" i="9" s="1"/>
  <c r="F3851" i="9"/>
  <c r="H3851" i="9" s="1"/>
  <c r="F3852" i="9"/>
  <c r="H3852" i="9" s="1"/>
  <c r="F3853" i="9"/>
  <c r="H3853" i="9" s="1"/>
  <c r="F3854" i="9"/>
  <c r="H3854" i="9" s="1"/>
  <c r="F3855" i="9"/>
  <c r="H3855" i="9" s="1"/>
  <c r="F3856" i="9"/>
  <c r="H3856" i="9" s="1"/>
  <c r="F3857" i="9"/>
  <c r="H3857" i="9" s="1"/>
  <c r="F3858" i="9"/>
  <c r="H3858" i="9" s="1"/>
  <c r="F3859" i="9"/>
  <c r="H3859" i="9" s="1"/>
  <c r="F3860" i="9"/>
  <c r="H3860" i="9" s="1"/>
  <c r="F3861" i="9"/>
  <c r="H3861" i="9" s="1"/>
  <c r="F3862" i="9"/>
  <c r="H3862" i="9" s="1"/>
  <c r="F3863" i="9"/>
  <c r="H3863" i="9" s="1"/>
  <c r="F3864" i="9"/>
  <c r="H3864" i="9" s="1"/>
  <c r="F3865" i="9"/>
  <c r="H3865" i="9" s="1"/>
  <c r="F3866" i="9"/>
  <c r="H3866" i="9" s="1"/>
  <c r="F3867" i="9"/>
  <c r="H3867" i="9" s="1"/>
  <c r="F3868" i="9"/>
  <c r="H3868" i="9" s="1"/>
  <c r="F3869" i="9"/>
  <c r="H3869" i="9" s="1"/>
  <c r="F3870" i="9"/>
  <c r="H3870" i="9" s="1"/>
  <c r="F3871" i="9"/>
  <c r="H3871" i="9" s="1"/>
  <c r="F3872" i="9"/>
  <c r="H3872" i="9" s="1"/>
  <c r="F3873" i="9"/>
  <c r="H3873" i="9" s="1"/>
  <c r="F3874" i="9"/>
  <c r="H3874" i="9" s="1"/>
  <c r="F3875" i="9"/>
  <c r="H3875" i="9" s="1"/>
  <c r="F3876" i="9"/>
  <c r="H3876" i="9" s="1"/>
  <c r="F3877" i="9"/>
  <c r="H3877" i="9" s="1"/>
  <c r="F3878" i="9"/>
  <c r="H3878" i="9" s="1"/>
  <c r="F3879" i="9"/>
  <c r="H3879" i="9" s="1"/>
  <c r="F3880" i="9"/>
  <c r="H3880" i="9" s="1"/>
  <c r="F3881" i="9"/>
  <c r="H3881" i="9" s="1"/>
  <c r="F3882" i="9"/>
  <c r="H3882" i="9" s="1"/>
  <c r="F3883" i="9"/>
  <c r="H3883" i="9" s="1"/>
  <c r="F3884" i="9"/>
  <c r="H3884" i="9" s="1"/>
  <c r="F3885" i="9"/>
  <c r="H3885" i="9" s="1"/>
  <c r="F3886" i="9"/>
  <c r="H3886" i="9" s="1"/>
  <c r="F3887" i="9"/>
  <c r="H3887" i="9" s="1"/>
  <c r="F3888" i="9"/>
  <c r="H3888" i="9" s="1"/>
  <c r="F3889" i="9"/>
  <c r="H3889" i="9"/>
  <c r="F3890" i="9"/>
  <c r="H3890" i="9" s="1"/>
  <c r="F3891" i="9"/>
  <c r="H3891" i="9" s="1"/>
  <c r="F3892" i="9"/>
  <c r="H3892" i="9" s="1"/>
  <c r="F3893" i="9"/>
  <c r="H3893" i="9" s="1"/>
  <c r="F3894" i="9"/>
  <c r="H3894" i="9" s="1"/>
  <c r="F3895" i="9"/>
  <c r="H3895" i="9" s="1"/>
  <c r="F3896" i="9"/>
  <c r="H3896" i="9" s="1"/>
  <c r="F3897" i="9"/>
  <c r="H3897" i="9" s="1"/>
  <c r="F3898" i="9"/>
  <c r="H3898" i="9" s="1"/>
  <c r="F3899" i="9"/>
  <c r="H3899" i="9" s="1"/>
  <c r="F3900" i="9"/>
  <c r="H3900" i="9" s="1"/>
  <c r="F3901" i="9"/>
  <c r="H3901" i="9" s="1"/>
  <c r="F3902" i="9"/>
  <c r="H3902" i="9" s="1"/>
  <c r="F3903" i="9"/>
  <c r="H3903" i="9" s="1"/>
  <c r="F3904" i="9"/>
  <c r="H3904" i="9" s="1"/>
  <c r="F3905" i="9"/>
  <c r="H3905" i="9" s="1"/>
  <c r="F3906" i="9"/>
  <c r="H3906" i="9"/>
  <c r="F3907" i="9"/>
  <c r="H3907" i="9" s="1"/>
  <c r="F3908" i="9"/>
  <c r="H3908" i="9" s="1"/>
  <c r="F3909" i="9"/>
  <c r="H3909" i="9" s="1"/>
  <c r="F3910" i="9"/>
  <c r="H3910" i="9" s="1"/>
  <c r="F3911" i="9"/>
  <c r="H3911" i="9" s="1"/>
  <c r="F3912" i="9"/>
  <c r="H3912" i="9" s="1"/>
  <c r="F3913" i="9"/>
  <c r="H3913" i="9" s="1"/>
  <c r="F3914" i="9"/>
  <c r="H3914" i="9"/>
  <c r="F3915" i="9"/>
  <c r="H3915" i="9" s="1"/>
  <c r="F3916" i="9"/>
  <c r="H3916" i="9" s="1"/>
  <c r="F3917" i="9"/>
  <c r="H3917" i="9" s="1"/>
  <c r="F3918" i="9"/>
  <c r="H3918" i="9"/>
  <c r="F3919" i="9"/>
  <c r="H3919" i="9" s="1"/>
  <c r="F3920" i="9"/>
  <c r="H3920" i="9" s="1"/>
  <c r="F3921" i="9"/>
  <c r="H3921" i="9" s="1"/>
  <c r="F3922" i="9"/>
  <c r="H3922" i="9" s="1"/>
  <c r="F3923" i="9"/>
  <c r="H3923" i="9" s="1"/>
  <c r="F3924" i="9"/>
  <c r="H3924" i="9" s="1"/>
  <c r="F3925" i="9"/>
  <c r="H3925" i="9" s="1"/>
  <c r="F3926" i="9"/>
  <c r="H3926" i="9" s="1"/>
  <c r="F3927" i="9"/>
  <c r="H3927" i="9" s="1"/>
  <c r="F3928" i="9"/>
  <c r="H3928" i="9" s="1"/>
  <c r="F3929" i="9"/>
  <c r="H3929" i="9" s="1"/>
  <c r="F3930" i="9"/>
  <c r="H3930" i="9" s="1"/>
  <c r="F3931" i="9"/>
  <c r="H3931" i="9" s="1"/>
  <c r="F3932" i="9"/>
  <c r="H3932" i="9" s="1"/>
  <c r="F3933" i="9"/>
  <c r="H3933" i="9" s="1"/>
  <c r="F3934" i="9"/>
  <c r="H3934" i="9" s="1"/>
  <c r="F3935" i="9"/>
  <c r="H3935" i="9" s="1"/>
  <c r="F3936" i="9"/>
  <c r="H3936" i="9" s="1"/>
  <c r="F3937" i="9"/>
  <c r="H3937" i="9" s="1"/>
  <c r="F3938" i="9"/>
  <c r="H3938" i="9" s="1"/>
  <c r="F3939" i="9"/>
  <c r="H3939" i="9" s="1"/>
  <c r="F3940" i="9"/>
  <c r="H3940" i="9" s="1"/>
  <c r="F3941" i="9"/>
  <c r="H3941" i="9" s="1"/>
  <c r="F3942" i="9"/>
  <c r="H3942" i="9" s="1"/>
  <c r="F3943" i="9"/>
  <c r="H3943" i="9" s="1"/>
  <c r="F3944" i="9"/>
  <c r="H3944" i="9"/>
  <c r="F3945" i="9"/>
  <c r="H3945" i="9" s="1"/>
  <c r="F3946" i="9"/>
  <c r="H3946" i="9" s="1"/>
  <c r="F3947" i="9"/>
  <c r="H3947" i="9" s="1"/>
  <c r="F3948" i="9"/>
  <c r="H3948" i="9" s="1"/>
  <c r="F3949" i="9"/>
  <c r="H3949" i="9" s="1"/>
  <c r="F3950" i="9"/>
  <c r="H3950" i="9" s="1"/>
  <c r="F3951" i="9"/>
  <c r="H3951" i="9" s="1"/>
  <c r="F3952" i="9"/>
  <c r="H3952" i="9" s="1"/>
  <c r="F3953" i="9"/>
  <c r="H3953" i="9" s="1"/>
  <c r="F3954" i="9"/>
  <c r="H3954" i="9" s="1"/>
  <c r="F3955" i="9"/>
  <c r="H3955" i="9" s="1"/>
  <c r="F3956" i="9"/>
  <c r="H3956" i="9" s="1"/>
  <c r="F3957" i="9"/>
  <c r="H3957" i="9" s="1"/>
  <c r="F3958" i="9"/>
  <c r="H3958" i="9" s="1"/>
  <c r="F3959" i="9"/>
  <c r="H3959" i="9" s="1"/>
  <c r="F3960" i="9"/>
  <c r="H3960" i="9" s="1"/>
  <c r="F3961" i="9"/>
  <c r="H3961" i="9" s="1"/>
  <c r="F3962" i="9"/>
  <c r="H3962" i="9" s="1"/>
  <c r="F3963" i="9"/>
  <c r="H3963" i="9"/>
  <c r="F3964" i="9"/>
  <c r="H3964" i="9" s="1"/>
  <c r="F3965" i="9"/>
  <c r="H3965" i="9" s="1"/>
  <c r="F3966" i="9"/>
  <c r="H3966" i="9" s="1"/>
  <c r="F3967" i="9"/>
  <c r="H3967" i="9"/>
  <c r="F3968" i="9"/>
  <c r="H3968" i="9" s="1"/>
  <c r="F3969" i="9"/>
  <c r="H3969" i="9" s="1"/>
  <c r="F3970" i="9"/>
  <c r="H3970" i="9" s="1"/>
  <c r="F3971" i="9"/>
  <c r="H3971" i="9" s="1"/>
  <c r="F3972" i="9"/>
  <c r="H3972" i="9" s="1"/>
  <c r="F3973" i="9"/>
  <c r="H3973" i="9" s="1"/>
  <c r="F3974" i="9"/>
  <c r="H3974" i="9" s="1"/>
  <c r="F3975" i="9"/>
  <c r="H3975" i="9" s="1"/>
  <c r="F3976" i="9"/>
  <c r="H3976" i="9"/>
  <c r="F3977" i="9"/>
  <c r="H3977" i="9" s="1"/>
  <c r="F3978" i="9"/>
  <c r="H3978" i="9" s="1"/>
  <c r="F3979" i="9"/>
  <c r="H3979" i="9" s="1"/>
  <c r="F3980" i="9"/>
  <c r="H3980" i="9" s="1"/>
  <c r="F3981" i="9"/>
  <c r="H3981" i="9" s="1"/>
  <c r="F3982" i="9"/>
  <c r="H3982" i="9" s="1"/>
  <c r="F3983" i="9"/>
  <c r="H3983" i="9" s="1"/>
  <c r="F3984" i="9"/>
  <c r="H3984" i="9" s="1"/>
  <c r="F3985" i="9"/>
  <c r="H3985" i="9" s="1"/>
  <c r="F3986" i="9"/>
  <c r="H3986" i="9"/>
  <c r="F3987" i="9"/>
  <c r="H3987" i="9" s="1"/>
  <c r="F3988" i="9"/>
  <c r="H3988" i="9" s="1"/>
  <c r="F3989" i="9"/>
  <c r="H3989" i="9"/>
  <c r="F3990" i="9"/>
  <c r="H3990" i="9" s="1"/>
  <c r="F3991" i="9"/>
  <c r="H3991" i="9" s="1"/>
  <c r="F3992" i="9"/>
  <c r="H3992" i="9" s="1"/>
  <c r="F3993" i="9"/>
  <c r="H3993" i="9" s="1"/>
  <c r="F3994" i="9"/>
  <c r="H3994" i="9" s="1"/>
  <c r="F3995" i="9"/>
  <c r="H3995" i="9" s="1"/>
  <c r="F3996" i="9"/>
  <c r="H3996" i="9" s="1"/>
  <c r="F3997" i="9"/>
  <c r="H3997" i="9" s="1"/>
  <c r="F3998" i="9"/>
  <c r="H3998" i="9" s="1"/>
  <c r="F3999" i="9"/>
  <c r="H3999" i="9"/>
  <c r="F4000" i="9"/>
  <c r="H4000" i="9" s="1"/>
  <c r="F4001" i="9"/>
  <c r="H4001" i="9" s="1"/>
  <c r="F4002" i="9"/>
  <c r="H4002" i="9" s="1"/>
  <c r="F4003" i="9"/>
  <c r="H4003" i="9" s="1"/>
  <c r="F4004" i="9"/>
  <c r="H4004" i="9" s="1"/>
  <c r="F4005" i="9"/>
  <c r="H4005" i="9" s="1"/>
  <c r="F4006" i="9"/>
  <c r="H4006" i="9" s="1"/>
  <c r="F4007" i="9"/>
  <c r="H4007" i="9" s="1"/>
  <c r="F4008" i="9"/>
  <c r="H4008" i="9" s="1"/>
  <c r="F4009" i="9"/>
  <c r="H4009" i="9" s="1"/>
  <c r="F4010" i="9"/>
  <c r="H4010" i="9" s="1"/>
  <c r="F4011" i="9"/>
  <c r="H4011" i="9" s="1"/>
  <c r="F4012" i="9"/>
  <c r="H4012" i="9" s="1"/>
  <c r="F4013" i="9"/>
  <c r="H4013" i="9"/>
  <c r="F4014" i="9"/>
  <c r="H4014" i="9" s="1"/>
  <c r="F4015" i="9"/>
  <c r="H4015" i="9" s="1"/>
  <c r="F4016" i="9"/>
  <c r="H4016" i="9" s="1"/>
  <c r="F4017" i="9"/>
  <c r="H4017" i="9" s="1"/>
  <c r="F4018" i="9"/>
  <c r="H4018" i="9" s="1"/>
  <c r="F4019" i="9"/>
  <c r="H4019" i="9" s="1"/>
  <c r="F4020" i="9"/>
  <c r="H4020" i="9"/>
  <c r="F4021" i="9"/>
  <c r="H4021" i="9" s="1"/>
  <c r="F4022" i="9"/>
  <c r="H4022" i="9" s="1"/>
  <c r="F4023" i="9"/>
  <c r="H4023" i="9" s="1"/>
  <c r="F4024" i="9"/>
  <c r="H4024" i="9" s="1"/>
  <c r="F4025" i="9"/>
  <c r="H4025" i="9" s="1"/>
  <c r="F4026" i="9"/>
  <c r="H4026" i="9" s="1"/>
  <c r="F4027" i="9"/>
  <c r="H4027" i="9" s="1"/>
  <c r="F4028" i="9"/>
  <c r="H4028" i="9" s="1"/>
  <c r="F4029" i="9"/>
  <c r="H4029" i="9" s="1"/>
  <c r="F4030" i="9"/>
  <c r="H4030" i="9" s="1"/>
  <c r="F4031" i="9"/>
  <c r="H4031" i="9"/>
  <c r="F4032" i="9"/>
  <c r="H4032" i="9"/>
  <c r="F4033" i="9"/>
  <c r="H4033" i="9"/>
  <c r="F4034" i="9"/>
  <c r="H4034" i="9"/>
  <c r="F4035" i="9"/>
  <c r="H4035" i="9"/>
  <c r="F4036" i="9"/>
  <c r="H4036" i="9"/>
  <c r="F4037" i="9"/>
  <c r="H4037" i="9"/>
  <c r="F4038" i="9"/>
  <c r="H4038" i="9"/>
  <c r="F4039" i="9"/>
  <c r="H4039" i="9"/>
  <c r="F4040" i="9"/>
  <c r="H4040" i="9"/>
  <c r="F4041" i="9"/>
  <c r="H4041" i="9"/>
  <c r="F4042" i="9"/>
  <c r="H4042" i="9"/>
  <c r="F4043" i="9"/>
  <c r="H4043" i="9"/>
  <c r="F4044" i="9"/>
  <c r="H4044" i="9"/>
  <c r="F4045" i="9"/>
  <c r="H4045" i="9"/>
  <c r="F4046" i="9"/>
  <c r="H4046" i="9"/>
  <c r="F4047" i="9"/>
  <c r="H4047" i="9"/>
  <c r="F4048" i="9"/>
  <c r="H4048" i="9"/>
  <c r="F4049" i="9"/>
  <c r="H4049" i="9"/>
  <c r="F4050" i="9"/>
  <c r="H4050" i="9"/>
  <c r="F4051" i="9"/>
  <c r="H4051" i="9" s="1"/>
  <c r="F4052" i="9"/>
  <c r="H4052" i="9" s="1"/>
  <c r="F4053" i="9"/>
  <c r="H4053" i="9" s="1"/>
  <c r="F4054" i="9"/>
  <c r="H4054" i="9" s="1"/>
  <c r="F4055" i="9"/>
  <c r="H4055" i="9" s="1"/>
  <c r="F4056" i="9"/>
  <c r="H4056" i="9" s="1"/>
  <c r="F4057" i="9"/>
  <c r="H4057" i="9" s="1"/>
  <c r="F4058" i="9"/>
  <c r="H4058" i="9"/>
  <c r="F4059" i="9"/>
  <c r="H4059" i="9" s="1"/>
  <c r="F4060" i="9"/>
  <c r="H4060" i="9" s="1"/>
  <c r="F4061" i="9"/>
  <c r="H4061" i="9" s="1"/>
  <c r="F4062" i="9"/>
  <c r="H4062" i="9" s="1"/>
  <c r="F4063" i="9"/>
  <c r="H4063" i="9" s="1"/>
  <c r="F4064" i="9"/>
  <c r="H4064" i="9" s="1"/>
  <c r="F4065" i="9"/>
  <c r="H4065" i="9" s="1"/>
  <c r="F4066" i="9"/>
  <c r="H4066" i="9"/>
  <c r="F4067" i="9"/>
  <c r="H4067" i="9"/>
  <c r="F4068" i="9"/>
  <c r="H4068" i="9" s="1"/>
  <c r="F4069" i="9"/>
  <c r="H4069" i="9" s="1"/>
  <c r="F4070" i="9"/>
  <c r="H4070" i="9" s="1"/>
  <c r="F4071" i="9"/>
  <c r="H4071" i="9" s="1"/>
  <c r="F4072" i="9"/>
  <c r="H4072" i="9" s="1"/>
  <c r="F4073" i="9"/>
  <c r="H4073" i="9" s="1"/>
  <c r="F4074" i="9"/>
  <c r="H4074" i="9" s="1"/>
  <c r="F4075" i="9"/>
  <c r="H4075" i="9"/>
  <c r="F4076" i="9"/>
  <c r="H4076" i="9" s="1"/>
  <c r="F4077" i="9"/>
  <c r="H4077" i="9" s="1"/>
  <c r="F4078" i="9"/>
  <c r="H4078" i="9" s="1"/>
  <c r="F4079" i="9"/>
  <c r="H4079" i="9" s="1"/>
  <c r="F4080" i="9"/>
  <c r="H4080" i="9" s="1"/>
  <c r="F4081" i="9"/>
  <c r="H4081" i="9" s="1"/>
  <c r="F4082" i="9"/>
  <c r="H4082" i="9" s="1"/>
  <c r="F4083" i="9"/>
  <c r="H4083" i="9"/>
  <c r="F4084" i="9"/>
  <c r="H4084" i="9" s="1"/>
  <c r="F4085" i="9"/>
  <c r="H4085" i="9"/>
  <c r="F4086" i="9"/>
  <c r="H4086" i="9" s="1"/>
  <c r="F4087" i="9"/>
  <c r="H4087" i="9" s="1"/>
  <c r="F4088" i="9"/>
  <c r="H4088" i="9" s="1"/>
  <c r="F4089" i="9"/>
  <c r="H4089" i="9" s="1"/>
  <c r="F4090" i="9"/>
  <c r="H4090" i="9" s="1"/>
  <c r="F4091" i="9"/>
  <c r="H4091" i="9" s="1"/>
  <c r="F4092" i="9"/>
  <c r="H4092" i="9" s="1"/>
  <c r="F4093" i="9"/>
  <c r="H4093" i="9" s="1"/>
  <c r="F4094" i="9"/>
  <c r="H4094" i="9" s="1"/>
  <c r="F4095" i="9"/>
  <c r="H4095" i="9" s="1"/>
  <c r="F4096" i="9"/>
  <c r="H4096" i="9" s="1"/>
  <c r="F4097" i="9"/>
  <c r="H4097" i="9" s="1"/>
  <c r="F4098" i="9"/>
  <c r="H4098" i="9" s="1"/>
  <c r="F4099" i="9"/>
  <c r="H4099" i="9"/>
  <c r="F4100" i="9"/>
  <c r="H4100" i="9" s="1"/>
  <c r="F4101" i="9"/>
  <c r="H4101" i="9" s="1"/>
  <c r="F4102" i="9"/>
  <c r="H4102" i="9" s="1"/>
  <c r="F4103" i="9"/>
  <c r="H4103" i="9" s="1"/>
  <c r="F4104" i="9"/>
  <c r="H4104" i="9" s="1"/>
  <c r="F4105" i="9"/>
  <c r="H4105" i="9" s="1"/>
  <c r="F4106" i="9"/>
  <c r="H4106" i="9" s="1"/>
  <c r="F4107" i="9"/>
  <c r="H4107" i="9" s="1"/>
  <c r="F4108" i="9"/>
  <c r="H4108" i="9" s="1"/>
  <c r="F4109" i="9"/>
  <c r="H4109" i="9" s="1"/>
  <c r="F4110" i="9"/>
  <c r="H4110" i="9" s="1"/>
  <c r="F4111" i="9"/>
  <c r="H4111" i="9" s="1"/>
  <c r="F4112" i="9"/>
  <c r="H4112" i="9" s="1"/>
  <c r="F4113" i="9"/>
  <c r="H4113" i="9" s="1"/>
  <c r="F4114" i="9"/>
  <c r="H4114" i="9" s="1"/>
  <c r="F4115" i="9"/>
  <c r="H4115" i="9" s="1"/>
  <c r="F4116" i="9"/>
  <c r="H4116" i="9" s="1"/>
  <c r="F4117" i="9"/>
  <c r="H4117" i="9" s="1"/>
  <c r="F4118" i="9"/>
  <c r="H4118" i="9" s="1"/>
  <c r="F4119" i="9"/>
  <c r="H4119" i="9" s="1"/>
  <c r="F4120" i="9"/>
  <c r="H4120" i="9" s="1"/>
  <c r="F4121" i="9"/>
  <c r="H4121" i="9" s="1"/>
  <c r="F4122" i="9"/>
  <c r="H4122" i="9" s="1"/>
  <c r="F4123" i="9"/>
  <c r="H4123" i="9" s="1"/>
  <c r="F4124" i="9"/>
  <c r="H4124" i="9" s="1"/>
  <c r="F4125" i="9"/>
  <c r="H4125" i="9" s="1"/>
  <c r="F4126" i="9"/>
  <c r="H4126" i="9" s="1"/>
  <c r="F4127" i="9"/>
  <c r="H4127" i="9" s="1"/>
  <c r="F4128" i="9"/>
  <c r="H4128" i="9" s="1"/>
  <c r="F4129" i="9"/>
  <c r="H4129" i="9" s="1"/>
  <c r="F4130" i="9"/>
  <c r="H4130" i="9" s="1"/>
  <c r="F4131" i="9"/>
  <c r="H4131" i="9"/>
  <c r="F4132" i="9"/>
  <c r="H4132" i="9" s="1"/>
  <c r="F4133" i="9"/>
  <c r="H4133" i="9" s="1"/>
  <c r="F4134" i="9"/>
  <c r="H4134" i="9" s="1"/>
  <c r="F4135" i="9"/>
  <c r="H4135" i="9" s="1"/>
  <c r="F4136" i="9"/>
  <c r="H4136" i="9" s="1"/>
  <c r="F4137" i="9"/>
  <c r="H4137" i="9" s="1"/>
  <c r="F4138" i="9"/>
  <c r="H4138" i="9" s="1"/>
  <c r="F4139" i="9"/>
  <c r="H4139" i="9" s="1"/>
  <c r="F4140" i="9"/>
  <c r="H4140" i="9" s="1"/>
  <c r="F4141" i="9"/>
  <c r="H4141" i="9" s="1"/>
  <c r="F4142" i="9"/>
  <c r="H4142" i="9" s="1"/>
  <c r="F4143" i="9"/>
  <c r="H4143" i="9" s="1"/>
  <c r="F4144" i="9"/>
  <c r="H4144" i="9" s="1"/>
  <c r="F4145" i="9"/>
  <c r="H4145" i="9" s="1"/>
  <c r="F4146" i="9"/>
  <c r="H4146" i="9" s="1"/>
  <c r="F4147" i="9"/>
  <c r="H4147" i="9"/>
  <c r="F4148" i="9"/>
  <c r="H4148" i="9" s="1"/>
  <c r="F4149" i="9"/>
  <c r="H4149" i="9" s="1"/>
  <c r="F4150" i="9"/>
  <c r="H4150" i="9" s="1"/>
  <c r="F4151" i="9"/>
  <c r="H4151" i="9" s="1"/>
  <c r="F4152" i="9"/>
  <c r="H4152" i="9" s="1"/>
  <c r="F4153" i="9"/>
  <c r="H4153" i="9" s="1"/>
  <c r="F4154" i="9"/>
  <c r="H4154" i="9" s="1"/>
  <c r="F4155" i="9"/>
  <c r="H4155" i="9" s="1"/>
  <c r="F4156" i="9"/>
  <c r="H4156" i="9" s="1"/>
  <c r="F4157" i="9"/>
  <c r="H4157" i="9" s="1"/>
  <c r="F4158" i="9"/>
  <c r="H4158" i="9" s="1"/>
  <c r="F4159" i="9"/>
  <c r="H4159" i="9" s="1"/>
  <c r="F4160" i="9"/>
  <c r="H4160" i="9" s="1"/>
  <c r="F4161" i="9"/>
  <c r="H4161" i="9" s="1"/>
  <c r="F4162" i="9"/>
  <c r="H4162" i="9" s="1"/>
  <c r="F4163" i="9"/>
  <c r="H4163" i="9" s="1"/>
  <c r="F4164" i="9"/>
  <c r="H4164" i="9" s="1"/>
  <c r="F4165" i="9"/>
  <c r="H4165" i="9" s="1"/>
  <c r="F4166" i="9"/>
  <c r="H4166" i="9" s="1"/>
  <c r="F4167" i="9"/>
  <c r="H4167" i="9" s="1"/>
  <c r="F4168" i="9"/>
  <c r="H4168" i="9" s="1"/>
  <c r="F4169" i="9"/>
  <c r="H4169" i="9" s="1"/>
  <c r="F4170" i="9"/>
  <c r="H4170" i="9" s="1"/>
  <c r="F4171" i="9"/>
  <c r="H4171" i="9" s="1"/>
  <c r="F4172" i="9"/>
  <c r="H4172" i="9" s="1"/>
  <c r="F4173" i="9"/>
  <c r="H4173" i="9" s="1"/>
  <c r="F4174" i="9"/>
  <c r="H4174" i="9" s="1"/>
  <c r="F4175" i="9"/>
  <c r="H4175" i="9" s="1"/>
  <c r="F4176" i="9"/>
  <c r="H4176" i="9" s="1"/>
  <c r="F4177" i="9"/>
  <c r="H4177" i="9" s="1"/>
  <c r="F4178" i="9"/>
  <c r="H4178" i="9" s="1"/>
  <c r="F4179" i="9"/>
  <c r="H4179" i="9" s="1"/>
  <c r="F4180" i="9"/>
  <c r="H4180" i="9" s="1"/>
  <c r="F4181" i="9"/>
  <c r="H4181" i="9" s="1"/>
  <c r="F4182" i="9"/>
  <c r="H4182" i="9" s="1"/>
  <c r="F4183" i="9"/>
  <c r="H4183" i="9" s="1"/>
  <c r="F4184" i="9"/>
  <c r="H4184" i="9" s="1"/>
  <c r="F4185" i="9"/>
  <c r="H4185" i="9" s="1"/>
  <c r="F4186" i="9"/>
  <c r="H4186" i="9" s="1"/>
  <c r="F4187" i="9"/>
  <c r="H4187" i="9" s="1"/>
  <c r="F4188" i="9"/>
  <c r="H4188" i="9" s="1"/>
  <c r="F4189" i="9"/>
  <c r="H4189" i="9" s="1"/>
  <c r="F4190" i="9"/>
  <c r="H4190" i="9" s="1"/>
  <c r="F4191" i="9"/>
  <c r="H4191" i="9" s="1"/>
  <c r="F4192" i="9"/>
  <c r="H4192" i="9" s="1"/>
  <c r="F4193" i="9"/>
  <c r="H4193" i="9" s="1"/>
  <c r="F4194" i="9"/>
  <c r="H4194" i="9" s="1"/>
  <c r="F4195" i="9"/>
  <c r="H4195" i="9" s="1"/>
  <c r="F4196" i="9"/>
  <c r="H4196" i="9" s="1"/>
  <c r="F4197" i="9"/>
  <c r="H4197" i="9" s="1"/>
  <c r="F4198" i="9"/>
  <c r="H4198" i="9" s="1"/>
  <c r="F4199" i="9"/>
  <c r="H4199" i="9" s="1"/>
  <c r="F4200" i="9"/>
  <c r="H4200" i="9" s="1"/>
  <c r="F4201" i="9"/>
  <c r="H4201" i="9" s="1"/>
  <c r="F4202" i="9"/>
  <c r="H4202" i="9" s="1"/>
  <c r="F4203" i="9"/>
  <c r="H4203" i="9" s="1"/>
  <c r="F4204" i="9"/>
  <c r="H4204" i="9"/>
  <c r="F4205" i="9"/>
  <c r="H4205" i="9" s="1"/>
  <c r="F4206" i="9"/>
  <c r="H4206" i="9" s="1"/>
  <c r="F4207" i="9"/>
  <c r="H4207" i="9" s="1"/>
  <c r="F4208" i="9"/>
  <c r="H4208" i="9" s="1"/>
  <c r="F4209" i="9"/>
  <c r="H4209" i="9" s="1"/>
  <c r="F4210" i="9"/>
  <c r="H4210" i="9" s="1"/>
  <c r="F4211" i="9"/>
  <c r="H4211" i="9" s="1"/>
  <c r="F4212" i="9"/>
  <c r="H4212" i="9" s="1"/>
  <c r="F4213" i="9"/>
  <c r="H4213" i="9" s="1"/>
  <c r="F4214" i="9"/>
  <c r="H4214" i="9" s="1"/>
  <c r="F4215" i="9"/>
  <c r="H4215" i="9" s="1"/>
  <c r="F4216" i="9"/>
  <c r="H4216" i="9" s="1"/>
  <c r="F4217" i="9"/>
  <c r="H4217" i="9" s="1"/>
  <c r="F4218" i="9"/>
  <c r="H4218" i="9" s="1"/>
  <c r="F4219" i="9"/>
  <c r="H4219" i="9" s="1"/>
  <c r="F4220" i="9"/>
  <c r="H4220" i="9" s="1"/>
  <c r="F4221" i="9"/>
  <c r="H4221" i="9" s="1"/>
  <c r="F4222" i="9"/>
  <c r="H4222" i="9" s="1"/>
  <c r="F4223" i="9"/>
  <c r="H4223" i="9" s="1"/>
  <c r="F4224" i="9"/>
  <c r="H4224" i="9" s="1"/>
  <c r="F4225" i="9"/>
  <c r="H4225" i="9" s="1"/>
  <c r="F4226" i="9"/>
  <c r="H4226" i="9" s="1"/>
  <c r="F4227" i="9"/>
  <c r="H4227" i="9" s="1"/>
  <c r="F4228" i="9"/>
  <c r="H4228" i="9" s="1"/>
  <c r="F4229" i="9"/>
  <c r="H4229" i="9" s="1"/>
  <c r="F4230" i="9"/>
  <c r="H4230" i="9" s="1"/>
  <c r="F4231" i="9"/>
  <c r="H4231" i="9" s="1"/>
  <c r="F4232" i="9"/>
  <c r="H4232" i="9" s="1"/>
  <c r="F4233" i="9"/>
  <c r="H4233" i="9" s="1"/>
  <c r="F4234" i="9"/>
  <c r="H4234" i="9" s="1"/>
  <c r="F4235" i="9"/>
  <c r="H4235" i="9" s="1"/>
  <c r="F4236" i="9"/>
  <c r="H4236" i="9" s="1"/>
  <c r="F4237" i="9"/>
  <c r="H4237" i="9" s="1"/>
  <c r="F4238" i="9"/>
  <c r="H4238" i="9" s="1"/>
  <c r="F4239" i="9"/>
  <c r="H4239" i="9" s="1"/>
  <c r="F4240" i="9"/>
  <c r="H4240" i="9" s="1"/>
  <c r="F4241" i="9"/>
  <c r="H4241" i="9" s="1"/>
  <c r="F4242" i="9"/>
  <c r="H4242" i="9" s="1"/>
  <c r="F4243" i="9"/>
  <c r="H4243" i="9" s="1"/>
  <c r="F4244" i="9"/>
  <c r="H4244" i="9" s="1"/>
  <c r="F4245" i="9"/>
  <c r="H4245" i="9" s="1"/>
  <c r="F4246" i="9"/>
  <c r="H4246" i="9" s="1"/>
  <c r="F4247" i="9"/>
  <c r="H4247" i="9" s="1"/>
  <c r="F4248" i="9"/>
  <c r="H4248" i="9" s="1"/>
  <c r="F4249" i="9"/>
  <c r="H4249" i="9"/>
  <c r="F4250" i="9"/>
  <c r="H4250" i="9" s="1"/>
  <c r="F4251" i="9"/>
  <c r="H4251" i="9" s="1"/>
  <c r="F4252" i="9"/>
  <c r="H4252" i="9" s="1"/>
  <c r="F4253" i="9"/>
  <c r="H4253" i="9" s="1"/>
  <c r="F4254" i="9"/>
  <c r="H4254" i="9" s="1"/>
  <c r="F4255" i="9"/>
  <c r="H4255" i="9" s="1"/>
  <c r="F4256" i="9"/>
  <c r="H4256" i="9" s="1"/>
  <c r="F4257" i="9"/>
  <c r="H4257" i="9" s="1"/>
  <c r="F4258" i="9"/>
  <c r="H4258" i="9" s="1"/>
  <c r="F4259" i="9"/>
  <c r="H4259" i="9" s="1"/>
  <c r="F4260" i="9"/>
  <c r="H4260" i="9" s="1"/>
  <c r="F4261" i="9"/>
  <c r="H4261" i="9" s="1"/>
  <c r="F4262" i="9"/>
  <c r="H4262" i="9" s="1"/>
  <c r="F4263" i="9"/>
  <c r="H4263" i="9" s="1"/>
  <c r="F4264" i="9"/>
  <c r="H4264" i="9" s="1"/>
  <c r="F4265" i="9"/>
  <c r="H4265" i="9" s="1"/>
  <c r="F4266" i="9"/>
  <c r="H4266" i="9" s="1"/>
  <c r="F4267" i="9"/>
  <c r="H4267" i="9" s="1"/>
  <c r="F4268" i="9"/>
  <c r="H4268" i="9" s="1"/>
  <c r="F4269" i="9"/>
  <c r="H4269" i="9" s="1"/>
  <c r="F4270" i="9"/>
  <c r="H4270" i="9" s="1"/>
  <c r="F4271" i="9"/>
  <c r="H4271" i="9" s="1"/>
  <c r="F4272" i="9"/>
  <c r="H4272" i="9"/>
  <c r="F4273" i="9"/>
  <c r="H4273" i="9" s="1"/>
  <c r="F4274" i="9"/>
  <c r="H4274" i="9" s="1"/>
  <c r="F4275" i="9"/>
  <c r="H4275" i="9" s="1"/>
  <c r="F4276" i="9"/>
  <c r="H4276" i="9" s="1"/>
  <c r="F4277" i="9"/>
  <c r="H4277" i="9" s="1"/>
  <c r="F4278" i="9"/>
  <c r="H4278" i="9" s="1"/>
  <c r="F4279" i="9"/>
  <c r="H4279" i="9" s="1"/>
  <c r="F4280" i="9"/>
  <c r="H4280" i="9" s="1"/>
  <c r="F4281" i="9"/>
  <c r="H4281" i="9" s="1"/>
  <c r="F4282" i="9"/>
  <c r="H4282" i="9" s="1"/>
  <c r="F4283" i="9"/>
  <c r="H4283" i="9" s="1"/>
  <c r="F4284" i="9"/>
  <c r="H4284" i="9" s="1"/>
  <c r="F4285" i="9"/>
  <c r="H4285" i="9" s="1"/>
  <c r="F4286" i="9"/>
  <c r="H4286" i="9" s="1"/>
  <c r="F4287" i="9"/>
  <c r="H4287" i="9" s="1"/>
  <c r="F4288" i="9"/>
  <c r="H4288" i="9" s="1"/>
  <c r="F4289" i="9"/>
  <c r="H4289" i="9" s="1"/>
  <c r="F4290" i="9"/>
  <c r="H4290" i="9" s="1"/>
  <c r="F4291" i="9"/>
  <c r="H4291" i="9" s="1"/>
  <c r="F4292" i="9"/>
  <c r="H4292" i="9" s="1"/>
  <c r="F4293" i="9"/>
  <c r="H4293" i="9" s="1"/>
  <c r="F4294" i="9"/>
  <c r="H4294" i="9" s="1"/>
  <c r="F4295" i="9"/>
  <c r="H4295" i="9" s="1"/>
  <c r="F4296" i="9"/>
  <c r="H4296" i="9" s="1"/>
  <c r="F4297" i="9"/>
  <c r="H4297" i="9" s="1"/>
  <c r="F4298" i="9"/>
  <c r="H4298" i="9" s="1"/>
  <c r="F4299" i="9"/>
  <c r="H4299" i="9" s="1"/>
  <c r="F4300" i="9"/>
  <c r="H4300" i="9" s="1"/>
  <c r="F4301" i="9"/>
  <c r="H4301" i="9" s="1"/>
  <c r="F4302" i="9"/>
  <c r="H4302" i="9" s="1"/>
  <c r="F4303" i="9"/>
  <c r="H4303" i="9" s="1"/>
  <c r="F4304" i="9"/>
  <c r="H4304" i="9" s="1"/>
  <c r="F4305" i="9"/>
  <c r="H4305" i="9" s="1"/>
  <c r="F4306" i="9"/>
  <c r="H4306" i="9" s="1"/>
  <c r="F4307" i="9"/>
  <c r="H4307" i="9" s="1"/>
  <c r="F4308" i="9"/>
  <c r="H4308" i="9" s="1"/>
  <c r="F4309" i="9"/>
  <c r="H4309" i="9" s="1"/>
  <c r="F4310" i="9"/>
  <c r="H4310" i="9" s="1"/>
  <c r="F4311" i="9"/>
  <c r="H4311" i="9" s="1"/>
  <c r="F4312" i="9"/>
  <c r="H4312" i="9" s="1"/>
  <c r="F4313" i="9"/>
  <c r="H4313" i="9" s="1"/>
  <c r="F4314" i="9"/>
  <c r="H4314" i="9" s="1"/>
  <c r="F4315" i="9"/>
  <c r="H4315" i="9" s="1"/>
  <c r="F4316" i="9"/>
  <c r="H4316" i="9" s="1"/>
  <c r="F4317" i="9"/>
  <c r="H4317" i="9" s="1"/>
  <c r="F4318" i="9"/>
  <c r="H4318" i="9" s="1"/>
  <c r="F4319" i="9"/>
  <c r="H4319" i="9" s="1"/>
  <c r="F4320" i="9"/>
  <c r="H4320" i="9" s="1"/>
  <c r="F4321" i="9"/>
  <c r="H4321" i="9" s="1"/>
  <c r="F4322" i="9"/>
  <c r="H4322" i="9" s="1"/>
  <c r="F4323" i="9"/>
  <c r="H4323" i="9" s="1"/>
  <c r="F4324" i="9"/>
  <c r="H4324" i="9" s="1"/>
  <c r="F4325" i="9"/>
  <c r="H4325" i="9" s="1"/>
  <c r="F4326" i="9"/>
  <c r="H4326" i="9" s="1"/>
  <c r="F4327" i="9"/>
  <c r="H4327" i="9" s="1"/>
  <c r="F4328" i="9"/>
  <c r="H4328" i="9" s="1"/>
  <c r="F4329" i="9"/>
  <c r="H4329" i="9" s="1"/>
  <c r="F4330" i="9"/>
  <c r="H4330" i="9" s="1"/>
  <c r="F4331" i="9"/>
  <c r="H4331" i="9" s="1"/>
  <c r="F4332" i="9"/>
  <c r="H4332" i="9" s="1"/>
  <c r="F4333" i="9"/>
  <c r="H4333" i="9" s="1"/>
  <c r="F4334" i="9"/>
  <c r="H4334" i="9" s="1"/>
  <c r="F4335" i="9"/>
  <c r="H4335" i="9" s="1"/>
  <c r="F4336" i="9"/>
  <c r="H4336" i="9" s="1"/>
  <c r="F4337" i="9"/>
  <c r="H4337" i="9" s="1"/>
  <c r="F4338" i="9"/>
  <c r="H4338" i="9" s="1"/>
  <c r="F4339" i="9"/>
  <c r="H4339" i="9" s="1"/>
  <c r="F4340" i="9"/>
  <c r="H4340" i="9" s="1"/>
  <c r="F4341" i="9"/>
  <c r="H4341" i="9" s="1"/>
  <c r="F4342" i="9"/>
  <c r="H4342" i="9" s="1"/>
  <c r="F4343" i="9"/>
  <c r="H4343" i="9" s="1"/>
  <c r="F4344" i="9"/>
  <c r="H4344" i="9" s="1"/>
  <c r="F4345" i="9"/>
  <c r="H4345" i="9" s="1"/>
  <c r="F4346" i="9"/>
  <c r="H4346" i="9" s="1"/>
  <c r="F4347" i="9"/>
  <c r="H4347" i="9" s="1"/>
  <c r="F4348" i="9"/>
  <c r="H4348" i="9" s="1"/>
  <c r="F4349" i="9"/>
  <c r="H4349" i="9" s="1"/>
  <c r="F4350" i="9"/>
  <c r="H4350" i="9" s="1"/>
  <c r="F4351" i="9"/>
  <c r="H4351" i="9" s="1"/>
  <c r="F4352" i="9"/>
  <c r="H4352" i="9" s="1"/>
  <c r="F4353" i="9"/>
  <c r="H4353" i="9" s="1"/>
  <c r="F4354" i="9"/>
  <c r="H4354" i="9" s="1"/>
  <c r="F4355" i="9"/>
  <c r="H4355" i="9"/>
  <c r="F4356" i="9"/>
  <c r="H4356" i="9" s="1"/>
  <c r="F4357" i="9"/>
  <c r="H4357" i="9" s="1"/>
  <c r="F4358" i="9"/>
  <c r="H4358" i="9" s="1"/>
  <c r="F4359" i="9"/>
  <c r="H4359" i="9" s="1"/>
  <c r="F4360" i="9"/>
  <c r="H4360" i="9" s="1"/>
  <c r="F4361" i="9"/>
  <c r="H4361" i="9" s="1"/>
  <c r="F4362" i="9"/>
  <c r="H4362" i="9" s="1"/>
  <c r="F4363" i="9"/>
  <c r="H4363" i="9" s="1"/>
  <c r="F4364" i="9"/>
  <c r="H4364" i="9" s="1"/>
  <c r="F4365" i="9"/>
  <c r="H4365" i="9" s="1"/>
  <c r="F4366" i="9"/>
  <c r="H4366" i="9" s="1"/>
  <c r="F4367" i="9"/>
  <c r="H4367" i="9" s="1"/>
  <c r="F4368" i="9"/>
  <c r="H4368" i="9" s="1"/>
  <c r="F4369" i="9"/>
  <c r="H4369" i="9" s="1"/>
  <c r="F4370" i="9"/>
  <c r="H4370" i="9" s="1"/>
  <c r="F4371" i="9"/>
  <c r="H4371" i="9" s="1"/>
  <c r="F4372" i="9"/>
  <c r="H4372" i="9" s="1"/>
  <c r="F4373" i="9"/>
  <c r="H4373" i="9" s="1"/>
  <c r="F4374" i="9"/>
  <c r="H4374" i="9" s="1"/>
  <c r="F4375" i="9"/>
  <c r="H4375" i="9" s="1"/>
  <c r="F4376" i="9"/>
  <c r="H4376" i="9" s="1"/>
  <c r="F4377" i="9"/>
  <c r="H4377" i="9" s="1"/>
  <c r="F4378" i="9"/>
  <c r="H4378" i="9" s="1"/>
  <c r="F4379" i="9"/>
  <c r="H4379" i="9" s="1"/>
  <c r="F4380" i="9"/>
  <c r="H4380" i="9" s="1"/>
  <c r="F4381" i="9"/>
  <c r="H4381" i="9" s="1"/>
  <c r="F4382" i="9"/>
  <c r="H4382" i="9" s="1"/>
  <c r="F4383" i="9"/>
  <c r="H4383" i="9" s="1"/>
  <c r="F4384" i="9"/>
  <c r="H4384" i="9" s="1"/>
  <c r="F4385" i="9"/>
  <c r="H4385" i="9" s="1"/>
  <c r="F4386" i="9"/>
  <c r="H4386" i="9" s="1"/>
  <c r="F4387" i="9"/>
  <c r="H4387" i="9" s="1"/>
  <c r="F4388" i="9"/>
  <c r="H4388" i="9" s="1"/>
  <c r="F4389" i="9"/>
  <c r="H4389" i="9" s="1"/>
  <c r="F4390" i="9"/>
  <c r="H4390" i="9"/>
  <c r="F4391" i="9"/>
  <c r="H4391" i="9" s="1"/>
  <c r="F4392" i="9"/>
  <c r="H4392" i="9" s="1"/>
  <c r="F4393" i="9"/>
  <c r="H4393" i="9" s="1"/>
  <c r="F4394" i="9"/>
  <c r="H4394" i="9" s="1"/>
  <c r="F4395" i="9"/>
  <c r="H4395" i="9" s="1"/>
  <c r="F4396" i="9"/>
  <c r="H4396" i="9" s="1"/>
  <c r="F4397" i="9"/>
  <c r="H4397" i="9" s="1"/>
  <c r="F4398" i="9"/>
  <c r="H4398" i="9" s="1"/>
  <c r="F4399" i="9"/>
  <c r="H4399" i="9" s="1"/>
  <c r="F4400" i="9"/>
  <c r="H4400" i="9" s="1"/>
  <c r="F4401" i="9"/>
  <c r="H4401" i="9" s="1"/>
  <c r="F4402" i="9"/>
  <c r="H4402" i="9" s="1"/>
  <c r="F4403" i="9"/>
  <c r="H4403" i="9" s="1"/>
  <c r="F4404" i="9"/>
  <c r="H4404" i="9" s="1"/>
  <c r="F4405" i="9"/>
  <c r="H4405" i="9" s="1"/>
  <c r="F4406" i="9"/>
  <c r="H4406" i="9" s="1"/>
  <c r="F4407" i="9"/>
  <c r="H4407" i="9" s="1"/>
  <c r="F4408" i="9"/>
  <c r="H4408" i="9" s="1"/>
  <c r="F4409" i="9"/>
  <c r="H4409" i="9" s="1"/>
  <c r="F4410" i="9"/>
  <c r="H4410" i="9" s="1"/>
  <c r="F4411" i="9"/>
  <c r="H4411" i="9" s="1"/>
  <c r="F4412" i="9"/>
  <c r="H4412" i="9" s="1"/>
  <c r="F4413" i="9"/>
  <c r="H4413" i="9" s="1"/>
  <c r="F4414" i="9"/>
  <c r="H4414" i="9" s="1"/>
  <c r="F4415" i="9"/>
  <c r="H4415" i="9" s="1"/>
  <c r="F4416" i="9"/>
  <c r="H4416" i="9" s="1"/>
  <c r="F4417" i="9"/>
  <c r="H4417" i="9" s="1"/>
  <c r="F4418" i="9"/>
  <c r="H4418" i="9" s="1"/>
  <c r="F4419" i="9"/>
  <c r="H4419" i="9" s="1"/>
  <c r="F4420" i="9"/>
  <c r="H4420" i="9" s="1"/>
  <c r="F4421" i="9"/>
  <c r="H4421" i="9" s="1"/>
  <c r="F4422" i="9"/>
  <c r="H4422" i="9" s="1"/>
  <c r="F4423" i="9"/>
  <c r="H4423" i="9" s="1"/>
  <c r="F4424" i="9"/>
  <c r="H4424" i="9" s="1"/>
  <c r="F4425" i="9"/>
  <c r="H4425" i="9" s="1"/>
  <c r="F4426" i="9"/>
  <c r="H4426" i="9" s="1"/>
  <c r="F4427" i="9"/>
  <c r="H4427" i="9" s="1"/>
  <c r="F4428" i="9"/>
  <c r="H4428" i="9" s="1"/>
  <c r="F4429" i="9"/>
  <c r="H4429" i="9" s="1"/>
  <c r="F4430" i="9"/>
  <c r="H4430" i="9" s="1"/>
  <c r="F4431" i="9"/>
  <c r="H4431" i="9" s="1"/>
  <c r="F4432" i="9"/>
  <c r="H4432" i="9" s="1"/>
  <c r="F4433" i="9"/>
  <c r="H4433" i="9" s="1"/>
  <c r="F4434" i="9"/>
  <c r="H4434" i="9" s="1"/>
  <c r="F4435" i="9"/>
  <c r="H4435" i="9" s="1"/>
  <c r="F4436" i="9"/>
  <c r="H4436" i="9" s="1"/>
  <c r="F4437" i="9"/>
  <c r="H4437" i="9" s="1"/>
  <c r="F4438" i="9"/>
  <c r="H4438" i="9" s="1"/>
  <c r="F4439" i="9"/>
  <c r="H4439" i="9" s="1"/>
  <c r="F4440" i="9"/>
  <c r="H4440" i="9" s="1"/>
  <c r="F4441" i="9"/>
  <c r="H4441" i="9" s="1"/>
  <c r="F4442" i="9"/>
  <c r="H4442" i="9" s="1"/>
  <c r="F4443" i="9"/>
  <c r="H4443" i="9" s="1"/>
  <c r="F4444" i="9"/>
  <c r="H4444" i="9" s="1"/>
  <c r="F4445" i="9"/>
  <c r="H4445" i="9" s="1"/>
  <c r="F4446" i="9"/>
  <c r="H4446" i="9" s="1"/>
  <c r="F4447" i="9"/>
  <c r="H4447" i="9" s="1"/>
  <c r="F4448" i="9"/>
  <c r="H4448" i="9" s="1"/>
  <c r="F4449" i="9"/>
  <c r="H4449" i="9" s="1"/>
  <c r="F4450" i="9"/>
  <c r="H4450" i="9" s="1"/>
  <c r="F4451" i="9"/>
  <c r="H4451" i="9" s="1"/>
  <c r="F4452" i="9"/>
  <c r="H4452" i="9" s="1"/>
  <c r="F4453" i="9"/>
  <c r="H4453" i="9" s="1"/>
  <c r="F4454" i="9"/>
  <c r="H4454" i="9" s="1"/>
  <c r="F4455" i="9"/>
  <c r="H4455" i="9" s="1"/>
  <c r="F4456" i="9"/>
  <c r="H4456" i="9" s="1"/>
  <c r="F4457" i="9"/>
  <c r="H4457" i="9" s="1"/>
  <c r="F4458" i="9"/>
  <c r="H4458" i="9" s="1"/>
  <c r="F4459" i="9"/>
  <c r="H4459" i="9" s="1"/>
  <c r="F4460" i="9"/>
  <c r="H4460" i="9" s="1"/>
  <c r="F4461" i="9"/>
  <c r="H4461" i="9" s="1"/>
  <c r="F4462" i="9"/>
  <c r="H4462" i="9" s="1"/>
  <c r="F4463" i="9"/>
  <c r="H4463" i="9" s="1"/>
  <c r="F4464" i="9"/>
  <c r="H4464" i="9" s="1"/>
  <c r="F4465" i="9"/>
  <c r="H4465" i="9" s="1"/>
  <c r="F4466" i="9"/>
  <c r="H4466" i="9" s="1"/>
  <c r="F4467" i="9"/>
  <c r="H4467" i="9" s="1"/>
  <c r="F4468" i="9"/>
  <c r="H4468" i="9" s="1"/>
  <c r="F4469" i="9"/>
  <c r="H4469" i="9" s="1"/>
  <c r="F4470" i="9"/>
  <c r="H4470" i="9" s="1"/>
  <c r="F4471" i="9"/>
  <c r="H4471" i="9" s="1"/>
  <c r="F4472" i="9"/>
  <c r="H4472" i="9" s="1"/>
  <c r="F4473" i="9"/>
  <c r="H4473" i="9" s="1"/>
  <c r="F4474" i="9"/>
  <c r="H4474" i="9" s="1"/>
  <c r="F4475" i="9"/>
  <c r="H4475" i="9" s="1"/>
  <c r="F4476" i="9"/>
  <c r="H4476" i="9" s="1"/>
  <c r="F4477" i="9"/>
  <c r="H4477" i="9" s="1"/>
  <c r="F4478" i="9"/>
  <c r="H4478" i="9" s="1"/>
  <c r="F4479" i="9"/>
  <c r="H4479" i="9" s="1"/>
  <c r="F4480" i="9"/>
  <c r="H4480" i="9" s="1"/>
  <c r="F4481" i="9"/>
  <c r="H4481" i="9" s="1"/>
  <c r="F4482" i="9"/>
  <c r="H4482" i="9" s="1"/>
  <c r="F4483" i="9"/>
  <c r="H4483" i="9" s="1"/>
  <c r="F4484" i="9"/>
  <c r="H4484" i="9" s="1"/>
  <c r="F4485" i="9"/>
  <c r="H4485" i="9" s="1"/>
  <c r="F4486" i="9"/>
  <c r="H4486" i="9" s="1"/>
  <c r="F4487" i="9"/>
  <c r="H4487" i="9" s="1"/>
  <c r="F4488" i="9"/>
  <c r="H4488" i="9" s="1"/>
  <c r="F4489" i="9"/>
  <c r="H4489" i="9" s="1"/>
  <c r="F4490" i="9"/>
  <c r="H4490" i="9" s="1"/>
  <c r="F4491" i="9"/>
  <c r="H4491" i="9" s="1"/>
  <c r="F4492" i="9"/>
  <c r="H4492" i="9" s="1"/>
  <c r="F4493" i="9"/>
  <c r="H4493" i="9" s="1"/>
  <c r="F4494" i="9"/>
  <c r="H4494" i="9" s="1"/>
  <c r="F4495" i="9"/>
  <c r="H4495" i="9" s="1"/>
  <c r="F4496" i="9"/>
  <c r="H4496" i="9" s="1"/>
  <c r="F4497" i="9"/>
  <c r="H4497" i="9" s="1"/>
  <c r="F4498" i="9"/>
  <c r="H4498" i="9" s="1"/>
  <c r="F4499" i="9"/>
  <c r="H4499" i="9" s="1"/>
  <c r="F4500" i="9"/>
  <c r="H4500" i="9" s="1"/>
  <c r="F4501" i="9"/>
  <c r="H4501" i="9" s="1"/>
  <c r="F4502" i="9"/>
  <c r="H4502" i="9" s="1"/>
  <c r="F4503" i="9"/>
  <c r="H4503" i="9" s="1"/>
  <c r="F4504" i="9"/>
  <c r="H4504" i="9" s="1"/>
  <c r="F4505" i="9"/>
  <c r="H4505" i="9" s="1"/>
  <c r="F4506" i="9"/>
  <c r="H4506" i="9" s="1"/>
  <c r="F4507" i="9"/>
  <c r="H4507" i="9" s="1"/>
  <c r="F4508" i="9"/>
  <c r="H4508" i="9" s="1"/>
  <c r="F4509" i="9"/>
  <c r="H4509" i="9" s="1"/>
  <c r="F4510" i="9"/>
  <c r="H4510" i="9" s="1"/>
  <c r="F4511" i="9"/>
  <c r="H4511" i="9" s="1"/>
  <c r="F4512" i="9"/>
  <c r="H4512" i="9" s="1"/>
  <c r="F4513" i="9"/>
  <c r="H4513" i="9" s="1"/>
  <c r="F4514" i="9"/>
  <c r="H4514" i="9" s="1"/>
  <c r="F4515" i="9"/>
  <c r="H4515" i="9" s="1"/>
  <c r="F4516" i="9"/>
  <c r="H4516" i="9" s="1"/>
  <c r="F4517" i="9"/>
  <c r="H4517" i="9" s="1"/>
  <c r="F4518" i="9"/>
  <c r="H4518" i="9" s="1"/>
  <c r="F4519" i="9"/>
  <c r="H4519" i="9" s="1"/>
  <c r="F4520" i="9"/>
  <c r="H4520" i="9" s="1"/>
  <c r="F4521" i="9"/>
  <c r="H4521" i="9" s="1"/>
  <c r="F4522" i="9"/>
  <c r="H4522" i="9" s="1"/>
  <c r="F4523" i="9"/>
  <c r="H4523" i="9" s="1"/>
  <c r="F4524" i="9"/>
  <c r="H4524" i="9" s="1"/>
  <c r="F4525" i="9"/>
  <c r="H4525" i="9" s="1"/>
  <c r="F4526" i="9"/>
  <c r="H4526" i="9" s="1"/>
  <c r="F4527" i="9"/>
  <c r="H4527" i="9" s="1"/>
  <c r="F4528" i="9"/>
  <c r="H4528" i="9" s="1"/>
  <c r="F4529" i="9"/>
  <c r="H4529" i="9" s="1"/>
  <c r="F4530" i="9"/>
  <c r="H4530" i="9" s="1"/>
  <c r="F4531" i="9"/>
  <c r="H4531" i="9" s="1"/>
  <c r="F4532" i="9"/>
  <c r="H4532" i="9" s="1"/>
  <c r="F4533" i="9"/>
  <c r="H4533" i="9" s="1"/>
  <c r="F4534" i="9"/>
  <c r="H4534" i="9" s="1"/>
  <c r="F4535" i="9"/>
  <c r="H4535" i="9" s="1"/>
  <c r="F4536" i="9"/>
  <c r="H4536" i="9" s="1"/>
  <c r="F4537" i="9"/>
  <c r="H4537" i="9" s="1"/>
  <c r="F4538" i="9"/>
  <c r="H4538" i="9" s="1"/>
  <c r="F4539" i="9"/>
  <c r="H4539" i="9" s="1"/>
  <c r="F4540" i="9"/>
  <c r="H4540" i="9" s="1"/>
  <c r="F4541" i="9"/>
  <c r="H4541" i="9" s="1"/>
  <c r="F4542" i="9"/>
  <c r="H4542" i="9" s="1"/>
  <c r="F4543" i="9"/>
  <c r="H4543" i="9" s="1"/>
  <c r="F4544" i="9"/>
  <c r="H4544" i="9" s="1"/>
  <c r="F4545" i="9"/>
  <c r="H4545" i="9" s="1"/>
  <c r="F4546" i="9"/>
  <c r="H4546" i="9" s="1"/>
  <c r="F4547" i="9"/>
  <c r="H4547" i="9" s="1"/>
  <c r="F4548" i="9"/>
  <c r="H4548" i="9" s="1"/>
  <c r="F4549" i="9"/>
  <c r="H4549" i="9" s="1"/>
  <c r="F4550" i="9"/>
  <c r="H4550" i="9" s="1"/>
  <c r="F4551" i="9"/>
  <c r="H4551" i="9" s="1"/>
  <c r="F4552" i="9"/>
  <c r="H4552" i="9" s="1"/>
  <c r="F4553" i="9"/>
  <c r="H4553" i="9" s="1"/>
  <c r="F4554" i="9"/>
  <c r="H4554" i="9" s="1"/>
  <c r="F4555" i="9"/>
  <c r="H4555" i="9" s="1"/>
  <c r="F4556" i="9"/>
  <c r="H4556" i="9" s="1"/>
  <c r="F4557" i="9"/>
  <c r="H4557" i="9" s="1"/>
  <c r="F4558" i="9"/>
  <c r="H4558" i="9" s="1"/>
  <c r="F4559" i="9"/>
  <c r="H4559" i="9" s="1"/>
  <c r="F4560" i="9"/>
  <c r="H4560" i="9" s="1"/>
  <c r="F4561" i="9"/>
  <c r="H4561" i="9" s="1"/>
  <c r="F4562" i="9"/>
  <c r="H4562" i="9" s="1"/>
  <c r="F4563" i="9"/>
  <c r="H4563" i="9" s="1"/>
  <c r="F4564" i="9"/>
  <c r="H4564" i="9" s="1"/>
  <c r="F4565" i="9"/>
  <c r="H4565" i="9" s="1"/>
  <c r="F4566" i="9"/>
  <c r="H4566" i="9" s="1"/>
  <c r="F4567" i="9"/>
  <c r="H4567" i="9" s="1"/>
  <c r="F4568" i="9"/>
  <c r="H4568" i="9" s="1"/>
  <c r="F4569" i="9"/>
  <c r="H4569" i="9" s="1"/>
  <c r="F4570" i="9"/>
  <c r="H4570" i="9" s="1"/>
  <c r="F4571" i="9"/>
  <c r="H4571" i="9" s="1"/>
  <c r="F4572" i="9"/>
  <c r="H4572" i="9" s="1"/>
  <c r="F4573" i="9"/>
  <c r="H4573" i="9" s="1"/>
  <c r="F4574" i="9"/>
  <c r="H4574" i="9" s="1"/>
  <c r="F4575" i="9"/>
  <c r="H4575" i="9" s="1"/>
  <c r="F4576" i="9"/>
  <c r="H4576" i="9" s="1"/>
  <c r="F4577" i="9"/>
  <c r="H4577" i="9" s="1"/>
  <c r="F4578" i="9"/>
  <c r="H4578" i="9" s="1"/>
  <c r="F4579" i="9"/>
  <c r="H4579" i="9" s="1"/>
  <c r="F4580" i="9"/>
  <c r="H4580" i="9" s="1"/>
  <c r="F4581" i="9"/>
  <c r="H4581" i="9" s="1"/>
  <c r="F4582" i="9"/>
  <c r="H4582" i="9" s="1"/>
  <c r="F4583" i="9"/>
  <c r="H4583" i="9" s="1"/>
  <c r="F4584" i="9"/>
  <c r="H4584" i="9" s="1"/>
  <c r="F4585" i="9"/>
  <c r="H4585" i="9" s="1"/>
  <c r="F4586" i="9"/>
  <c r="H4586" i="9" s="1"/>
  <c r="F4587" i="9"/>
  <c r="H4587" i="9" s="1"/>
  <c r="F4588" i="9"/>
  <c r="H4588" i="9" s="1"/>
  <c r="F4589" i="9"/>
  <c r="H4589" i="9" s="1"/>
  <c r="F4590" i="9"/>
  <c r="H4590" i="9" s="1"/>
  <c r="F4591" i="9"/>
  <c r="H4591" i="9" s="1"/>
  <c r="F4592" i="9"/>
  <c r="H4592" i="9" s="1"/>
  <c r="F4593" i="9"/>
  <c r="H4593" i="9" s="1"/>
  <c r="F4594" i="9"/>
  <c r="H4594" i="9" s="1"/>
  <c r="F4595" i="9"/>
  <c r="H4595" i="9" s="1"/>
  <c r="F4596" i="9"/>
  <c r="H4596" i="9" s="1"/>
  <c r="F4597" i="9"/>
  <c r="H4597" i="9" s="1"/>
  <c r="F4598" i="9"/>
  <c r="H4598" i="9" s="1"/>
  <c r="F4599" i="9"/>
  <c r="H4599" i="9" s="1"/>
  <c r="F4600" i="9"/>
  <c r="H4600" i="9" s="1"/>
  <c r="F4601" i="9"/>
  <c r="H4601" i="9" s="1"/>
  <c r="F4602" i="9"/>
  <c r="H4602" i="9" s="1"/>
  <c r="F4603" i="9"/>
  <c r="H4603" i="9" s="1"/>
  <c r="F4604" i="9"/>
  <c r="H4604" i="9" s="1"/>
  <c r="F4605" i="9"/>
  <c r="H4605" i="9" s="1"/>
  <c r="F4606" i="9"/>
  <c r="H4606" i="9" s="1"/>
  <c r="F4607" i="9"/>
  <c r="H4607" i="9" s="1"/>
  <c r="F4608" i="9"/>
  <c r="H4608" i="9" s="1"/>
  <c r="F4609" i="9"/>
  <c r="H4609" i="9" s="1"/>
  <c r="F4610" i="9"/>
  <c r="H4610" i="9" s="1"/>
  <c r="F4611" i="9"/>
  <c r="H4611" i="9" s="1"/>
  <c r="F4612" i="9"/>
  <c r="H4612" i="9" s="1"/>
  <c r="F4613" i="9"/>
  <c r="H4613" i="9" s="1"/>
  <c r="F4614" i="9"/>
  <c r="H4614" i="9" s="1"/>
  <c r="F4615" i="9"/>
  <c r="H4615" i="9" s="1"/>
  <c r="F4616" i="9"/>
  <c r="H4616" i="9" s="1"/>
  <c r="F4617" i="9"/>
  <c r="H4617" i="9" s="1"/>
  <c r="F4618" i="9"/>
  <c r="H4618" i="9"/>
  <c r="F4619" i="9"/>
  <c r="H4619" i="9" s="1"/>
  <c r="F4620" i="9"/>
  <c r="H4620" i="9" s="1"/>
  <c r="F4621" i="9"/>
  <c r="H4621" i="9" s="1"/>
  <c r="F4622" i="9"/>
  <c r="H4622" i="9" s="1"/>
  <c r="F4623" i="9"/>
  <c r="H4623" i="9" s="1"/>
  <c r="F4624" i="9"/>
  <c r="H4624" i="9" s="1"/>
  <c r="F4625" i="9"/>
  <c r="H4625" i="9" s="1"/>
  <c r="F4626" i="9"/>
  <c r="H4626" i="9" s="1"/>
  <c r="F4627" i="9"/>
  <c r="H4627" i="9" s="1"/>
  <c r="F4628" i="9"/>
  <c r="H4628" i="9" s="1"/>
  <c r="F4629" i="9"/>
  <c r="H4629" i="9" s="1"/>
  <c r="F4630" i="9"/>
  <c r="H4630" i="9" s="1"/>
  <c r="F4631" i="9"/>
  <c r="H4631" i="9" s="1"/>
  <c r="F4632" i="9"/>
  <c r="H4632" i="9" s="1"/>
  <c r="F4633" i="9"/>
  <c r="H4633" i="9" s="1"/>
  <c r="F4634" i="9"/>
  <c r="H4634" i="9" s="1"/>
  <c r="F4635" i="9"/>
  <c r="H4635" i="9" s="1"/>
  <c r="F4636" i="9"/>
  <c r="H4636" i="9" s="1"/>
  <c r="F4637" i="9"/>
  <c r="H4637" i="9" s="1"/>
  <c r="F4638" i="9"/>
  <c r="H4638" i="9" s="1"/>
  <c r="F4639" i="9"/>
  <c r="H4639" i="9" s="1"/>
  <c r="F4640" i="9"/>
  <c r="H4640" i="9" s="1"/>
  <c r="F4641" i="9"/>
  <c r="H4641" i="9" s="1"/>
  <c r="F4642" i="9"/>
  <c r="H4642" i="9" s="1"/>
  <c r="F4643" i="9"/>
  <c r="H4643" i="9" s="1"/>
  <c r="F4644" i="9"/>
  <c r="H4644" i="9" s="1"/>
  <c r="F4645" i="9"/>
  <c r="H4645" i="9" s="1"/>
  <c r="F4646" i="9"/>
  <c r="H4646" i="9" s="1"/>
  <c r="F4647" i="9"/>
  <c r="H4647" i="9" s="1"/>
  <c r="F4648" i="9"/>
  <c r="H4648" i="9" s="1"/>
  <c r="F4649" i="9"/>
  <c r="H4649" i="9" s="1"/>
  <c r="F4650" i="9"/>
  <c r="H4650" i="9" s="1"/>
  <c r="F4651" i="9"/>
  <c r="H4651" i="9" s="1"/>
  <c r="F4652" i="9"/>
  <c r="H4652" i="9" s="1"/>
  <c r="F4653" i="9"/>
  <c r="H4653" i="9" s="1"/>
  <c r="F4654" i="9"/>
  <c r="H4654" i="9" s="1"/>
  <c r="F4655" i="9"/>
  <c r="H4655" i="9" s="1"/>
  <c r="F4656" i="9"/>
  <c r="H4656" i="9" s="1"/>
  <c r="F4657" i="9"/>
  <c r="H4657" i="9" s="1"/>
  <c r="F4658" i="9"/>
  <c r="H4658" i="9" s="1"/>
  <c r="F4659" i="9"/>
  <c r="H4659" i="9" s="1"/>
  <c r="F4660" i="9"/>
  <c r="H4660" i="9" s="1"/>
  <c r="F4661" i="9"/>
  <c r="H4661" i="9" s="1"/>
  <c r="F4662" i="9"/>
  <c r="H4662" i="9" s="1"/>
  <c r="F4663" i="9"/>
  <c r="H4663" i="9" s="1"/>
  <c r="F4664" i="9"/>
  <c r="H4664" i="9" s="1"/>
  <c r="F4665" i="9"/>
  <c r="H4665" i="9" s="1"/>
  <c r="F4666" i="9"/>
  <c r="H4666" i="9" s="1"/>
  <c r="F4667" i="9"/>
  <c r="H4667" i="9" s="1"/>
  <c r="F4668" i="9"/>
  <c r="H4668" i="9" s="1"/>
  <c r="F4669" i="9"/>
  <c r="H4669" i="9" s="1"/>
  <c r="F4670" i="9"/>
  <c r="H4670" i="9" s="1"/>
  <c r="F4671" i="9"/>
  <c r="H4671" i="9" s="1"/>
  <c r="F4672" i="9"/>
  <c r="H4672" i="9" s="1"/>
  <c r="F4673" i="9"/>
  <c r="H4673" i="9" s="1"/>
  <c r="F4674" i="9"/>
  <c r="H4674" i="9" s="1"/>
  <c r="F4675" i="9"/>
  <c r="H4675" i="9" s="1"/>
  <c r="F4676" i="9"/>
  <c r="H4676" i="9" s="1"/>
  <c r="F4677" i="9"/>
  <c r="H4677" i="9" s="1"/>
  <c r="F4678" i="9"/>
  <c r="H4678" i="9" s="1"/>
  <c r="F4679" i="9"/>
  <c r="H4679" i="9" s="1"/>
  <c r="F4680" i="9"/>
  <c r="H4680" i="9" s="1"/>
  <c r="F4681" i="9"/>
  <c r="H4681" i="9" s="1"/>
  <c r="F4682" i="9"/>
  <c r="H4682" i="9" s="1"/>
  <c r="F4683" i="9"/>
  <c r="H4683" i="9" s="1"/>
  <c r="F4684" i="9"/>
  <c r="H4684" i="9" s="1"/>
  <c r="F4685" i="9"/>
  <c r="H4685" i="9" s="1"/>
  <c r="F4686" i="9"/>
  <c r="H4686" i="9" s="1"/>
  <c r="F4687" i="9"/>
  <c r="H4687" i="9" s="1"/>
  <c r="F4688" i="9"/>
  <c r="H4688" i="9" s="1"/>
  <c r="F4689" i="9"/>
  <c r="H4689" i="9" s="1"/>
  <c r="F4690" i="9"/>
  <c r="H4690" i="9" s="1"/>
  <c r="F4691" i="9"/>
  <c r="H4691" i="9" s="1"/>
  <c r="F4692" i="9"/>
  <c r="H4692" i="9" s="1"/>
  <c r="F4693" i="9"/>
  <c r="H4693" i="9" s="1"/>
  <c r="F4694" i="9"/>
  <c r="H4694" i="9" s="1"/>
  <c r="F4695" i="9"/>
  <c r="H4695" i="9" s="1"/>
  <c r="F4696" i="9"/>
  <c r="H4696" i="9" s="1"/>
  <c r="F4697" i="9"/>
  <c r="H4697" i="9" s="1"/>
  <c r="F4698" i="9"/>
  <c r="H4698" i="9" s="1"/>
  <c r="F4699" i="9"/>
  <c r="H4699" i="9" s="1"/>
  <c r="F4700" i="9"/>
  <c r="H4700" i="9" s="1"/>
  <c r="F4701" i="9"/>
  <c r="H4701" i="9" s="1"/>
  <c r="F4702" i="9"/>
  <c r="H4702" i="9" s="1"/>
  <c r="F4703" i="9"/>
  <c r="H4703" i="9" s="1"/>
  <c r="F4704" i="9"/>
  <c r="H4704" i="9" s="1"/>
  <c r="F4705" i="9"/>
  <c r="H4705" i="9" s="1"/>
  <c r="F4706" i="9"/>
  <c r="H4706" i="9" s="1"/>
  <c r="F4707" i="9"/>
  <c r="H4707" i="9" s="1"/>
  <c r="F4708" i="9"/>
  <c r="H4708" i="9" s="1"/>
  <c r="F4709" i="9"/>
  <c r="H4709" i="9" s="1"/>
  <c r="F4710" i="9"/>
  <c r="H4710" i="9" s="1"/>
  <c r="F4711" i="9"/>
  <c r="H4711" i="9" s="1"/>
  <c r="F4712" i="9"/>
  <c r="H4712" i="9" s="1"/>
  <c r="F4713" i="9"/>
  <c r="H4713" i="9" s="1"/>
  <c r="F4714" i="9"/>
  <c r="H4714" i="9" s="1"/>
  <c r="F4715" i="9"/>
  <c r="H4715" i="9" s="1"/>
  <c r="F4716" i="9"/>
  <c r="H4716" i="9" s="1"/>
  <c r="F4717" i="9"/>
  <c r="H4717" i="9" s="1"/>
  <c r="F4718" i="9"/>
  <c r="H4718" i="9" s="1"/>
  <c r="F4719" i="9"/>
  <c r="H4719" i="9" s="1"/>
  <c r="F4720" i="9"/>
  <c r="H4720" i="9" s="1"/>
  <c r="F4721" i="9"/>
  <c r="H4721" i="9" s="1"/>
  <c r="F4722" i="9"/>
  <c r="H4722" i="9" s="1"/>
  <c r="F4723" i="9"/>
  <c r="H4723" i="9" s="1"/>
  <c r="F4724" i="9"/>
  <c r="H4724" i="9" s="1"/>
  <c r="F4725" i="9"/>
  <c r="H4725" i="9" s="1"/>
  <c r="F4726" i="9"/>
  <c r="H4726" i="9" s="1"/>
  <c r="F4727" i="9"/>
  <c r="H4727" i="9" s="1"/>
  <c r="F4728" i="9"/>
  <c r="H4728" i="9" s="1"/>
  <c r="F4729" i="9"/>
  <c r="H4729" i="9" s="1"/>
  <c r="F4730" i="9"/>
  <c r="H4730" i="9" s="1"/>
  <c r="F4731" i="9"/>
  <c r="H4731" i="9" s="1"/>
  <c r="F4732" i="9"/>
  <c r="H4732" i="9" s="1"/>
  <c r="F4733" i="9"/>
  <c r="H4733" i="9" s="1"/>
  <c r="F4734" i="9"/>
  <c r="H4734" i="9" s="1"/>
  <c r="F4735" i="9"/>
  <c r="H4735" i="9" s="1"/>
  <c r="F4736" i="9"/>
  <c r="H4736" i="9" s="1"/>
  <c r="F4737" i="9"/>
  <c r="H4737" i="9" s="1"/>
  <c r="F4738" i="9"/>
  <c r="H4738" i="9" s="1"/>
  <c r="F4739" i="9"/>
  <c r="H4739" i="9" s="1"/>
  <c r="F4740" i="9"/>
  <c r="H4740" i="9" s="1"/>
  <c r="F4741" i="9"/>
  <c r="H4741" i="9" s="1"/>
  <c r="F4742" i="9"/>
  <c r="H4742" i="9" s="1"/>
  <c r="F4743" i="9"/>
  <c r="H4743" i="9" s="1"/>
  <c r="F4744" i="9"/>
  <c r="H4744" i="9" s="1"/>
  <c r="F4745" i="9"/>
  <c r="H4745" i="9" s="1"/>
  <c r="F4746" i="9"/>
  <c r="H4746" i="9" s="1"/>
  <c r="F4747" i="9"/>
  <c r="H4747" i="9" s="1"/>
  <c r="F4748" i="9"/>
  <c r="H4748" i="9" s="1"/>
  <c r="F4749" i="9"/>
  <c r="H4749" i="9" s="1"/>
  <c r="F4750" i="9"/>
  <c r="H4750" i="9" s="1"/>
  <c r="F4751" i="9"/>
  <c r="H4751" i="9" s="1"/>
  <c r="F4752" i="9"/>
  <c r="H4752" i="9" s="1"/>
  <c r="F4753" i="9"/>
  <c r="H4753" i="9" s="1"/>
  <c r="F4754" i="9"/>
  <c r="H4754" i="9" s="1"/>
  <c r="F4755" i="9"/>
  <c r="H4755" i="9" s="1"/>
  <c r="F4756" i="9"/>
  <c r="H4756" i="9" s="1"/>
  <c r="F4757" i="9"/>
  <c r="H4757" i="9" s="1"/>
  <c r="F4758" i="9"/>
  <c r="H4758" i="9" s="1"/>
  <c r="F4759" i="9"/>
  <c r="H4759" i="9" s="1"/>
  <c r="F4760" i="9"/>
  <c r="H4760" i="9" s="1"/>
  <c r="F4761" i="9"/>
  <c r="H4761" i="9" s="1"/>
  <c r="F4762" i="9"/>
  <c r="H4762" i="9" s="1"/>
  <c r="F4763" i="9"/>
  <c r="H4763" i="9" s="1"/>
  <c r="F4764" i="9"/>
  <c r="H4764" i="9" s="1"/>
  <c r="F4765" i="9"/>
  <c r="H4765" i="9" s="1"/>
  <c r="F4766" i="9"/>
  <c r="H4766" i="9" s="1"/>
  <c r="F4767" i="9"/>
  <c r="H4767" i="9" s="1"/>
  <c r="F4768" i="9"/>
  <c r="H4768" i="9" s="1"/>
  <c r="F4769" i="9"/>
  <c r="H4769" i="9" s="1"/>
  <c r="F4770" i="9"/>
  <c r="H4770" i="9" s="1"/>
  <c r="F4771" i="9"/>
  <c r="H4771" i="9" s="1"/>
  <c r="F4772" i="9"/>
  <c r="H4772" i="9" s="1"/>
  <c r="F4773" i="9"/>
  <c r="H4773" i="9" s="1"/>
  <c r="F4774" i="9"/>
  <c r="H4774" i="9" s="1"/>
  <c r="F4775" i="9"/>
  <c r="H4775" i="9" s="1"/>
  <c r="F4776" i="9"/>
  <c r="H4776" i="9" s="1"/>
  <c r="F4777" i="9"/>
  <c r="H4777" i="9" s="1"/>
  <c r="F4778" i="9"/>
  <c r="H4778" i="9" s="1"/>
  <c r="F4779" i="9"/>
  <c r="H4779" i="9" s="1"/>
  <c r="F4780" i="9"/>
  <c r="H4780" i="9" s="1"/>
  <c r="F4781" i="9"/>
  <c r="H4781" i="9" s="1"/>
  <c r="F4782" i="9"/>
  <c r="H4782" i="9" s="1"/>
  <c r="F4783" i="9"/>
  <c r="H4783" i="9" s="1"/>
  <c r="F4784" i="9"/>
  <c r="H4784" i="9" s="1"/>
  <c r="F4785" i="9"/>
  <c r="H4785" i="9" s="1"/>
  <c r="F4786" i="9"/>
  <c r="H4786" i="9" s="1"/>
  <c r="F4787" i="9"/>
  <c r="H4787" i="9" s="1"/>
  <c r="F4788" i="9"/>
  <c r="H4788" i="9" s="1"/>
  <c r="F4789" i="9"/>
  <c r="H4789" i="9" s="1"/>
  <c r="F4790" i="9"/>
  <c r="H4790" i="9" s="1"/>
  <c r="F4791" i="9"/>
  <c r="H4791" i="9" s="1"/>
  <c r="F4792" i="9"/>
  <c r="H4792" i="9" s="1"/>
  <c r="F4793" i="9"/>
  <c r="H4793" i="9" s="1"/>
  <c r="F4794" i="9"/>
  <c r="H4794" i="9" s="1"/>
  <c r="F4795" i="9"/>
  <c r="H4795" i="9" s="1"/>
  <c r="F4796" i="9"/>
  <c r="H4796" i="9" s="1"/>
  <c r="F4797" i="9"/>
  <c r="H4797" i="9" s="1"/>
  <c r="F4798" i="9"/>
  <c r="H4798" i="9" s="1"/>
  <c r="F4799" i="9"/>
  <c r="H4799" i="9" s="1"/>
  <c r="F4800" i="9"/>
  <c r="H4800" i="9" s="1"/>
  <c r="F4801" i="9"/>
  <c r="H4801" i="9" s="1"/>
  <c r="F4802" i="9"/>
  <c r="H4802" i="9" s="1"/>
  <c r="F4803" i="9"/>
  <c r="H4803" i="9" s="1"/>
  <c r="F4804" i="9"/>
  <c r="H4804" i="9" s="1"/>
  <c r="F4805" i="9"/>
  <c r="H4805" i="9" s="1"/>
  <c r="F4806" i="9"/>
  <c r="H4806" i="9" s="1"/>
  <c r="F4807" i="9"/>
  <c r="H4807" i="9" s="1"/>
  <c r="F4808" i="9"/>
  <c r="H4808" i="9" s="1"/>
  <c r="F4809" i="9"/>
  <c r="H4809" i="9" s="1"/>
  <c r="F4810" i="9"/>
  <c r="H4810" i="9" s="1"/>
  <c r="F4811" i="9"/>
  <c r="H4811" i="9" s="1"/>
  <c r="F4812" i="9"/>
  <c r="H4812" i="9" s="1"/>
  <c r="F4813" i="9"/>
  <c r="H4813" i="9" s="1"/>
  <c r="F4814" i="9"/>
  <c r="H4814" i="9" s="1"/>
  <c r="F4815" i="9"/>
  <c r="H4815" i="9" s="1"/>
  <c r="F4816" i="9"/>
  <c r="H4816" i="9" s="1"/>
  <c r="F4817" i="9"/>
  <c r="H4817" i="9" s="1"/>
  <c r="F4818" i="9"/>
  <c r="H4818" i="9" s="1"/>
  <c r="F4819" i="9"/>
  <c r="H4819" i="9" s="1"/>
  <c r="F4820" i="9"/>
  <c r="H4820" i="9" s="1"/>
  <c r="F4821" i="9"/>
  <c r="H4821" i="9" s="1"/>
  <c r="F4822" i="9"/>
  <c r="H4822" i="9" s="1"/>
  <c r="F4823" i="9"/>
  <c r="H4823" i="9" s="1"/>
  <c r="F4824" i="9"/>
  <c r="H4824" i="9" s="1"/>
  <c r="F4825" i="9"/>
  <c r="H4825" i="9" s="1"/>
  <c r="F4826" i="9"/>
  <c r="H4826" i="9" s="1"/>
  <c r="F4827" i="9"/>
  <c r="H4827" i="9" s="1"/>
  <c r="F4828" i="9"/>
  <c r="H4828" i="9" s="1"/>
  <c r="F4829" i="9"/>
  <c r="H4829" i="9" s="1"/>
  <c r="F4830" i="9"/>
  <c r="H4830" i="9" s="1"/>
  <c r="F4831" i="9"/>
  <c r="H4831" i="9" s="1"/>
  <c r="F4832" i="9"/>
  <c r="H4832" i="9"/>
  <c r="F4833" i="9"/>
  <c r="H4833" i="9" s="1"/>
  <c r="F4834" i="9"/>
  <c r="H4834" i="9" s="1"/>
  <c r="F4835" i="9"/>
  <c r="H4835" i="9" s="1"/>
  <c r="F4836" i="9"/>
  <c r="H4836" i="9" s="1"/>
  <c r="F4837" i="9"/>
  <c r="H4837" i="9" s="1"/>
  <c r="F4838" i="9"/>
  <c r="H4838" i="9" s="1"/>
  <c r="F4839" i="9"/>
  <c r="H4839" i="9" s="1"/>
  <c r="F4840" i="9"/>
  <c r="H4840" i="9"/>
  <c r="F4841" i="9"/>
  <c r="H4841" i="9" s="1"/>
  <c r="F4842" i="9"/>
  <c r="H4842" i="9" s="1"/>
  <c r="F4843" i="9"/>
  <c r="H4843" i="9" s="1"/>
  <c r="F4844" i="9"/>
  <c r="H4844" i="9" s="1"/>
  <c r="F4845" i="9"/>
  <c r="H4845" i="9" s="1"/>
  <c r="F4846" i="9"/>
  <c r="H4846" i="9" s="1"/>
  <c r="F4847" i="9"/>
  <c r="H4847" i="9" s="1"/>
  <c r="F4848" i="9"/>
  <c r="H4848" i="9" s="1"/>
  <c r="F4849" i="9"/>
  <c r="H4849" i="9" s="1"/>
  <c r="F4850" i="9"/>
  <c r="H4850" i="9" s="1"/>
  <c r="F4851" i="9"/>
  <c r="H4851" i="9" s="1"/>
  <c r="F4852" i="9"/>
  <c r="H4852" i="9" s="1"/>
  <c r="F4853" i="9"/>
  <c r="H4853" i="9" s="1"/>
  <c r="F4854" i="9"/>
  <c r="H4854" i="9" s="1"/>
  <c r="F4855" i="9"/>
  <c r="H4855" i="9" s="1"/>
  <c r="F4856" i="9"/>
  <c r="H4856" i="9" s="1"/>
  <c r="F4857" i="9"/>
  <c r="H4857" i="9" s="1"/>
  <c r="F4858" i="9"/>
  <c r="H4858" i="9" s="1"/>
  <c r="F4859" i="9"/>
  <c r="H4859" i="9" s="1"/>
  <c r="F4860" i="9"/>
  <c r="H4860" i="9" s="1"/>
  <c r="F4861" i="9"/>
  <c r="H4861" i="9" s="1"/>
  <c r="F4862" i="9"/>
  <c r="H4862" i="9" s="1"/>
  <c r="F4863" i="9"/>
  <c r="H4863" i="9" s="1"/>
  <c r="F4864" i="9"/>
  <c r="H4864" i="9" s="1"/>
  <c r="F4865" i="9"/>
  <c r="H4865" i="9" s="1"/>
  <c r="F4866" i="9"/>
  <c r="H4866" i="9" s="1"/>
  <c r="F4867" i="9"/>
  <c r="H4867" i="9" s="1"/>
  <c r="F4868" i="9"/>
  <c r="H4868" i="9" s="1"/>
  <c r="F4869" i="9"/>
  <c r="H4869" i="9" s="1"/>
  <c r="F4870" i="9"/>
  <c r="H4870" i="9" s="1"/>
  <c r="F4871" i="9"/>
  <c r="H4871" i="9" s="1"/>
  <c r="F4872" i="9"/>
  <c r="H4872" i="9" s="1"/>
  <c r="F4873" i="9"/>
  <c r="H4873" i="9" s="1"/>
  <c r="F4874" i="9"/>
  <c r="H4874" i="9" s="1"/>
  <c r="F4875" i="9"/>
  <c r="H4875" i="9" s="1"/>
  <c r="F4876" i="9"/>
  <c r="H4876" i="9" s="1"/>
  <c r="F4877" i="9"/>
  <c r="H4877" i="9" s="1"/>
  <c r="F4878" i="9"/>
  <c r="H4878" i="9" s="1"/>
  <c r="F4879" i="9"/>
  <c r="H4879" i="9" s="1"/>
  <c r="F4880" i="9"/>
  <c r="H4880" i="9" s="1"/>
  <c r="F4881" i="9"/>
  <c r="H4881" i="9" s="1"/>
  <c r="F4882" i="9"/>
  <c r="H4882" i="9" s="1"/>
  <c r="F4883" i="9"/>
  <c r="H4883" i="9" s="1"/>
  <c r="F4884" i="9"/>
  <c r="H4884" i="9" s="1"/>
  <c r="F4885" i="9"/>
  <c r="H4885" i="9" s="1"/>
  <c r="F4886" i="9"/>
  <c r="H4886" i="9" s="1"/>
  <c r="F4887" i="9"/>
  <c r="H4887" i="9" s="1"/>
  <c r="F4888" i="9"/>
  <c r="H4888" i="9" s="1"/>
  <c r="F4889" i="9"/>
  <c r="H4889" i="9" s="1"/>
  <c r="F4890" i="9"/>
  <c r="H4890" i="9" s="1"/>
  <c r="F4891" i="9"/>
  <c r="H4891" i="9" s="1"/>
  <c r="F4892" i="9"/>
  <c r="H4892" i="9" s="1"/>
  <c r="F4893" i="9"/>
  <c r="H4893" i="9" s="1"/>
  <c r="F4894" i="9"/>
  <c r="H4894" i="9" s="1"/>
  <c r="F4895" i="9"/>
  <c r="H4895" i="9" s="1"/>
  <c r="F4896" i="9"/>
  <c r="H4896" i="9" s="1"/>
  <c r="F4897" i="9"/>
  <c r="H4897" i="9" s="1"/>
  <c r="F4898" i="9"/>
  <c r="H4898" i="9" s="1"/>
  <c r="F4899" i="9"/>
  <c r="H4899" i="9" s="1"/>
  <c r="F4900" i="9"/>
  <c r="H4900" i="9" s="1"/>
  <c r="F4901" i="9"/>
  <c r="H4901" i="9" s="1"/>
  <c r="F4902" i="9"/>
  <c r="H4902" i="9" s="1"/>
  <c r="F4903" i="9"/>
  <c r="H4903" i="9" s="1"/>
  <c r="F4904" i="9"/>
  <c r="H4904" i="9" s="1"/>
  <c r="F4905" i="9"/>
  <c r="H4905" i="9" s="1"/>
  <c r="F4906" i="9"/>
  <c r="H4906" i="9" s="1"/>
  <c r="F4907" i="9"/>
  <c r="H4907" i="9" s="1"/>
  <c r="F4908" i="9"/>
  <c r="H4908" i="9" s="1"/>
  <c r="F4909" i="9"/>
  <c r="H4909" i="9" s="1"/>
  <c r="F4910" i="9"/>
  <c r="H4910" i="9" s="1"/>
  <c r="F4911" i="9"/>
  <c r="H4911" i="9" s="1"/>
  <c r="F4912" i="9"/>
  <c r="H4912" i="9" s="1"/>
  <c r="F4913" i="9"/>
  <c r="H4913" i="9" s="1"/>
  <c r="F4914" i="9"/>
  <c r="H4914" i="9" s="1"/>
  <c r="F4915" i="9"/>
  <c r="H4915" i="9" s="1"/>
  <c r="F4916" i="9"/>
  <c r="H4916" i="9" s="1"/>
  <c r="F4917" i="9"/>
  <c r="H4917" i="9" s="1"/>
  <c r="F4918" i="9"/>
  <c r="H4918" i="9" s="1"/>
  <c r="F4919" i="9"/>
  <c r="H4919" i="9" s="1"/>
  <c r="F4920" i="9"/>
  <c r="H4920" i="9" s="1"/>
  <c r="F4921" i="9"/>
  <c r="H4921" i="9" s="1"/>
  <c r="F4922" i="9"/>
  <c r="H4922" i="9" s="1"/>
  <c r="F4923" i="9"/>
  <c r="H4923" i="9" s="1"/>
  <c r="F4924" i="9"/>
  <c r="H4924" i="9" s="1"/>
  <c r="F4925" i="9"/>
  <c r="H4925" i="9" s="1"/>
  <c r="F4926" i="9"/>
  <c r="H4926" i="9" s="1"/>
  <c r="F4927" i="9"/>
  <c r="H4927" i="9" s="1"/>
  <c r="F4928" i="9"/>
  <c r="H4928" i="9" s="1"/>
  <c r="F4929" i="9"/>
  <c r="H4929" i="9" s="1"/>
  <c r="F4930" i="9"/>
  <c r="H4930" i="9" s="1"/>
  <c r="F4931" i="9"/>
  <c r="H4931" i="9" s="1"/>
  <c r="F4932" i="9"/>
  <c r="H4932" i="9" s="1"/>
  <c r="F4933" i="9"/>
  <c r="H4933" i="9" s="1"/>
  <c r="F4934" i="9"/>
  <c r="H4934" i="9" s="1"/>
  <c r="F4935" i="9"/>
  <c r="H4935" i="9" s="1"/>
  <c r="F4936" i="9"/>
  <c r="H4936" i="9" s="1"/>
  <c r="F4937" i="9"/>
  <c r="H4937" i="9" s="1"/>
  <c r="F4938" i="9"/>
  <c r="H4938" i="9" s="1"/>
  <c r="F4939" i="9"/>
  <c r="H4939" i="9" s="1"/>
  <c r="F4940" i="9"/>
  <c r="H4940" i="9" s="1"/>
  <c r="F4941" i="9"/>
  <c r="H4941" i="9" s="1"/>
  <c r="F4942" i="9"/>
  <c r="H4942" i="9" s="1"/>
  <c r="F4943" i="9"/>
  <c r="H4943" i="9" s="1"/>
  <c r="F4944" i="9"/>
  <c r="H4944" i="9" s="1"/>
  <c r="F4945" i="9"/>
  <c r="H4945" i="9" s="1"/>
  <c r="F4946" i="9"/>
  <c r="H4946" i="9" s="1"/>
  <c r="F4947" i="9"/>
  <c r="H4947" i="9" s="1"/>
  <c r="F4948" i="9"/>
  <c r="H4948" i="9" s="1"/>
  <c r="F4949" i="9"/>
  <c r="H4949" i="9" s="1"/>
  <c r="F4950" i="9"/>
  <c r="H4950" i="9" s="1"/>
  <c r="F4951" i="9"/>
  <c r="H4951" i="9" s="1"/>
  <c r="F4952" i="9"/>
  <c r="H4952" i="9" s="1"/>
  <c r="F4953" i="9"/>
  <c r="H4953" i="9" s="1"/>
  <c r="F4954" i="9"/>
  <c r="H4954" i="9" s="1"/>
  <c r="F4955" i="9"/>
  <c r="H4955" i="9" s="1"/>
  <c r="F4956" i="9"/>
  <c r="H4956" i="9" s="1"/>
  <c r="F4957" i="9"/>
  <c r="H4957" i="9" s="1"/>
  <c r="F4958" i="9"/>
  <c r="H4958" i="9" s="1"/>
  <c r="F4959" i="9"/>
  <c r="H4959" i="9" s="1"/>
  <c r="F4960" i="9"/>
  <c r="H4960" i="9" s="1"/>
  <c r="F4961" i="9"/>
  <c r="H4961" i="9" s="1"/>
  <c r="F4962" i="9"/>
  <c r="H4962" i="9" s="1"/>
  <c r="F4963" i="9"/>
  <c r="H4963" i="9" s="1"/>
  <c r="F4964" i="9"/>
  <c r="H4964" i="9" s="1"/>
  <c r="F4965" i="9"/>
  <c r="H4965" i="9" s="1"/>
  <c r="F4966" i="9"/>
  <c r="H4966" i="9" s="1"/>
  <c r="F4967" i="9"/>
  <c r="H4967" i="9" s="1"/>
  <c r="F4968" i="9"/>
  <c r="H4968" i="9" s="1"/>
  <c r="F4969" i="9"/>
  <c r="H4969" i="9" s="1"/>
  <c r="F4970" i="9"/>
  <c r="H4970" i="9" s="1"/>
  <c r="F4971" i="9"/>
  <c r="H4971" i="9" s="1"/>
  <c r="F4972" i="9"/>
  <c r="H4972" i="9" s="1"/>
  <c r="F4973" i="9"/>
  <c r="H4973" i="9" s="1"/>
  <c r="F4974" i="9"/>
  <c r="H4974" i="9" s="1"/>
  <c r="F4975" i="9"/>
  <c r="H4975" i="9" s="1"/>
  <c r="F4976" i="9"/>
  <c r="H4976" i="9" s="1"/>
  <c r="F4977" i="9"/>
  <c r="H4977" i="9" s="1"/>
  <c r="F4978" i="9"/>
  <c r="H4978" i="9" s="1"/>
  <c r="F4979" i="9"/>
  <c r="H4979" i="9" s="1"/>
  <c r="F4980" i="9"/>
  <c r="H4980" i="9" s="1"/>
  <c r="F4981" i="9"/>
  <c r="H4981" i="9" s="1"/>
  <c r="F4982" i="9"/>
  <c r="H4982" i="9" s="1"/>
  <c r="F4983" i="9"/>
  <c r="H4983" i="9" s="1"/>
  <c r="F4984" i="9"/>
  <c r="H4984" i="9" s="1"/>
  <c r="F4985" i="9"/>
  <c r="H4985" i="9" s="1"/>
  <c r="F4986" i="9"/>
  <c r="H4986" i="9" s="1"/>
  <c r="F4987" i="9"/>
  <c r="H4987" i="9" s="1"/>
  <c r="F4988" i="9"/>
  <c r="H4988" i="9" s="1"/>
  <c r="F4989" i="9"/>
  <c r="H4989" i="9" s="1"/>
  <c r="F4990" i="9"/>
  <c r="H4990" i="9" s="1"/>
  <c r="F4991" i="9"/>
  <c r="H4991" i="9" s="1"/>
  <c r="F4992" i="9"/>
  <c r="H4992" i="9" s="1"/>
  <c r="F4993" i="9"/>
  <c r="H4993" i="9" s="1"/>
  <c r="F4994" i="9"/>
  <c r="H4994" i="9" s="1"/>
  <c r="F4995" i="9"/>
  <c r="H4995" i="9" s="1"/>
  <c r="F4996" i="9"/>
  <c r="H4996" i="9" s="1"/>
  <c r="F4997" i="9"/>
  <c r="H4997" i="9" s="1"/>
  <c r="F4998" i="9"/>
  <c r="H4998" i="9" s="1"/>
  <c r="F4999" i="9"/>
  <c r="H4999" i="9" s="1"/>
  <c r="F5000" i="9"/>
  <c r="H5000" i="9" s="1"/>
  <c r="F5001" i="9"/>
  <c r="H5001" i="9" s="1"/>
  <c r="F5002" i="9"/>
  <c r="H5002" i="9" s="1"/>
  <c r="F5003" i="9"/>
  <c r="H5003" i="9" s="1"/>
  <c r="F5004" i="9"/>
  <c r="H5004" i="9" s="1"/>
  <c r="F5005" i="9"/>
  <c r="H5005" i="9" s="1"/>
  <c r="F5006" i="9"/>
  <c r="H5006" i="9" s="1"/>
  <c r="F5007" i="9"/>
  <c r="H5007" i="9" s="1"/>
  <c r="F5008" i="9"/>
  <c r="H5008" i="9" s="1"/>
  <c r="F5009" i="9"/>
  <c r="H5009" i="9" s="1"/>
  <c r="F5010" i="9"/>
  <c r="H5010" i="9" s="1"/>
  <c r="F5011" i="9"/>
  <c r="H5011" i="9" s="1"/>
  <c r="F5012" i="9"/>
  <c r="H5012" i="9" s="1"/>
  <c r="F5013" i="9"/>
  <c r="H5013" i="9" s="1"/>
  <c r="F5014" i="9"/>
  <c r="H5014" i="9" s="1"/>
  <c r="F5015" i="9"/>
  <c r="H5015" i="9"/>
  <c r="F5016" i="9"/>
  <c r="H5016" i="9" s="1"/>
  <c r="F5017" i="9"/>
  <c r="H5017" i="9"/>
  <c r="F5018" i="9"/>
  <c r="H5018" i="9" s="1"/>
  <c r="F5019" i="9"/>
  <c r="H5019" i="9" s="1"/>
  <c r="F5020" i="9"/>
  <c r="H5020" i="9" s="1"/>
  <c r="F5021" i="9"/>
  <c r="H5021" i="9" s="1"/>
  <c r="F5022" i="9"/>
  <c r="H5022" i="9" s="1"/>
  <c r="F5023" i="9"/>
  <c r="H5023" i="9" s="1"/>
  <c r="F5024" i="9"/>
  <c r="H5024" i="9"/>
  <c r="F5025" i="9"/>
  <c r="H5025" i="9" s="1"/>
  <c r="F5026" i="9"/>
  <c r="H5026" i="9"/>
  <c r="F5027" i="9"/>
  <c r="H5027" i="9" s="1"/>
  <c r="F5028" i="9"/>
  <c r="H5028" i="9" s="1"/>
  <c r="F5029" i="9"/>
  <c r="H5029" i="9" s="1"/>
  <c r="F5030" i="9"/>
  <c r="H5030" i="9" s="1"/>
  <c r="F5031" i="9"/>
  <c r="H5031" i="9" s="1"/>
  <c r="F5032" i="9"/>
  <c r="H5032" i="9" s="1"/>
  <c r="F5033" i="9"/>
  <c r="H5033" i="9"/>
  <c r="F5034" i="9"/>
  <c r="H5034" i="9" s="1"/>
  <c r="F5035" i="9"/>
  <c r="H5035" i="9" s="1"/>
  <c r="F5036" i="9"/>
  <c r="H5036" i="9" s="1"/>
  <c r="F5037" i="9"/>
  <c r="H5037" i="9" s="1"/>
  <c r="F5038" i="9"/>
  <c r="H5038" i="9" s="1"/>
  <c r="F5039" i="9"/>
  <c r="H5039" i="9" s="1"/>
  <c r="F5040" i="9"/>
  <c r="H5040" i="9" s="1"/>
  <c r="F5041" i="9"/>
  <c r="H5041" i="9" s="1"/>
  <c r="F5042" i="9"/>
  <c r="H5042" i="9" s="1"/>
  <c r="F5043" i="9"/>
  <c r="H5043" i="9"/>
  <c r="F5044" i="9"/>
  <c r="H5044" i="9" s="1"/>
  <c r="F5045" i="9"/>
  <c r="H5045" i="9" s="1"/>
  <c r="F5046" i="9"/>
  <c r="H5046" i="9" s="1"/>
  <c r="F5047" i="9"/>
  <c r="H5047" i="9" s="1"/>
  <c r="F5048" i="9"/>
  <c r="H5048" i="9" s="1"/>
  <c r="F5049" i="9"/>
  <c r="H5049" i="9" s="1"/>
  <c r="F5050" i="9"/>
  <c r="H5050" i="9" s="1"/>
  <c r="F5051" i="9"/>
  <c r="H5051" i="9" s="1"/>
  <c r="F5052" i="9"/>
  <c r="H5052" i="9" s="1"/>
  <c r="F5053" i="9"/>
  <c r="H5053" i="9" s="1"/>
  <c r="F5054" i="9"/>
  <c r="H5054" i="9" s="1"/>
  <c r="F5055" i="9"/>
  <c r="H5055" i="9" s="1"/>
  <c r="F5056" i="9"/>
  <c r="H5056" i="9" s="1"/>
  <c r="F5057" i="9"/>
  <c r="H5057" i="9" s="1"/>
  <c r="F5058" i="9"/>
  <c r="H5058" i="9" s="1"/>
  <c r="F5059" i="9"/>
  <c r="H5059" i="9" s="1"/>
  <c r="F5060" i="9"/>
  <c r="H5060" i="9" s="1"/>
  <c r="F5061" i="9"/>
  <c r="H5061" i="9" s="1"/>
  <c r="F5062" i="9"/>
  <c r="H5062" i="9" s="1"/>
  <c r="F5063" i="9"/>
  <c r="H5063" i="9" s="1"/>
  <c r="F5064" i="9"/>
  <c r="H5064" i="9" s="1"/>
  <c r="F5065" i="9"/>
  <c r="H5065" i="9"/>
  <c r="F5066" i="9"/>
  <c r="H5066" i="9" s="1"/>
  <c r="F5067" i="9"/>
  <c r="H5067" i="9" s="1"/>
  <c r="F5068" i="9"/>
  <c r="H5068" i="9" s="1"/>
  <c r="F5069" i="9"/>
  <c r="H5069" i="9" s="1"/>
  <c r="F5070" i="9"/>
  <c r="H5070" i="9" s="1"/>
  <c r="F5071" i="9"/>
  <c r="H5071" i="9" s="1"/>
  <c r="F5072" i="9"/>
  <c r="H5072" i="9" s="1"/>
  <c r="F5073" i="9"/>
  <c r="H5073" i="9" s="1"/>
  <c r="F5074" i="9"/>
  <c r="H5074" i="9" s="1"/>
  <c r="F5075" i="9"/>
  <c r="H5075" i="9" s="1"/>
  <c r="F5076" i="9"/>
  <c r="H5076" i="9" s="1"/>
  <c r="F5077" i="9"/>
  <c r="H5077" i="9"/>
  <c r="F5078" i="9"/>
  <c r="H5078" i="9" s="1"/>
  <c r="F5079" i="9"/>
  <c r="H5079" i="9" s="1"/>
  <c r="F5080" i="9"/>
  <c r="H5080" i="9" s="1"/>
  <c r="F5081" i="9"/>
  <c r="H5081" i="9" s="1"/>
  <c r="F5082" i="9"/>
  <c r="H5082" i="9" s="1"/>
  <c r="F5083" i="9"/>
  <c r="H5083" i="9" s="1"/>
  <c r="F5084" i="9"/>
  <c r="H5084" i="9" s="1"/>
  <c r="F5085" i="9"/>
  <c r="H5085" i="9"/>
  <c r="F5086" i="9"/>
  <c r="H5086" i="9"/>
  <c r="F5087" i="9"/>
  <c r="H5087" i="9" s="1"/>
  <c r="F5088" i="9"/>
  <c r="H5088" i="9" s="1"/>
  <c r="F5089" i="9"/>
  <c r="H5089" i="9" s="1"/>
  <c r="F5090" i="9"/>
  <c r="H5090" i="9" s="1"/>
  <c r="F5091" i="9"/>
  <c r="H5091" i="9" s="1"/>
  <c r="F5092" i="9"/>
  <c r="H5092" i="9"/>
  <c r="F5093" i="9"/>
  <c r="H5093" i="9" s="1"/>
  <c r="F5094" i="9"/>
  <c r="H5094" i="9" s="1"/>
  <c r="F5095" i="9"/>
  <c r="H5095" i="9" s="1"/>
  <c r="F5096" i="9"/>
  <c r="H5096" i="9" s="1"/>
  <c r="F5097" i="9"/>
  <c r="H5097" i="9" s="1"/>
  <c r="F5098" i="9"/>
  <c r="H5098" i="9" s="1"/>
  <c r="F5099" i="9"/>
  <c r="H5099" i="9" s="1"/>
  <c r="F5100" i="9"/>
  <c r="H5100" i="9" s="1"/>
  <c r="F5101" i="9"/>
  <c r="H5101" i="9" s="1"/>
  <c r="F5102" i="9"/>
  <c r="H5102" i="9"/>
  <c r="F5103" i="9"/>
  <c r="H5103" i="9" s="1"/>
  <c r="F5104" i="9"/>
  <c r="H5104" i="9"/>
  <c r="F5105" i="9"/>
  <c r="H5105" i="9" s="1"/>
  <c r="F5106" i="9"/>
  <c r="H5106" i="9" s="1"/>
  <c r="F5107" i="9"/>
  <c r="H5107" i="9" s="1"/>
  <c r="F5108" i="9"/>
  <c r="H5108" i="9" s="1"/>
  <c r="F5109" i="9"/>
  <c r="H5109" i="9" s="1"/>
  <c r="F5110" i="9"/>
  <c r="H5110" i="9" s="1"/>
  <c r="F5111" i="9"/>
  <c r="H5111" i="9"/>
  <c r="F5112" i="9"/>
  <c r="H5112" i="9"/>
  <c r="F5113" i="9"/>
  <c r="H5113" i="9" s="1"/>
  <c r="F5114" i="9"/>
  <c r="H5114" i="9" s="1"/>
  <c r="F5115" i="9"/>
  <c r="H5115" i="9" s="1"/>
  <c r="F5116" i="9"/>
  <c r="H5116" i="9" s="1"/>
  <c r="F5117" i="9"/>
  <c r="H5117" i="9" s="1"/>
  <c r="F5118" i="9"/>
  <c r="H5118" i="9" s="1"/>
  <c r="F5119" i="9"/>
  <c r="H5119" i="9" s="1"/>
  <c r="F5120" i="9"/>
  <c r="H5120" i="9" s="1"/>
  <c r="F5121" i="9"/>
  <c r="H5121" i="9" s="1"/>
  <c r="F5122" i="9"/>
  <c r="H5122" i="9" s="1"/>
  <c r="F5123" i="9"/>
  <c r="H5123" i="9" s="1"/>
  <c r="F5124" i="9"/>
  <c r="H5124" i="9" s="1"/>
  <c r="F5125" i="9"/>
  <c r="H5125" i="9" s="1"/>
  <c r="F5126" i="9"/>
  <c r="H5126" i="9" s="1"/>
  <c r="F5127" i="9"/>
  <c r="H5127" i="9" s="1"/>
  <c r="F5128" i="9"/>
  <c r="H5128" i="9" s="1"/>
  <c r="F5129" i="9"/>
  <c r="H5129" i="9" s="1"/>
  <c r="F5130" i="9"/>
  <c r="H5130" i="9" s="1"/>
  <c r="F5131" i="9"/>
  <c r="H5131" i="9" s="1"/>
  <c r="F5132" i="9"/>
  <c r="H5132" i="9" s="1"/>
  <c r="F5133" i="9"/>
  <c r="H5133" i="9" s="1"/>
  <c r="F5134" i="9"/>
  <c r="H5134" i="9"/>
  <c r="F5135" i="9"/>
  <c r="H5135" i="9"/>
  <c r="F5136" i="9"/>
  <c r="H5136" i="9" s="1"/>
  <c r="F5137" i="9"/>
  <c r="H5137" i="9" s="1"/>
  <c r="F5138" i="9"/>
  <c r="H5138" i="9" s="1"/>
  <c r="F5139" i="9"/>
  <c r="H5139" i="9" s="1"/>
  <c r="F5140" i="9"/>
  <c r="H5140" i="9" s="1"/>
  <c r="F5141" i="9"/>
  <c r="H5141" i="9" s="1"/>
  <c r="F5142" i="9"/>
  <c r="H5142" i="9" s="1"/>
  <c r="F5143" i="9"/>
  <c r="H5143" i="9" s="1"/>
  <c r="F5144" i="9"/>
  <c r="H5144" i="9" s="1"/>
  <c r="F5145" i="9"/>
  <c r="H5145" i="9" s="1"/>
  <c r="F5146" i="9"/>
  <c r="H5146" i="9" s="1"/>
  <c r="F5147" i="9"/>
  <c r="H5147" i="9" s="1"/>
  <c r="F5148" i="9"/>
  <c r="H5148" i="9" s="1"/>
  <c r="F5149" i="9"/>
  <c r="H5149" i="9" s="1"/>
  <c r="F5150" i="9"/>
  <c r="H5150" i="9" s="1"/>
  <c r="F5151" i="9"/>
  <c r="H5151" i="9" s="1"/>
  <c r="F5152" i="9"/>
  <c r="H5152" i="9" s="1"/>
  <c r="F5153" i="9"/>
  <c r="H5153" i="9" s="1"/>
  <c r="F5154" i="9"/>
  <c r="H5154" i="9" s="1"/>
  <c r="F5155" i="9"/>
  <c r="H5155" i="9" s="1"/>
  <c r="F5156" i="9"/>
  <c r="H5156" i="9" s="1"/>
  <c r="F5157" i="9"/>
  <c r="H5157" i="9" s="1"/>
  <c r="F5158" i="9"/>
  <c r="H5158" i="9" s="1"/>
  <c r="F5159" i="9"/>
  <c r="H5159" i="9" s="1"/>
  <c r="F5160" i="9"/>
  <c r="H5160" i="9" s="1"/>
  <c r="F5161" i="9"/>
  <c r="H5161" i="9" s="1"/>
  <c r="F5162" i="9"/>
  <c r="H5162" i="9" s="1"/>
  <c r="F5163" i="9"/>
  <c r="H5163" i="9" s="1"/>
  <c r="F5164" i="9"/>
  <c r="H5164" i="9" s="1"/>
  <c r="F5165" i="9"/>
  <c r="H5165" i="9" s="1"/>
  <c r="F5166" i="9"/>
  <c r="H5166" i="9" s="1"/>
  <c r="F5167" i="9"/>
  <c r="H5167" i="9"/>
  <c r="F5168" i="9"/>
  <c r="H5168" i="9" s="1"/>
  <c r="F5169" i="9"/>
  <c r="H5169" i="9" s="1"/>
  <c r="F5170" i="9"/>
  <c r="H5170" i="9" s="1"/>
  <c r="F5171" i="9"/>
  <c r="H5171" i="9" s="1"/>
  <c r="F5172" i="9"/>
  <c r="H5172" i="9" s="1"/>
  <c r="F5173" i="9"/>
  <c r="H5173" i="9" s="1"/>
  <c r="F5174" i="9"/>
  <c r="H5174" i="9"/>
  <c r="F5175" i="9"/>
  <c r="H5175" i="9" s="1"/>
  <c r="F5176" i="9"/>
  <c r="H5176" i="9" s="1"/>
  <c r="F5177" i="9"/>
  <c r="H5177" i="9" s="1"/>
  <c r="F5178" i="9"/>
  <c r="H5178" i="9" s="1"/>
  <c r="F5179" i="9"/>
  <c r="H5179" i="9" s="1"/>
  <c r="F5180" i="9"/>
  <c r="H5180" i="9" s="1"/>
  <c r="F5181" i="9"/>
  <c r="H5181" i="9" s="1"/>
  <c r="F5182" i="9"/>
  <c r="H5182" i="9" s="1"/>
  <c r="F5183" i="9"/>
  <c r="H5183" i="9" s="1"/>
  <c r="F5184" i="9"/>
  <c r="H5184" i="9" s="1"/>
  <c r="F5185" i="9"/>
  <c r="H5185" i="9" s="1"/>
  <c r="F5186" i="9"/>
  <c r="H5186" i="9" s="1"/>
  <c r="F5187" i="9"/>
  <c r="H5187" i="9" s="1"/>
  <c r="F5188" i="9"/>
  <c r="H5188" i="9" s="1"/>
  <c r="F5189" i="9"/>
  <c r="H5189" i="9" s="1"/>
  <c r="F5190" i="9"/>
  <c r="H5190" i="9" s="1"/>
  <c r="F5191" i="9"/>
  <c r="H5191" i="9" s="1"/>
  <c r="F5192" i="9"/>
  <c r="H5192" i="9" s="1"/>
  <c r="F5193" i="9"/>
  <c r="H5193" i="9" s="1"/>
  <c r="F5194" i="9"/>
  <c r="H5194" i="9" s="1"/>
  <c r="F5195" i="9"/>
  <c r="H5195" i="9" s="1"/>
  <c r="F5196" i="9"/>
  <c r="H5196" i="9" s="1"/>
  <c r="F5197" i="9"/>
  <c r="H5197" i="9" s="1"/>
  <c r="F5198" i="9"/>
  <c r="H5198" i="9" s="1"/>
  <c r="F5199" i="9"/>
  <c r="H5199" i="9" s="1"/>
  <c r="F5200" i="9"/>
  <c r="H5200" i="9" s="1"/>
  <c r="F5201" i="9"/>
  <c r="H5201" i="9" s="1"/>
  <c r="F5202" i="9"/>
  <c r="H5202" i="9" s="1"/>
  <c r="F5203" i="9"/>
  <c r="H5203" i="9" s="1"/>
  <c r="F5204" i="9"/>
  <c r="H5204" i="9"/>
  <c r="F5205" i="9"/>
  <c r="H5205" i="9"/>
  <c r="F5206" i="9"/>
  <c r="H5206" i="9" s="1"/>
  <c r="F5207" i="9"/>
  <c r="H5207" i="9" s="1"/>
  <c r="F5208" i="9"/>
  <c r="H5208" i="9" s="1"/>
  <c r="F5209" i="9"/>
  <c r="H5209" i="9"/>
  <c r="F5210" i="9"/>
  <c r="H5210" i="9" s="1"/>
  <c r="F5211" i="9"/>
  <c r="H5211" i="9" s="1"/>
  <c r="F5212" i="9"/>
  <c r="H5212" i="9" s="1"/>
  <c r="F5213" i="9"/>
  <c r="H5213" i="9" s="1"/>
  <c r="F5214" i="9"/>
  <c r="H5214" i="9" s="1"/>
  <c r="F5215" i="9"/>
  <c r="H5215" i="9" s="1"/>
  <c r="F5216" i="9"/>
  <c r="H5216" i="9" s="1"/>
  <c r="F5217" i="9"/>
  <c r="H5217" i="9" s="1"/>
  <c r="F5218" i="9"/>
  <c r="H5218" i="9" s="1"/>
  <c r="F5219" i="9"/>
  <c r="H5219" i="9" s="1"/>
  <c r="F5220" i="9"/>
  <c r="H5220" i="9" s="1"/>
  <c r="F5221" i="9"/>
  <c r="H5221" i="9" s="1"/>
  <c r="F5222" i="9"/>
  <c r="H5222" i="9" s="1"/>
  <c r="F5223" i="9"/>
  <c r="H5223" i="9" s="1"/>
  <c r="F5224" i="9"/>
  <c r="H5224" i="9" s="1"/>
  <c r="F5225" i="9"/>
  <c r="H5225" i="9" s="1"/>
  <c r="F5226" i="9"/>
  <c r="H5226" i="9" s="1"/>
  <c r="F5227" i="9"/>
  <c r="H5227" i="9" s="1"/>
  <c r="F5228" i="9"/>
  <c r="H5228" i="9" s="1"/>
  <c r="F5229" i="9"/>
  <c r="H5229" i="9" s="1"/>
  <c r="F5230" i="9"/>
  <c r="H5230" i="9" s="1"/>
  <c r="F5231" i="9"/>
  <c r="H5231" i="9" s="1"/>
  <c r="F5232" i="9"/>
  <c r="H5232" i="9" s="1"/>
  <c r="F5233" i="9"/>
  <c r="H5233" i="9" s="1"/>
  <c r="F5234" i="9"/>
  <c r="H5234" i="9" s="1"/>
  <c r="F5235" i="9"/>
  <c r="H5235" i="9" s="1"/>
  <c r="F5236" i="9"/>
  <c r="H5236" i="9" s="1"/>
  <c r="F5237" i="9"/>
  <c r="H5237" i="9" s="1"/>
  <c r="F5238" i="9"/>
  <c r="H5238" i="9" s="1"/>
  <c r="F5239" i="9"/>
  <c r="H5239" i="9" s="1"/>
  <c r="F5240" i="9"/>
  <c r="H5240" i="9" s="1"/>
  <c r="F5241" i="9"/>
  <c r="H5241" i="9" s="1"/>
  <c r="F5242" i="9"/>
  <c r="H5242" i="9" s="1"/>
  <c r="F5243" i="9"/>
  <c r="H5243" i="9" s="1"/>
  <c r="F5244" i="9"/>
  <c r="H5244" i="9" s="1"/>
  <c r="F5245" i="9"/>
  <c r="H5245" i="9" s="1"/>
  <c r="F5246" i="9"/>
  <c r="H5246" i="9" s="1"/>
  <c r="F5247" i="9"/>
  <c r="H5247" i="9" s="1"/>
  <c r="F5248" i="9"/>
  <c r="H5248" i="9" s="1"/>
  <c r="F5249" i="9"/>
  <c r="H5249" i="9" s="1"/>
  <c r="F5250" i="9"/>
  <c r="H5250" i="9" s="1"/>
  <c r="F5251" i="9"/>
  <c r="H5251" i="9" s="1"/>
  <c r="F5252" i="9"/>
  <c r="H5252" i="9" s="1"/>
  <c r="F5253" i="9"/>
  <c r="H5253" i="9" s="1"/>
  <c r="F5254" i="9"/>
  <c r="H5254" i="9" s="1"/>
  <c r="F5255" i="9"/>
  <c r="H5255" i="9" s="1"/>
  <c r="F5256" i="9"/>
  <c r="H5256" i="9" s="1"/>
  <c r="F5257" i="9"/>
  <c r="H5257" i="9" s="1"/>
  <c r="F5258" i="9"/>
  <c r="H5258" i="9" s="1"/>
  <c r="F5259" i="9"/>
  <c r="H5259" i="9" s="1"/>
  <c r="F5260" i="9"/>
  <c r="H5260" i="9" s="1"/>
  <c r="F5261" i="9"/>
  <c r="H5261" i="9"/>
  <c r="F5262" i="9"/>
  <c r="H5262" i="9" s="1"/>
  <c r="F5263" i="9"/>
  <c r="H5263" i="9"/>
  <c r="F5264" i="9"/>
  <c r="H5264" i="9" s="1"/>
  <c r="F5265" i="9"/>
  <c r="H5265" i="9" s="1"/>
  <c r="F5266" i="9"/>
  <c r="H5266" i="9" s="1"/>
  <c r="F5267" i="9"/>
  <c r="H5267" i="9" s="1"/>
  <c r="F5268" i="9"/>
  <c r="H5268" i="9" s="1"/>
  <c r="F5269" i="9"/>
  <c r="H5269" i="9" s="1"/>
  <c r="F5270" i="9"/>
  <c r="H5270" i="9"/>
  <c r="F5271" i="9"/>
  <c r="H5271" i="9" s="1"/>
  <c r="F5272" i="9"/>
  <c r="H5272" i="9" s="1"/>
  <c r="F5273" i="9"/>
  <c r="H5273" i="9" s="1"/>
  <c r="F5274" i="9"/>
  <c r="H5274" i="9" s="1"/>
  <c r="F5275" i="9"/>
  <c r="H5275" i="9" s="1"/>
  <c r="F5276" i="9"/>
  <c r="H5276" i="9" s="1"/>
  <c r="F5277" i="9"/>
  <c r="H5277" i="9" s="1"/>
  <c r="F5278" i="9"/>
  <c r="H5278" i="9" s="1"/>
  <c r="F5279" i="9"/>
  <c r="H5279" i="9"/>
  <c r="F5280" i="9"/>
  <c r="H5280" i="9" s="1"/>
  <c r="F5281" i="9"/>
  <c r="H5281" i="9" s="1"/>
  <c r="F5282" i="9"/>
  <c r="H5282" i="9" s="1"/>
  <c r="F5283" i="9"/>
  <c r="H5283" i="9" s="1"/>
  <c r="F5284" i="9"/>
  <c r="H5284" i="9" s="1"/>
  <c r="F5285" i="9"/>
  <c r="H5285" i="9" s="1"/>
  <c r="F5286" i="9"/>
  <c r="H5286" i="9" s="1"/>
  <c r="F5287" i="9"/>
  <c r="H5287" i="9" s="1"/>
  <c r="F5288" i="9"/>
  <c r="H5288" i="9" s="1"/>
  <c r="F5289" i="9"/>
  <c r="H5289" i="9"/>
  <c r="F5290" i="9"/>
  <c r="H5290" i="9" s="1"/>
  <c r="F5291" i="9"/>
  <c r="H5291" i="9" s="1"/>
  <c r="F5292" i="9"/>
  <c r="H5292" i="9" s="1"/>
  <c r="F5293" i="9"/>
  <c r="H5293" i="9" s="1"/>
  <c r="F5294" i="9"/>
  <c r="H5294" i="9" s="1"/>
  <c r="F5295" i="9"/>
  <c r="H5295" i="9" s="1"/>
  <c r="F5296" i="9"/>
  <c r="H5296" i="9" s="1"/>
  <c r="F5297" i="9"/>
  <c r="H5297" i="9"/>
  <c r="F5298" i="9"/>
  <c r="H5298" i="9"/>
  <c r="F5299" i="9"/>
  <c r="H5299" i="9" s="1"/>
  <c r="F5300" i="9"/>
  <c r="H5300" i="9"/>
  <c r="F5301" i="9"/>
  <c r="H5301" i="9" s="1"/>
  <c r="F5302" i="9"/>
  <c r="H5302" i="9" s="1"/>
  <c r="F5303" i="9"/>
  <c r="H5303" i="9" s="1"/>
  <c r="F5304" i="9"/>
  <c r="H5304" i="9" s="1"/>
  <c r="F5305" i="9"/>
  <c r="H5305" i="9" s="1"/>
  <c r="F5306" i="9"/>
  <c r="H5306" i="9" s="1"/>
  <c r="F5307" i="9"/>
  <c r="H5307" i="9" s="1"/>
  <c r="F5308" i="9"/>
  <c r="H5308" i="9" s="1"/>
  <c r="F5309" i="9"/>
  <c r="H5309" i="9" s="1"/>
  <c r="F5310" i="9"/>
  <c r="H5310" i="9" s="1"/>
  <c r="F5311" i="9"/>
  <c r="H5311" i="9" s="1"/>
  <c r="F5312" i="9"/>
  <c r="H5312" i="9" s="1"/>
  <c r="F5313" i="9"/>
  <c r="H5313" i="9" s="1"/>
  <c r="F5314" i="9"/>
  <c r="H5314" i="9" s="1"/>
  <c r="F5315" i="9"/>
  <c r="H5315" i="9" s="1"/>
  <c r="F5316" i="9"/>
  <c r="H5316" i="9" s="1"/>
  <c r="F5317" i="9"/>
  <c r="H5317" i="9" s="1"/>
  <c r="F5318" i="9"/>
  <c r="H5318" i="9" s="1"/>
  <c r="F5319" i="9"/>
  <c r="H5319" i="9" s="1"/>
  <c r="F5320" i="9"/>
  <c r="H5320" i="9" s="1"/>
  <c r="F5321" i="9"/>
  <c r="H5321" i="9" s="1"/>
  <c r="F5322" i="9"/>
  <c r="H5322" i="9" s="1"/>
  <c r="F5323" i="9"/>
  <c r="H5323" i="9" s="1"/>
  <c r="F5324" i="9"/>
  <c r="H5324" i="9" s="1"/>
  <c r="F5325" i="9"/>
  <c r="H5325" i="9" s="1"/>
  <c r="F5326" i="9"/>
  <c r="H5326" i="9" s="1"/>
  <c r="F5327" i="9"/>
  <c r="H5327" i="9" s="1"/>
  <c r="F5328" i="9"/>
  <c r="H5328" i="9" s="1"/>
  <c r="F5329" i="9"/>
  <c r="H5329" i="9" s="1"/>
  <c r="F5330" i="9"/>
  <c r="H5330" i="9" s="1"/>
  <c r="F5331" i="9"/>
  <c r="H5331" i="9" s="1"/>
  <c r="F5332" i="9"/>
  <c r="H5332" i="9"/>
  <c r="F5333" i="9"/>
  <c r="H5333" i="9" s="1"/>
  <c r="F5334" i="9"/>
  <c r="H5334" i="9" s="1"/>
  <c r="F5335" i="9"/>
  <c r="H5335" i="9" s="1"/>
  <c r="F5336" i="9"/>
  <c r="H5336" i="9" s="1"/>
  <c r="F5337" i="9"/>
  <c r="H5337" i="9" s="1"/>
  <c r="F5338" i="9"/>
  <c r="H5338" i="9" s="1"/>
  <c r="F5339" i="9"/>
  <c r="H5339" i="9" s="1"/>
  <c r="F5340" i="9"/>
  <c r="H5340" i="9" s="1"/>
  <c r="F5341" i="9"/>
  <c r="H5341" i="9"/>
  <c r="F5342" i="9"/>
  <c r="H5342" i="9"/>
  <c r="F5343" i="9"/>
  <c r="H5343" i="9" s="1"/>
  <c r="F5344" i="9"/>
  <c r="H5344" i="9" s="1"/>
  <c r="F5345" i="9"/>
  <c r="H5345" i="9" s="1"/>
  <c r="F5346" i="9"/>
  <c r="H5346" i="9" s="1"/>
  <c r="F5347" i="9"/>
  <c r="H5347" i="9" s="1"/>
  <c r="F5348" i="9"/>
  <c r="H5348" i="9" s="1"/>
  <c r="F5349" i="9"/>
  <c r="H5349" i="9" s="1"/>
  <c r="F5350" i="9"/>
  <c r="H5350" i="9" s="1"/>
  <c r="F5351" i="9"/>
  <c r="H5351" i="9" s="1"/>
  <c r="F5352" i="9"/>
  <c r="H5352" i="9" s="1"/>
  <c r="F5353" i="9"/>
  <c r="H5353" i="9" s="1"/>
  <c r="F5354" i="9"/>
  <c r="H5354" i="9" s="1"/>
  <c r="F5355" i="9"/>
  <c r="H5355" i="9" s="1"/>
  <c r="F5356" i="9"/>
  <c r="H5356" i="9" s="1"/>
  <c r="F5357" i="9"/>
  <c r="H5357" i="9" s="1"/>
  <c r="F5358" i="9"/>
  <c r="H5358" i="9" s="1"/>
  <c r="F5359" i="9"/>
  <c r="H5359" i="9" s="1"/>
  <c r="F5360" i="9"/>
  <c r="H5360" i="9" s="1"/>
  <c r="F5361" i="9"/>
  <c r="H5361" i="9" s="1"/>
  <c r="F5362" i="9"/>
  <c r="H5362" i="9" s="1"/>
  <c r="F5363" i="9"/>
  <c r="H5363" i="9" s="1"/>
  <c r="F5364" i="9"/>
  <c r="H5364" i="9" s="1"/>
  <c r="F5365" i="9"/>
  <c r="H5365" i="9" s="1"/>
  <c r="F5366" i="9"/>
  <c r="H5366" i="9" s="1"/>
  <c r="F5367" i="9"/>
  <c r="H5367" i="9" s="1"/>
  <c r="F5368" i="9"/>
  <c r="H5368" i="9" s="1"/>
  <c r="F5369" i="9"/>
  <c r="H5369" i="9" s="1"/>
  <c r="F5370" i="9"/>
  <c r="H5370" i="9" s="1"/>
  <c r="F5371" i="9"/>
  <c r="H5371" i="9"/>
  <c r="F5372" i="9"/>
  <c r="H5372" i="9"/>
  <c r="F5373" i="9"/>
  <c r="H5373" i="9"/>
  <c r="F5374" i="9"/>
  <c r="H5374" i="9"/>
  <c r="F5375" i="9"/>
  <c r="H5375" i="9"/>
  <c r="F5376" i="9"/>
  <c r="H5376" i="9"/>
  <c r="F5377" i="9"/>
  <c r="H5377" i="9"/>
  <c r="F5378" i="9"/>
  <c r="H5378" i="9"/>
  <c r="F5379" i="9"/>
  <c r="H5379" i="9"/>
  <c r="F5380" i="9"/>
  <c r="H5380" i="9"/>
  <c r="F5381" i="9"/>
  <c r="H5381" i="9"/>
  <c r="F5382" i="9"/>
  <c r="H5382" i="9"/>
  <c r="F5383" i="9"/>
  <c r="H5383" i="9"/>
  <c r="F5384" i="9"/>
  <c r="H5384" i="9"/>
  <c r="F5385" i="9"/>
  <c r="H5385" i="9"/>
  <c r="F5386" i="9"/>
  <c r="H5386" i="9"/>
  <c r="F5387" i="9"/>
  <c r="H5387" i="9"/>
  <c r="F5388" i="9"/>
  <c r="H5388" i="9"/>
  <c r="F5389" i="9"/>
  <c r="H5389" i="9"/>
  <c r="F5390" i="9"/>
  <c r="H5390" i="9"/>
  <c r="F5391" i="9"/>
  <c r="H5391" i="9" s="1"/>
  <c r="F5392" i="9"/>
  <c r="H5392" i="9" s="1"/>
  <c r="F5393" i="9"/>
  <c r="H5393" i="9" s="1"/>
  <c r="F5394" i="9"/>
  <c r="H5394" i="9" s="1"/>
  <c r="F5395" i="9"/>
  <c r="H5395" i="9" s="1"/>
  <c r="F5396" i="9"/>
  <c r="H5396" i="9" s="1"/>
  <c r="F5397" i="9"/>
  <c r="H5397" i="9" s="1"/>
  <c r="F5398" i="9"/>
  <c r="H5398" i="9" s="1"/>
  <c r="F5399" i="9"/>
  <c r="H5399" i="9" s="1"/>
  <c r="F5400" i="9"/>
  <c r="H5400" i="9" s="1"/>
  <c r="F5401" i="9"/>
  <c r="H5401" i="9" s="1"/>
  <c r="F5402" i="9"/>
  <c r="H5402" i="9" s="1"/>
  <c r="F5403" i="9"/>
  <c r="H5403" i="9"/>
  <c r="F5404" i="9"/>
  <c r="H5404" i="9" s="1"/>
  <c r="F5405" i="9"/>
  <c r="H5405" i="9"/>
  <c r="F5406" i="9"/>
  <c r="H5406" i="9"/>
  <c r="F5407" i="9"/>
  <c r="H5407" i="9" s="1"/>
  <c r="F5408" i="9"/>
  <c r="H5408" i="9" s="1"/>
  <c r="F5409" i="9"/>
  <c r="H5409" i="9" s="1"/>
  <c r="F5410" i="9"/>
  <c r="H5410" i="9" s="1"/>
  <c r="F5411" i="9"/>
  <c r="H5411" i="9" s="1"/>
  <c r="F5412" i="9"/>
  <c r="H5412" i="9"/>
  <c r="F5413" i="9"/>
  <c r="H5413" i="9" s="1"/>
  <c r="F5414" i="9"/>
  <c r="H5414" i="9"/>
  <c r="F5415" i="9"/>
  <c r="H5415" i="9" s="1"/>
  <c r="F5416" i="9"/>
  <c r="H5416" i="9" s="1"/>
  <c r="F5417" i="9"/>
  <c r="H5417" i="9" s="1"/>
  <c r="F5418" i="9"/>
  <c r="H5418" i="9" s="1"/>
  <c r="F5419" i="9"/>
  <c r="H5419" i="9" s="1"/>
  <c r="F5420" i="9"/>
  <c r="H5420" i="9" s="1"/>
  <c r="F5421" i="9"/>
  <c r="H5421" i="9" s="1"/>
  <c r="F5422" i="9"/>
  <c r="H5422" i="9" s="1"/>
  <c r="F5423" i="9"/>
  <c r="H5423" i="9" s="1"/>
  <c r="F5424" i="9"/>
  <c r="H5424" i="9" s="1"/>
  <c r="F5425" i="9"/>
  <c r="H5425" i="9" s="1"/>
  <c r="F5426" i="9"/>
  <c r="H5426" i="9" s="1"/>
  <c r="F5427" i="9"/>
  <c r="H5427" i="9" s="1"/>
  <c r="F5428" i="9"/>
  <c r="H5428" i="9" s="1"/>
  <c r="F5429" i="9"/>
  <c r="H5429" i="9" s="1"/>
  <c r="F5430" i="9"/>
  <c r="H5430" i="9" s="1"/>
  <c r="F5431" i="9"/>
  <c r="H5431" i="9" s="1"/>
  <c r="F5432" i="9"/>
  <c r="H5432" i="9" s="1"/>
  <c r="F5433" i="9"/>
  <c r="H5433" i="9"/>
  <c r="F5434" i="9"/>
  <c r="H5434" i="9" s="1"/>
  <c r="F5435" i="9"/>
  <c r="H5435" i="9"/>
  <c r="F5436" i="9"/>
  <c r="H5436" i="9" s="1"/>
  <c r="F5437" i="9"/>
  <c r="H5437" i="9" s="1"/>
  <c r="F5438" i="9"/>
  <c r="H5438" i="9" s="1"/>
  <c r="F5439" i="9"/>
  <c r="H5439" i="9" s="1"/>
  <c r="F5440" i="9"/>
  <c r="H5440" i="9" s="1"/>
  <c r="F5441" i="9"/>
  <c r="H5441" i="9" s="1"/>
  <c r="F5442" i="9"/>
  <c r="H5442" i="9" s="1"/>
  <c r="F5443" i="9"/>
  <c r="H5443" i="9" s="1"/>
  <c r="F5444" i="9"/>
  <c r="H5444" i="9" s="1"/>
  <c r="F5445" i="9"/>
  <c r="H5445" i="9" s="1"/>
  <c r="F5446" i="9"/>
  <c r="H5446" i="9" s="1"/>
  <c r="F5447" i="9"/>
  <c r="H5447" i="9" s="1"/>
  <c r="F5448" i="9"/>
  <c r="H5448" i="9" s="1"/>
  <c r="F5449" i="9"/>
  <c r="H5449" i="9" s="1"/>
  <c r="F5450" i="9"/>
  <c r="H5450" i="9" s="1"/>
  <c r="F5451" i="9"/>
  <c r="H5451" i="9" s="1"/>
  <c r="F5452" i="9"/>
  <c r="H5452" i="9" s="1"/>
  <c r="F5453" i="9"/>
  <c r="H5453" i="9" s="1"/>
  <c r="F5454" i="9"/>
  <c r="H5454" i="9" s="1"/>
  <c r="F5455" i="9"/>
  <c r="H5455" i="9" s="1"/>
  <c r="F5456" i="9"/>
  <c r="H5456" i="9" s="1"/>
  <c r="F5457" i="9"/>
  <c r="H5457" i="9" s="1"/>
  <c r="F5458" i="9"/>
  <c r="H5458" i="9" s="1"/>
  <c r="F5459" i="9"/>
  <c r="H5459" i="9" s="1"/>
  <c r="F5460" i="9"/>
  <c r="H5460" i="9" s="1"/>
  <c r="F5461" i="9"/>
  <c r="H5461" i="9" s="1"/>
  <c r="F5462" i="9"/>
  <c r="H5462" i="9" s="1"/>
  <c r="F5463" i="9"/>
  <c r="H5463" i="9" s="1"/>
  <c r="F5464" i="9"/>
  <c r="H5464" i="9" s="1"/>
  <c r="F5465" i="9"/>
  <c r="H5465" i="9" s="1"/>
  <c r="F5466" i="9"/>
  <c r="H5466" i="9" s="1"/>
  <c r="F5467" i="9"/>
  <c r="H5467" i="9" s="1"/>
  <c r="F5468" i="9"/>
  <c r="H5468" i="9" s="1"/>
  <c r="F5469" i="9"/>
  <c r="H5469" i="9" s="1"/>
  <c r="F5470" i="9"/>
  <c r="H5470" i="9" s="1"/>
  <c r="F5471" i="9"/>
  <c r="H5471" i="9" s="1"/>
  <c r="F5472" i="9"/>
  <c r="H5472" i="9" s="1"/>
  <c r="F5473" i="9"/>
  <c r="H5473" i="9" s="1"/>
  <c r="F5474" i="9"/>
  <c r="H5474" i="9"/>
  <c r="F5475" i="9"/>
  <c r="H5475" i="9" s="1"/>
  <c r="F5476" i="9"/>
  <c r="H5476" i="9" s="1"/>
  <c r="F5477" i="9"/>
  <c r="H5477" i="9" s="1"/>
  <c r="F5478" i="9"/>
  <c r="H5478" i="9"/>
  <c r="F5479" i="9"/>
  <c r="H5479" i="9" s="1"/>
  <c r="F5480" i="9"/>
  <c r="H5480" i="9" s="1"/>
  <c r="F5481" i="9"/>
  <c r="H5481" i="9" s="1"/>
  <c r="F5482" i="9"/>
  <c r="H5482" i="9" s="1"/>
  <c r="F5483" i="9"/>
  <c r="H5483" i="9" s="1"/>
  <c r="F5484" i="9"/>
  <c r="H5484" i="9" s="1"/>
  <c r="F5485" i="9"/>
  <c r="H5485" i="9" s="1"/>
  <c r="F5486" i="9"/>
  <c r="H5486" i="9" s="1"/>
  <c r="F5487" i="9"/>
  <c r="H5487" i="9" s="1"/>
  <c r="F5488" i="9"/>
  <c r="H5488" i="9" s="1"/>
  <c r="F5489" i="9"/>
  <c r="H5489" i="9" s="1"/>
  <c r="F5490" i="9"/>
  <c r="H5490" i="9" s="1"/>
  <c r="F5491" i="9"/>
  <c r="H5491" i="9" s="1"/>
  <c r="F5492" i="9"/>
  <c r="H5492" i="9" s="1"/>
  <c r="F5493" i="9"/>
  <c r="H5493" i="9" s="1"/>
  <c r="F5494" i="9"/>
  <c r="H5494" i="9" s="1"/>
  <c r="F5495" i="9"/>
  <c r="H5495" i="9" s="1"/>
  <c r="F5496" i="9"/>
  <c r="H5496" i="9" s="1"/>
  <c r="F5497" i="9"/>
  <c r="H5497" i="9" s="1"/>
  <c r="F5498" i="9"/>
  <c r="H5498" i="9" s="1"/>
  <c r="F5499" i="9"/>
  <c r="H5499" i="9" s="1"/>
  <c r="F5500" i="9"/>
  <c r="H5500" i="9" s="1"/>
  <c r="F5501" i="9"/>
  <c r="H5501" i="9" s="1"/>
  <c r="F5502" i="9"/>
  <c r="H5502" i="9" s="1"/>
  <c r="F5503" i="9"/>
  <c r="H5503" i="9"/>
  <c r="F5504" i="9"/>
  <c r="H5504" i="9" s="1"/>
  <c r="F5505" i="9"/>
  <c r="H5505" i="9" s="1"/>
  <c r="F5506" i="9"/>
  <c r="H5506" i="9" s="1"/>
  <c r="F5507" i="9"/>
  <c r="H5507" i="9" s="1"/>
  <c r="F5508" i="9"/>
  <c r="H5508" i="9" s="1"/>
  <c r="F5509" i="9"/>
  <c r="H5509" i="9" s="1"/>
  <c r="F5510" i="9"/>
  <c r="H5510" i="9" s="1"/>
  <c r="F5511" i="9"/>
  <c r="H5511" i="9" s="1"/>
  <c r="F5512" i="9"/>
  <c r="H5512" i="9" s="1"/>
  <c r="F5513" i="9"/>
  <c r="H5513" i="9" s="1"/>
  <c r="F5514" i="9"/>
  <c r="H5514" i="9" s="1"/>
  <c r="F5515" i="9"/>
  <c r="H5515" i="9" s="1"/>
  <c r="F5516" i="9"/>
  <c r="H5516" i="9" s="1"/>
  <c r="F5517" i="9"/>
  <c r="H5517" i="9" s="1"/>
  <c r="F5518" i="9"/>
  <c r="H5518" i="9" s="1"/>
  <c r="F5519" i="9"/>
  <c r="H5519" i="9" s="1"/>
  <c r="F5520" i="9"/>
  <c r="H5520" i="9" s="1"/>
  <c r="F5521" i="9"/>
  <c r="H5521" i="9" s="1"/>
  <c r="F5522" i="9"/>
  <c r="H5522" i="9" s="1"/>
  <c r="F5523" i="9"/>
  <c r="H5523" i="9" s="1"/>
  <c r="F5524" i="9"/>
  <c r="H5524" i="9" s="1"/>
  <c r="F5525" i="9"/>
  <c r="H5525" i="9" s="1"/>
  <c r="F5526" i="9"/>
  <c r="H5526" i="9" s="1"/>
  <c r="F5527" i="9"/>
  <c r="H5527" i="9" s="1"/>
  <c r="F5528" i="9"/>
  <c r="H5528" i="9" s="1"/>
  <c r="F5529" i="9"/>
  <c r="H5529" i="9" s="1"/>
  <c r="F5530" i="9"/>
  <c r="H5530" i="9" s="1"/>
  <c r="F5531" i="9"/>
  <c r="H5531" i="9" s="1"/>
  <c r="F5532" i="9"/>
  <c r="H5532" i="9" s="1"/>
  <c r="F5533" i="9"/>
  <c r="H5533" i="9" s="1"/>
  <c r="F5534" i="9"/>
  <c r="H5534" i="9" s="1"/>
  <c r="F5535" i="9"/>
  <c r="H5535" i="9" s="1"/>
  <c r="F5536" i="9"/>
  <c r="H5536" i="9" s="1"/>
  <c r="F5537" i="9"/>
  <c r="H5537" i="9" s="1"/>
  <c r="F5538" i="9"/>
  <c r="H5538" i="9" s="1"/>
  <c r="F5539" i="9"/>
  <c r="H5539" i="9" s="1"/>
  <c r="F5540" i="9"/>
  <c r="H5540" i="9" s="1"/>
  <c r="F5541" i="9"/>
  <c r="H5541" i="9" s="1"/>
  <c r="F5542" i="9"/>
  <c r="H5542" i="9" s="1"/>
  <c r="F5543" i="9"/>
  <c r="H5543" i="9" s="1"/>
  <c r="F5544" i="9"/>
  <c r="H5544" i="9" s="1"/>
  <c r="F5545" i="9"/>
  <c r="H5545" i="9" s="1"/>
  <c r="F5546" i="9"/>
  <c r="H5546" i="9" s="1"/>
  <c r="F5547" i="9"/>
  <c r="H5547" i="9" s="1"/>
  <c r="F5548" i="9"/>
  <c r="H5548" i="9" s="1"/>
  <c r="F5549" i="9"/>
  <c r="H5549" i="9" s="1"/>
  <c r="F5550" i="9"/>
  <c r="H5550" i="9" s="1"/>
  <c r="F5551" i="9"/>
  <c r="H5551" i="9" s="1"/>
  <c r="F5552" i="9"/>
  <c r="H5552" i="9" s="1"/>
  <c r="F5553" i="9"/>
  <c r="H5553" i="9" s="1"/>
  <c r="F5554" i="9"/>
  <c r="H5554" i="9" s="1"/>
  <c r="F5555" i="9"/>
  <c r="H5555" i="9" s="1"/>
  <c r="F5556" i="9"/>
  <c r="H5556" i="9" s="1"/>
  <c r="F5557" i="9"/>
  <c r="H5557" i="9" s="1"/>
  <c r="F5558" i="9"/>
  <c r="H5558" i="9" s="1"/>
  <c r="F5559" i="9"/>
  <c r="H5559" i="9" s="1"/>
  <c r="F5560" i="9"/>
  <c r="H5560" i="9"/>
  <c r="F5561" i="9"/>
  <c r="H5561" i="9" s="1"/>
  <c r="F5562" i="9"/>
  <c r="H5562" i="9" s="1"/>
  <c r="F5563" i="9"/>
  <c r="H5563" i="9" s="1"/>
  <c r="F5564" i="9"/>
  <c r="H5564" i="9" s="1"/>
  <c r="F5565" i="9"/>
  <c r="H5565" i="9" s="1"/>
  <c r="F5566" i="9"/>
  <c r="H5566" i="9" s="1"/>
  <c r="F5567" i="9"/>
  <c r="H5567" i="9" s="1"/>
  <c r="F5568" i="9"/>
  <c r="H5568" i="9" s="1"/>
  <c r="F5569" i="9"/>
  <c r="H5569" i="9" s="1"/>
  <c r="F5570" i="9"/>
  <c r="H5570" i="9" s="1"/>
  <c r="F5571" i="9"/>
  <c r="H5571" i="9"/>
  <c r="F5572" i="9"/>
  <c r="H5572" i="9" s="1"/>
  <c r="F5573" i="9"/>
  <c r="H5573" i="9" s="1"/>
  <c r="F5574" i="9"/>
  <c r="H5574" i="9" s="1"/>
  <c r="F5575" i="9"/>
  <c r="H5575" i="9" s="1"/>
  <c r="F5576" i="9"/>
  <c r="H5576" i="9" s="1"/>
  <c r="F5577" i="9"/>
  <c r="H5577" i="9" s="1"/>
  <c r="F5578" i="9"/>
  <c r="H5578" i="9" s="1"/>
  <c r="F5579" i="9"/>
  <c r="H5579" i="9" s="1"/>
  <c r="F5580" i="9"/>
  <c r="H5580" i="9" s="1"/>
  <c r="F5581" i="9"/>
  <c r="H5581" i="9" s="1"/>
  <c r="F5582" i="9"/>
  <c r="H5582" i="9" s="1"/>
  <c r="F5583" i="9"/>
  <c r="H5583" i="9" s="1"/>
  <c r="F5584" i="9"/>
  <c r="H5584" i="9" s="1"/>
  <c r="F5585" i="9"/>
  <c r="H5585" i="9" s="1"/>
  <c r="F5586" i="9"/>
  <c r="H5586" i="9" s="1"/>
  <c r="F5587" i="9"/>
  <c r="H5587" i="9" s="1"/>
  <c r="F5588" i="9"/>
  <c r="H5588" i="9" s="1"/>
  <c r="F5589" i="9"/>
  <c r="H5589" i="9" s="1"/>
  <c r="F5590" i="9"/>
  <c r="H5590" i="9" s="1"/>
  <c r="F5591" i="9"/>
  <c r="H5591" i="9" s="1"/>
  <c r="F5592" i="9"/>
  <c r="H5592" i="9" s="1"/>
  <c r="F5593" i="9"/>
  <c r="H5593" i="9" s="1"/>
  <c r="F5594" i="9"/>
  <c r="H5594" i="9" s="1"/>
  <c r="F5595" i="9"/>
  <c r="H5595" i="9" s="1"/>
  <c r="F5596" i="9"/>
  <c r="H5596" i="9" s="1"/>
  <c r="F5597" i="9"/>
  <c r="H5597" i="9" s="1"/>
  <c r="F5598" i="9"/>
  <c r="H5598" i="9" s="1"/>
  <c r="F5599" i="9"/>
  <c r="H5599" i="9" s="1"/>
  <c r="F5600" i="9"/>
  <c r="H5600" i="9" s="1"/>
  <c r="F5601" i="9"/>
  <c r="H5601" i="9" s="1"/>
  <c r="F5602" i="9"/>
  <c r="H5602" i="9" s="1"/>
  <c r="F5603" i="9"/>
  <c r="H5603" i="9" s="1"/>
  <c r="F5604" i="9"/>
  <c r="H5604" i="9" s="1"/>
  <c r="F5605" i="9"/>
  <c r="H5605" i="9" s="1"/>
  <c r="F5606" i="9"/>
  <c r="H5606" i="9" s="1"/>
  <c r="F5607" i="9"/>
  <c r="H5607" i="9" s="1"/>
  <c r="F5608" i="9"/>
  <c r="H5608" i="9" s="1"/>
  <c r="F5609" i="9"/>
  <c r="H5609" i="9" s="1"/>
  <c r="F5610" i="9"/>
  <c r="H5610" i="9" s="1"/>
  <c r="F5611" i="9"/>
  <c r="H5611" i="9" s="1"/>
  <c r="F5612" i="9"/>
  <c r="H5612" i="9" s="1"/>
  <c r="F5613" i="9"/>
  <c r="H5613" i="9" s="1"/>
  <c r="F5614" i="9"/>
  <c r="H5614" i="9" s="1"/>
  <c r="F5615" i="9"/>
  <c r="H5615" i="9" s="1"/>
  <c r="F5616" i="9"/>
  <c r="H5616" i="9" s="1"/>
  <c r="F5617" i="9"/>
  <c r="H5617" i="9" s="1"/>
  <c r="F5618" i="9"/>
  <c r="H5618" i="9" s="1"/>
  <c r="F5619" i="9"/>
  <c r="H5619" i="9" s="1"/>
  <c r="F5620" i="9"/>
  <c r="H5620" i="9" s="1"/>
  <c r="F5621" i="9"/>
  <c r="H5621" i="9" s="1"/>
  <c r="F5622" i="9"/>
  <c r="H5622" i="9" s="1"/>
  <c r="F5623" i="9"/>
  <c r="H5623" i="9" s="1"/>
  <c r="F5624" i="9"/>
  <c r="H5624" i="9" s="1"/>
  <c r="F5625" i="9"/>
  <c r="H5625" i="9" s="1"/>
  <c r="F5626" i="9"/>
  <c r="H5626" i="9" s="1"/>
  <c r="F5627" i="9"/>
  <c r="H5627" i="9" s="1"/>
  <c r="F5628" i="9"/>
  <c r="H5628" i="9" s="1"/>
  <c r="F5629" i="9"/>
  <c r="H5629" i="9" s="1"/>
  <c r="F5630" i="9"/>
  <c r="H5630" i="9" s="1"/>
  <c r="F5631" i="9"/>
  <c r="H5631" i="9" s="1"/>
  <c r="F5632" i="9"/>
  <c r="H5632" i="9" s="1"/>
  <c r="F5633" i="9"/>
  <c r="H5633" i="9" s="1"/>
  <c r="F5634" i="9"/>
  <c r="H5634" i="9" s="1"/>
  <c r="F5635" i="9"/>
  <c r="H5635" i="9" s="1"/>
  <c r="F5636" i="9"/>
  <c r="H5636" i="9" s="1"/>
  <c r="F5637" i="9"/>
  <c r="H5637" i="9" s="1"/>
  <c r="F5638" i="9"/>
  <c r="H5638" i="9" s="1"/>
  <c r="F5639" i="9"/>
  <c r="H5639" i="9" s="1"/>
  <c r="F5640" i="9"/>
  <c r="H5640" i="9" s="1"/>
  <c r="F5641" i="9"/>
  <c r="H5641" i="9" s="1"/>
  <c r="F5642" i="9"/>
  <c r="H5642" i="9" s="1"/>
  <c r="F5643" i="9"/>
  <c r="H5643" i="9" s="1"/>
  <c r="F5644" i="9"/>
  <c r="H5644" i="9" s="1"/>
  <c r="F5645" i="9"/>
  <c r="H5645" i="9" s="1"/>
  <c r="F5646" i="9"/>
  <c r="H5646" i="9" s="1"/>
  <c r="F5647" i="9"/>
  <c r="H5647" i="9" s="1"/>
  <c r="F5648" i="9"/>
  <c r="H5648" i="9" s="1"/>
  <c r="F5649" i="9"/>
  <c r="H5649" i="9" s="1"/>
  <c r="F5650" i="9"/>
  <c r="H5650" i="9" s="1"/>
  <c r="F5651" i="9"/>
  <c r="H5651" i="9" s="1"/>
  <c r="F5652" i="9"/>
  <c r="H5652" i="9" s="1"/>
  <c r="F5653" i="9"/>
  <c r="H5653" i="9" s="1"/>
  <c r="F5654" i="9"/>
  <c r="H5654" i="9" s="1"/>
  <c r="F5655" i="9"/>
  <c r="H5655" i="9" s="1"/>
  <c r="F5656" i="9"/>
  <c r="H5656" i="9" s="1"/>
  <c r="F5657" i="9"/>
  <c r="H5657" i="9" s="1"/>
  <c r="F5658" i="9"/>
  <c r="H5658" i="9" s="1"/>
  <c r="F5659" i="9"/>
  <c r="H5659" i="9" s="1"/>
  <c r="F5660" i="9"/>
  <c r="H5660" i="9" s="1"/>
  <c r="F5661" i="9"/>
  <c r="H5661" i="9" s="1"/>
  <c r="F5662" i="9"/>
  <c r="H5662" i="9" s="1"/>
  <c r="F5663" i="9"/>
  <c r="H5663" i="9" s="1"/>
  <c r="F5664" i="9"/>
  <c r="H5664" i="9" s="1"/>
  <c r="F5665" i="9"/>
  <c r="H5665" i="9" s="1"/>
  <c r="F5666" i="9"/>
  <c r="H5666" i="9" s="1"/>
  <c r="F5667" i="9"/>
  <c r="H5667" i="9" s="1"/>
  <c r="F5668" i="9"/>
  <c r="H5668" i="9" s="1"/>
  <c r="F5669" i="9"/>
  <c r="H5669" i="9" s="1"/>
  <c r="F5670" i="9"/>
  <c r="H5670" i="9" s="1"/>
  <c r="F5671" i="9"/>
  <c r="H5671" i="9" s="1"/>
  <c r="F5672" i="9"/>
  <c r="H5672" i="9" s="1"/>
  <c r="F5673" i="9"/>
  <c r="H5673" i="9" s="1"/>
  <c r="F5674" i="9"/>
  <c r="H5674" i="9" s="1"/>
  <c r="F5675" i="9"/>
  <c r="H5675" i="9" s="1"/>
  <c r="F5676" i="9"/>
  <c r="H5676" i="9" s="1"/>
  <c r="F5677" i="9"/>
  <c r="H5677" i="9" s="1"/>
  <c r="F5678" i="9"/>
  <c r="H5678" i="9" s="1"/>
  <c r="F5679" i="9"/>
  <c r="H5679" i="9" s="1"/>
  <c r="F5680" i="9"/>
  <c r="H5680" i="9" s="1"/>
  <c r="F5681" i="9"/>
  <c r="H5681" i="9" s="1"/>
  <c r="F5682" i="9"/>
  <c r="H5682" i="9" s="1"/>
  <c r="F5683" i="9"/>
  <c r="H5683" i="9" s="1"/>
  <c r="F5684" i="9"/>
  <c r="H5684" i="9" s="1"/>
  <c r="F5685" i="9"/>
  <c r="H5685" i="9" s="1"/>
  <c r="F5686" i="9"/>
  <c r="H5686" i="9" s="1"/>
  <c r="F5687" i="9"/>
  <c r="H5687" i="9" s="1"/>
  <c r="F5688" i="9"/>
  <c r="H5688" i="9" s="1"/>
  <c r="F5689" i="9"/>
  <c r="H5689" i="9" s="1"/>
  <c r="F5690" i="9"/>
  <c r="H5690" i="9" s="1"/>
  <c r="F5691" i="9"/>
  <c r="H5691" i="9" s="1"/>
  <c r="F5692" i="9"/>
  <c r="H5692" i="9" s="1"/>
  <c r="F5693" i="9"/>
  <c r="H5693" i="9" s="1"/>
  <c r="F5694" i="9"/>
  <c r="H5694" i="9" s="1"/>
  <c r="F5695" i="9"/>
  <c r="H5695" i="9" s="1"/>
  <c r="F5696" i="9"/>
  <c r="H5696" i="9" s="1"/>
  <c r="F5697" i="9"/>
  <c r="H5697" i="9" s="1"/>
  <c r="F5698" i="9"/>
  <c r="H5698" i="9" s="1"/>
  <c r="F5699" i="9"/>
  <c r="H5699" i="9" s="1"/>
  <c r="F5700" i="9"/>
  <c r="H5700" i="9" s="1"/>
  <c r="F5701" i="9"/>
  <c r="H5701" i="9" s="1"/>
  <c r="F5702" i="9"/>
  <c r="H5702" i="9" s="1"/>
  <c r="F5703" i="9"/>
  <c r="H5703" i="9" s="1"/>
  <c r="F5704" i="9"/>
  <c r="H5704" i="9" s="1"/>
  <c r="F5705" i="9"/>
  <c r="H5705" i="9"/>
  <c r="F5706" i="9"/>
  <c r="H5706" i="9" s="1"/>
  <c r="F5707" i="9"/>
  <c r="H5707" i="9" s="1"/>
  <c r="F5708" i="9"/>
  <c r="H5708" i="9" s="1"/>
  <c r="F5709" i="9"/>
  <c r="H5709" i="9" s="1"/>
  <c r="F5710" i="9"/>
  <c r="H5710" i="9" s="1"/>
  <c r="F5711" i="9"/>
  <c r="H5711" i="9" s="1"/>
  <c r="F5712" i="9"/>
  <c r="H5712" i="9" s="1"/>
  <c r="F5713" i="9"/>
  <c r="H5713" i="9" s="1"/>
  <c r="F5714" i="9"/>
  <c r="H5714" i="9" s="1"/>
  <c r="F5715" i="9"/>
  <c r="H5715" i="9" s="1"/>
  <c r="F5716" i="9"/>
  <c r="H5716" i="9" s="1"/>
  <c r="F5717" i="9"/>
  <c r="H5717" i="9" s="1"/>
  <c r="F5718" i="9"/>
  <c r="H5718" i="9" s="1"/>
  <c r="F5719" i="9"/>
  <c r="H5719" i="9" s="1"/>
  <c r="F5720" i="9"/>
  <c r="H5720" i="9" s="1"/>
  <c r="F5721" i="9"/>
  <c r="H5721" i="9" s="1"/>
  <c r="F5722" i="9"/>
  <c r="H5722" i="9" s="1"/>
  <c r="F5723" i="9"/>
  <c r="H5723" i="9" s="1"/>
  <c r="F5724" i="9"/>
  <c r="H5724" i="9" s="1"/>
  <c r="F5725" i="9"/>
  <c r="H5725" i="9"/>
  <c r="F5726" i="9"/>
  <c r="H5726" i="9" s="1"/>
  <c r="F5727" i="9"/>
  <c r="H5727" i="9" s="1"/>
  <c r="F5728" i="9"/>
  <c r="H5728" i="9" s="1"/>
  <c r="F5729" i="9"/>
  <c r="H5729" i="9" s="1"/>
  <c r="F5730" i="9"/>
  <c r="H5730" i="9" s="1"/>
  <c r="F5731" i="9"/>
  <c r="H5731" i="9" s="1"/>
  <c r="F5732" i="9"/>
  <c r="H5732" i="9" s="1"/>
  <c r="F5733" i="9"/>
  <c r="H5733" i="9" s="1"/>
  <c r="F5734" i="9"/>
  <c r="H5734" i="9" s="1"/>
  <c r="F5735" i="9"/>
  <c r="H5735" i="9" s="1"/>
  <c r="F5736" i="9"/>
  <c r="H5736" i="9" s="1"/>
  <c r="F5737" i="9"/>
  <c r="H5737" i="9" s="1"/>
  <c r="F5738" i="9"/>
  <c r="H5738" i="9" s="1"/>
  <c r="F5739" i="9"/>
  <c r="H5739" i="9" s="1"/>
  <c r="F5740" i="9"/>
  <c r="H5740" i="9" s="1"/>
  <c r="F5741" i="9"/>
  <c r="H5741" i="9" s="1"/>
  <c r="F5742" i="9"/>
  <c r="H5742" i="9" s="1"/>
  <c r="F5743" i="9"/>
  <c r="H5743" i="9" s="1"/>
  <c r="F5744" i="9"/>
  <c r="H5744" i="9" s="1"/>
  <c r="F5745" i="9"/>
  <c r="H5745" i="9" s="1"/>
  <c r="F5746" i="9"/>
  <c r="H5746" i="9" s="1"/>
  <c r="F5747" i="9"/>
  <c r="H5747" i="9" s="1"/>
  <c r="F5748" i="9"/>
  <c r="H5748" i="9" s="1"/>
  <c r="F5749" i="9"/>
  <c r="H5749" i="9" s="1"/>
  <c r="F5750" i="9"/>
  <c r="H5750" i="9" s="1"/>
  <c r="F5751" i="9"/>
  <c r="H5751" i="9" s="1"/>
  <c r="F5752" i="9"/>
  <c r="H5752" i="9" s="1"/>
  <c r="F5753" i="9"/>
  <c r="H5753" i="9" s="1"/>
  <c r="F5754" i="9"/>
  <c r="H5754" i="9" s="1"/>
  <c r="F5755" i="9"/>
  <c r="H5755" i="9" s="1"/>
  <c r="F5756" i="9"/>
  <c r="H5756" i="9" s="1"/>
  <c r="F5757" i="9"/>
  <c r="H5757" i="9" s="1"/>
  <c r="F5758" i="9"/>
  <c r="H5758" i="9" s="1"/>
  <c r="F5759" i="9"/>
  <c r="H5759" i="9" s="1"/>
  <c r="F5760" i="9"/>
  <c r="H5760" i="9" s="1"/>
  <c r="F5761" i="9"/>
  <c r="H5761" i="9" s="1"/>
  <c r="F5762" i="9"/>
  <c r="H5762" i="9" s="1"/>
  <c r="F5763" i="9"/>
  <c r="H5763" i="9" s="1"/>
  <c r="F5764" i="9"/>
  <c r="H5764" i="9" s="1"/>
  <c r="F5765" i="9"/>
  <c r="H5765" i="9" s="1"/>
  <c r="F5766" i="9"/>
  <c r="H5766" i="9" s="1"/>
  <c r="F5767" i="9"/>
  <c r="H5767" i="9" s="1"/>
  <c r="F5768" i="9"/>
  <c r="H5768" i="9" s="1"/>
  <c r="F5769" i="9"/>
  <c r="H5769" i="9" s="1"/>
  <c r="F5770" i="9"/>
  <c r="H5770" i="9" s="1"/>
  <c r="F5771" i="9"/>
  <c r="H5771" i="9" s="1"/>
  <c r="F5772" i="9"/>
  <c r="H5772" i="9" s="1"/>
  <c r="F5773" i="9"/>
  <c r="H5773" i="9" s="1"/>
  <c r="F5774" i="9"/>
  <c r="H5774" i="9" s="1"/>
  <c r="F5775" i="9"/>
  <c r="H5775" i="9" s="1"/>
  <c r="F5776" i="9"/>
  <c r="H5776" i="9" s="1"/>
  <c r="F5777" i="9"/>
  <c r="H5777" i="9" s="1"/>
  <c r="F5778" i="9"/>
  <c r="H5778" i="9" s="1"/>
  <c r="F5779" i="9"/>
  <c r="H5779" i="9" s="1"/>
  <c r="F5780" i="9"/>
  <c r="H5780" i="9" s="1"/>
  <c r="F5781" i="9"/>
  <c r="H5781" i="9" s="1"/>
  <c r="F5782" i="9"/>
  <c r="H5782" i="9" s="1"/>
  <c r="F5783" i="9"/>
  <c r="H5783" i="9" s="1"/>
  <c r="F5784" i="9"/>
  <c r="H5784" i="9" s="1"/>
  <c r="F5785" i="9"/>
  <c r="H5785" i="9" s="1"/>
  <c r="F5786" i="9"/>
  <c r="H5786" i="9" s="1"/>
  <c r="F5787" i="9"/>
  <c r="H5787" i="9" s="1"/>
  <c r="F5788" i="9"/>
  <c r="H5788" i="9" s="1"/>
  <c r="F5789" i="9"/>
  <c r="H5789" i="9" s="1"/>
  <c r="F5790" i="9"/>
  <c r="H5790" i="9" s="1"/>
  <c r="F5791" i="9"/>
  <c r="H5791" i="9" s="1"/>
  <c r="F5792" i="9"/>
  <c r="H5792" i="9" s="1"/>
  <c r="F5793" i="9"/>
  <c r="H5793" i="9" s="1"/>
  <c r="F5794" i="9"/>
  <c r="H5794" i="9" s="1"/>
  <c r="F5795" i="9"/>
  <c r="H5795" i="9" s="1"/>
  <c r="F5796" i="9"/>
  <c r="H5796" i="9" s="1"/>
  <c r="F5797" i="9"/>
  <c r="H5797" i="9" s="1"/>
  <c r="F5798" i="9"/>
  <c r="H5798" i="9" s="1"/>
  <c r="F5799" i="9"/>
  <c r="H5799" i="9" s="1"/>
  <c r="F5800" i="9"/>
  <c r="H5800" i="9" s="1"/>
  <c r="F5801" i="9"/>
  <c r="H5801" i="9" s="1"/>
  <c r="F5802" i="9"/>
  <c r="H5802" i="9" s="1"/>
  <c r="F5803" i="9"/>
  <c r="H5803" i="9" s="1"/>
  <c r="F5804" i="9"/>
  <c r="H5804" i="9" s="1"/>
  <c r="F5805" i="9"/>
  <c r="H5805" i="9" s="1"/>
  <c r="F5806" i="9"/>
  <c r="H5806" i="9" s="1"/>
  <c r="F5807" i="9"/>
  <c r="H5807" i="9" s="1"/>
  <c r="F5808" i="9"/>
  <c r="H5808" i="9" s="1"/>
  <c r="F5809" i="9"/>
  <c r="H5809" i="9" s="1"/>
  <c r="F5810" i="9"/>
  <c r="H5810" i="9" s="1"/>
  <c r="F5811" i="9"/>
  <c r="H5811" i="9" s="1"/>
  <c r="F5812" i="9"/>
  <c r="H5812" i="9" s="1"/>
  <c r="F5813" i="9"/>
  <c r="H5813" i="9" s="1"/>
  <c r="F5814" i="9"/>
  <c r="H5814" i="9" s="1"/>
  <c r="F5815" i="9"/>
  <c r="H5815" i="9" s="1"/>
  <c r="F5816" i="9"/>
  <c r="H5816" i="9" s="1"/>
  <c r="F5817" i="9"/>
  <c r="H5817" i="9" s="1"/>
  <c r="F5818" i="9"/>
  <c r="H5818" i="9" s="1"/>
  <c r="F5819" i="9"/>
  <c r="H5819" i="9" s="1"/>
  <c r="F5820" i="9"/>
  <c r="H5820" i="9" s="1"/>
  <c r="F5821" i="9"/>
  <c r="H5821" i="9" s="1"/>
  <c r="F5822" i="9"/>
  <c r="H5822" i="9" s="1"/>
  <c r="F5823" i="9"/>
  <c r="H5823" i="9" s="1"/>
  <c r="F5824" i="9"/>
  <c r="H5824" i="9" s="1"/>
  <c r="F5825" i="9"/>
  <c r="H5825" i="9" s="1"/>
  <c r="F5826" i="9"/>
  <c r="H5826" i="9" s="1"/>
  <c r="F5827" i="9"/>
  <c r="H5827" i="9" s="1"/>
  <c r="F5828" i="9"/>
  <c r="H5828" i="9" s="1"/>
  <c r="F5829" i="9"/>
  <c r="H5829" i="9" s="1"/>
  <c r="F5830" i="9"/>
  <c r="H5830" i="9" s="1"/>
  <c r="F5831" i="9"/>
  <c r="H5831" i="9" s="1"/>
  <c r="F5832" i="9"/>
  <c r="H5832" i="9" s="1"/>
  <c r="F5833" i="9"/>
  <c r="H5833" i="9" s="1"/>
  <c r="F5834" i="9"/>
  <c r="H5834" i="9" s="1"/>
  <c r="F5835" i="9"/>
  <c r="H5835" i="9" s="1"/>
  <c r="F5836" i="9"/>
  <c r="H5836" i="9" s="1"/>
  <c r="F5837" i="9"/>
  <c r="H5837" i="9" s="1"/>
  <c r="F5838" i="9"/>
  <c r="H5838" i="9" s="1"/>
  <c r="F5839" i="9"/>
  <c r="H5839" i="9" s="1"/>
  <c r="F5840" i="9"/>
  <c r="H5840" i="9" s="1"/>
  <c r="F5841" i="9"/>
  <c r="H5841" i="9" s="1"/>
  <c r="F5842" i="9"/>
  <c r="H5842" i="9" s="1"/>
  <c r="F5843" i="9"/>
  <c r="H5843" i="9" s="1"/>
  <c r="F5844" i="9"/>
  <c r="H5844" i="9" s="1"/>
  <c r="F5845" i="9"/>
  <c r="H5845" i="9" s="1"/>
  <c r="F5846" i="9"/>
  <c r="H5846" i="9" s="1"/>
  <c r="F5847" i="9"/>
  <c r="H5847" i="9" s="1"/>
  <c r="F5848" i="9"/>
  <c r="H5848" i="9" s="1"/>
  <c r="F5849" i="9"/>
  <c r="H5849" i="9" s="1"/>
  <c r="F5850" i="9"/>
  <c r="H5850" i="9" s="1"/>
  <c r="F5851" i="9"/>
  <c r="H5851" i="9" s="1"/>
  <c r="F5852" i="9"/>
  <c r="H5852" i="9" s="1"/>
  <c r="F5853" i="9"/>
  <c r="H5853" i="9" s="1"/>
  <c r="F5854" i="9"/>
  <c r="H5854" i="9" s="1"/>
  <c r="F5855" i="9"/>
  <c r="H5855" i="9" s="1"/>
  <c r="F5856" i="9"/>
  <c r="H5856" i="9" s="1"/>
  <c r="F5857" i="9"/>
  <c r="H5857" i="9" s="1"/>
  <c r="F5858" i="9"/>
  <c r="H5858" i="9" s="1"/>
  <c r="F5859" i="9"/>
  <c r="H5859" i="9" s="1"/>
  <c r="F5860" i="9"/>
  <c r="H5860" i="9" s="1"/>
  <c r="F5861" i="9"/>
  <c r="H5861" i="9" s="1"/>
  <c r="F5862" i="9"/>
  <c r="H5862" i="9" s="1"/>
  <c r="F5863" i="9"/>
  <c r="H5863" i="9" s="1"/>
  <c r="F5864" i="9"/>
  <c r="H5864" i="9" s="1"/>
  <c r="F5865" i="9"/>
  <c r="H5865" i="9" s="1"/>
  <c r="F5866" i="9"/>
  <c r="H5866" i="9" s="1"/>
  <c r="F5867" i="9"/>
  <c r="H5867" i="9" s="1"/>
  <c r="F5868" i="9"/>
  <c r="H5868" i="9" s="1"/>
  <c r="F5869" i="9"/>
  <c r="H5869" i="9" s="1"/>
  <c r="F5870" i="9"/>
  <c r="H5870" i="9" s="1"/>
  <c r="F5871" i="9"/>
  <c r="H5871" i="9" s="1"/>
  <c r="F5872" i="9"/>
  <c r="H5872" i="9" s="1"/>
  <c r="F5873" i="9"/>
  <c r="H5873" i="9" s="1"/>
  <c r="F5874" i="9"/>
  <c r="H5874" i="9" s="1"/>
  <c r="F5875" i="9"/>
  <c r="H5875" i="9" s="1"/>
  <c r="F5876" i="9"/>
  <c r="H5876" i="9" s="1"/>
  <c r="F5877" i="9"/>
  <c r="H5877" i="9" s="1"/>
  <c r="F5878" i="9"/>
  <c r="H5878" i="9" s="1"/>
  <c r="F5879" i="9"/>
  <c r="H5879" i="9" s="1"/>
  <c r="F5880" i="9"/>
  <c r="H5880" i="9" s="1"/>
  <c r="F5881" i="9"/>
  <c r="H5881" i="9" s="1"/>
  <c r="F5882" i="9"/>
  <c r="H5882" i="9" s="1"/>
  <c r="F5883" i="9"/>
  <c r="H5883" i="9" s="1"/>
  <c r="F5884" i="9"/>
  <c r="H5884" i="9" s="1"/>
  <c r="F5885" i="9"/>
  <c r="H5885" i="9" s="1"/>
  <c r="F5886" i="9"/>
  <c r="H5886" i="9" s="1"/>
  <c r="F5887" i="9"/>
  <c r="H5887" i="9" s="1"/>
  <c r="F5888" i="9"/>
  <c r="H5888" i="9" s="1"/>
  <c r="F5889" i="9"/>
  <c r="H5889" i="9" s="1"/>
  <c r="F5890" i="9"/>
  <c r="H5890" i="9" s="1"/>
  <c r="F5891" i="9"/>
  <c r="H5891" i="9" s="1"/>
  <c r="F5892" i="9"/>
  <c r="H5892" i="9" s="1"/>
  <c r="F5893" i="9"/>
  <c r="H5893" i="9" s="1"/>
  <c r="F5894" i="9"/>
  <c r="H5894" i="9" s="1"/>
  <c r="F5895" i="9"/>
  <c r="H5895" i="9" s="1"/>
  <c r="F5896" i="9"/>
  <c r="H5896" i="9" s="1"/>
  <c r="F5897" i="9"/>
  <c r="H5897" i="9" s="1"/>
  <c r="F5898" i="9"/>
  <c r="H5898" i="9" s="1"/>
  <c r="F5899" i="9"/>
  <c r="H5899" i="9" s="1"/>
  <c r="F5900" i="9"/>
  <c r="H5900" i="9" s="1"/>
  <c r="F5901" i="9"/>
  <c r="H5901" i="9" s="1"/>
  <c r="F5902" i="9"/>
  <c r="H5902" i="9" s="1"/>
  <c r="F5903" i="9"/>
  <c r="H5903" i="9" s="1"/>
  <c r="F5904" i="9"/>
  <c r="H5904" i="9" s="1"/>
  <c r="F5905" i="9"/>
  <c r="H5905" i="9" s="1"/>
  <c r="F5906" i="9"/>
  <c r="H5906" i="9" s="1"/>
  <c r="F5907" i="9"/>
  <c r="H5907" i="9" s="1"/>
  <c r="F5908" i="9"/>
  <c r="H5908" i="9" s="1"/>
  <c r="F5909" i="9"/>
  <c r="H5909" i="9" s="1"/>
  <c r="F5910" i="9"/>
  <c r="H5910" i="9" s="1"/>
  <c r="F5911" i="9"/>
  <c r="H5911" i="9" s="1"/>
  <c r="F5912" i="9"/>
  <c r="H5912" i="9" s="1"/>
  <c r="F5913" i="9"/>
  <c r="H5913" i="9" s="1"/>
  <c r="F5914" i="9"/>
  <c r="H5914" i="9" s="1"/>
  <c r="F5915" i="9"/>
  <c r="H5915" i="9" s="1"/>
  <c r="F5916" i="9"/>
  <c r="H5916" i="9" s="1"/>
  <c r="F5917" i="9"/>
  <c r="H5917" i="9" s="1"/>
  <c r="F5918" i="9"/>
  <c r="H5918" i="9" s="1"/>
  <c r="F5919" i="9"/>
  <c r="H5919" i="9" s="1"/>
  <c r="F5920" i="9"/>
  <c r="H5920" i="9" s="1"/>
  <c r="F5921" i="9"/>
  <c r="H5921" i="9" s="1"/>
  <c r="F5922" i="9"/>
  <c r="H5922" i="9" s="1"/>
  <c r="F5923" i="9"/>
  <c r="H5923" i="9" s="1"/>
  <c r="F5924" i="9"/>
  <c r="H5924" i="9" s="1"/>
  <c r="F5925" i="9"/>
  <c r="H5925" i="9" s="1"/>
  <c r="F5926" i="9"/>
  <c r="H5926" i="9" s="1"/>
  <c r="F5927" i="9"/>
  <c r="H5927" i="9" s="1"/>
  <c r="F5928" i="9"/>
  <c r="H5928" i="9" s="1"/>
  <c r="F5929" i="9"/>
  <c r="H5929" i="9" s="1"/>
  <c r="F5930" i="9"/>
  <c r="H5930" i="9" s="1"/>
  <c r="F5931" i="9"/>
  <c r="H5931" i="9" s="1"/>
  <c r="F5932" i="9"/>
  <c r="H5932" i="9" s="1"/>
  <c r="F5933" i="9"/>
  <c r="H5933" i="9" s="1"/>
  <c r="F5934" i="9"/>
  <c r="H5934" i="9" s="1"/>
  <c r="F5935" i="9"/>
  <c r="H5935" i="9" s="1"/>
  <c r="F5936" i="9"/>
  <c r="H5936" i="9" s="1"/>
  <c r="F5937" i="9"/>
  <c r="H5937" i="9" s="1"/>
  <c r="F5938" i="9"/>
  <c r="H5938" i="9" s="1"/>
  <c r="F5939" i="9"/>
  <c r="H5939" i="9" s="1"/>
  <c r="F5940" i="9"/>
  <c r="H5940" i="9" s="1"/>
  <c r="F5941" i="9"/>
  <c r="H5941" i="9" s="1"/>
  <c r="F5942" i="9"/>
  <c r="H5942" i="9" s="1"/>
  <c r="F5943" i="9"/>
  <c r="H5943" i="9" s="1"/>
  <c r="F5944" i="9"/>
  <c r="H5944" i="9" s="1"/>
  <c r="F5945" i="9"/>
  <c r="H5945" i="9" s="1"/>
  <c r="F5946" i="9"/>
  <c r="H5946" i="9" s="1"/>
  <c r="F5947" i="9"/>
  <c r="H5947" i="9" s="1"/>
  <c r="F5948" i="9"/>
  <c r="H5948" i="9" s="1"/>
  <c r="F5949" i="9"/>
  <c r="H5949" i="9" s="1"/>
  <c r="F5950" i="9"/>
  <c r="H5950" i="9" s="1"/>
  <c r="F5951" i="9"/>
  <c r="H5951" i="9" s="1"/>
  <c r="F5952" i="9"/>
  <c r="H5952" i="9" s="1"/>
  <c r="F5953" i="9"/>
  <c r="H5953" i="9" s="1"/>
  <c r="F5954" i="9"/>
  <c r="H5954" i="9" s="1"/>
  <c r="F5955" i="9"/>
  <c r="H5955" i="9" s="1"/>
  <c r="F5956" i="9"/>
  <c r="H5956" i="9" s="1"/>
  <c r="F5957" i="9"/>
  <c r="H5957" i="9" s="1"/>
  <c r="F5958" i="9"/>
  <c r="H5958" i="9" s="1"/>
  <c r="F5959" i="9"/>
  <c r="H5959" i="9" s="1"/>
  <c r="F5960" i="9"/>
  <c r="H5960" i="9" s="1"/>
  <c r="F5961" i="9"/>
  <c r="H5961" i="9" s="1"/>
  <c r="F5962" i="9"/>
  <c r="H5962" i="9" s="1"/>
  <c r="F5963" i="9"/>
  <c r="H5963" i="9" s="1"/>
  <c r="F5964" i="9"/>
  <c r="H5964" i="9" s="1"/>
  <c r="F5965" i="9"/>
  <c r="H5965" i="9" s="1"/>
  <c r="F5966" i="9"/>
  <c r="H5966" i="9" s="1"/>
  <c r="F5967" i="9"/>
  <c r="H5967" i="9" s="1"/>
  <c r="F5968" i="9"/>
  <c r="H5968" i="9" s="1"/>
  <c r="F5969" i="9"/>
  <c r="H5969" i="9" s="1"/>
  <c r="F5970" i="9"/>
  <c r="H5970" i="9" s="1"/>
  <c r="F5971" i="9"/>
  <c r="H5971" i="9" s="1"/>
  <c r="F5972" i="9"/>
  <c r="H5972" i="9" s="1"/>
  <c r="F5973" i="9"/>
  <c r="H5973" i="9" s="1"/>
  <c r="F5974" i="9"/>
  <c r="H5974" i="9" s="1"/>
  <c r="F5975" i="9"/>
  <c r="H5975" i="9" s="1"/>
  <c r="F5976" i="9"/>
  <c r="H5976" i="9" s="1"/>
  <c r="F5977" i="9"/>
  <c r="H5977" i="9" s="1"/>
  <c r="F5978" i="9"/>
  <c r="H5978" i="9" s="1"/>
  <c r="F5979" i="9"/>
  <c r="H5979" i="9" s="1"/>
  <c r="F5980" i="9"/>
  <c r="H5980" i="9" s="1"/>
  <c r="F5981" i="9"/>
  <c r="H5981" i="9" s="1"/>
  <c r="F5982" i="9"/>
  <c r="H5982" i="9" s="1"/>
  <c r="F5983" i="9"/>
  <c r="H5983" i="9" s="1"/>
  <c r="F5984" i="9"/>
  <c r="H5984" i="9" s="1"/>
  <c r="F5985" i="9"/>
  <c r="H5985" i="9" s="1"/>
  <c r="F5986" i="9"/>
  <c r="H5986" i="9" s="1"/>
  <c r="F5987" i="9"/>
  <c r="H5987" i="9" s="1"/>
  <c r="F5988" i="9"/>
  <c r="H5988" i="9" s="1"/>
  <c r="F5989" i="9"/>
  <c r="H5989" i="9" s="1"/>
  <c r="F5990" i="9"/>
  <c r="H5990" i="9" s="1"/>
  <c r="F5991" i="9"/>
  <c r="H5991" i="9" s="1"/>
  <c r="F5992" i="9"/>
  <c r="H5992" i="9" s="1"/>
  <c r="F5993" i="9"/>
  <c r="H5993" i="9" s="1"/>
  <c r="F5994" i="9"/>
  <c r="H5994" i="9" s="1"/>
  <c r="F5995" i="9"/>
  <c r="H5995" i="9" s="1"/>
  <c r="F5996" i="9"/>
  <c r="H5996" i="9" s="1"/>
  <c r="F5997" i="9"/>
  <c r="H5997" i="9" s="1"/>
  <c r="F5998" i="9"/>
  <c r="H5998" i="9" s="1"/>
  <c r="F5999" i="9"/>
  <c r="H5999" i="9" s="1"/>
  <c r="F6000" i="9"/>
  <c r="H6000" i="9" s="1"/>
  <c r="F6001" i="9"/>
  <c r="H6001" i="9" s="1"/>
  <c r="F6002" i="9"/>
  <c r="H6002" i="9" s="1"/>
  <c r="F6003" i="9"/>
  <c r="H6003" i="9" s="1"/>
  <c r="F6004" i="9"/>
  <c r="H6004" i="9" s="1"/>
  <c r="F6005" i="9"/>
  <c r="H6005" i="9" s="1"/>
  <c r="F6006" i="9"/>
  <c r="H6006" i="9" s="1"/>
  <c r="F6007" i="9"/>
  <c r="H6007" i="9"/>
  <c r="F6008" i="9"/>
  <c r="H6008" i="9" s="1"/>
  <c r="F6009" i="9"/>
  <c r="H6009" i="9" s="1"/>
  <c r="F6010" i="9"/>
  <c r="H6010" i="9" s="1"/>
  <c r="F6011" i="9"/>
  <c r="H6011" i="9" s="1"/>
  <c r="F6012" i="9"/>
  <c r="H6012" i="9" s="1"/>
  <c r="F6013" i="9"/>
  <c r="H6013" i="9" s="1"/>
  <c r="F6014" i="9"/>
  <c r="H6014" i="9" s="1"/>
  <c r="F6015" i="9"/>
  <c r="H6015" i="9" s="1"/>
  <c r="F6016" i="9"/>
  <c r="H6016" i="9" s="1"/>
  <c r="F6017" i="9"/>
  <c r="H6017" i="9" s="1"/>
  <c r="F6018" i="9"/>
  <c r="H6018" i="9" s="1"/>
  <c r="F6019" i="9"/>
  <c r="H6019" i="9" s="1"/>
  <c r="F6020" i="9"/>
  <c r="H6020" i="9" s="1"/>
  <c r="F6021" i="9"/>
  <c r="H6021" i="9" s="1"/>
  <c r="F6022" i="9"/>
  <c r="H6022" i="9" s="1"/>
  <c r="F6023" i="9"/>
  <c r="H6023" i="9" s="1"/>
  <c r="F6024" i="9"/>
  <c r="H6024" i="9" s="1"/>
  <c r="F6025" i="9"/>
  <c r="H6025" i="9" s="1"/>
  <c r="F6026" i="9"/>
  <c r="H6026" i="9" s="1"/>
  <c r="F6027" i="9"/>
  <c r="H6027" i="9" s="1"/>
  <c r="F6028" i="9"/>
  <c r="H6028" i="9" s="1"/>
  <c r="F6029" i="9"/>
  <c r="H6029" i="9" s="1"/>
  <c r="F6030" i="9"/>
  <c r="H6030" i="9"/>
  <c r="F6031" i="9"/>
  <c r="H6031" i="9" s="1"/>
  <c r="F6032" i="9"/>
  <c r="H6032" i="9" s="1"/>
  <c r="F6033" i="9"/>
  <c r="H6033" i="9" s="1"/>
  <c r="F6034" i="9"/>
  <c r="H6034" i="9" s="1"/>
  <c r="F6035" i="9"/>
  <c r="H6035" i="9" s="1"/>
  <c r="F6036" i="9"/>
  <c r="H6036" i="9" s="1"/>
  <c r="F6037" i="9"/>
  <c r="H6037" i="9" s="1"/>
  <c r="F6038" i="9"/>
  <c r="H6038" i="9" s="1"/>
  <c r="F6039" i="9"/>
  <c r="H6039" i="9" s="1"/>
  <c r="F6040" i="9"/>
  <c r="H6040" i="9" s="1"/>
  <c r="F6041" i="9"/>
  <c r="H6041" i="9" s="1"/>
  <c r="F6042" i="9"/>
  <c r="H6042" i="9" s="1"/>
  <c r="F6043" i="9"/>
  <c r="H6043" i="9" s="1"/>
  <c r="F6044" i="9"/>
  <c r="H6044" i="9" s="1"/>
  <c r="F6045" i="9"/>
  <c r="H6045" i="9" s="1"/>
  <c r="F6046" i="9"/>
  <c r="H6046" i="9" s="1"/>
  <c r="F6047" i="9"/>
  <c r="H6047" i="9" s="1"/>
  <c r="F6048" i="9"/>
  <c r="H6048" i="9" s="1"/>
  <c r="F6049" i="9"/>
  <c r="H6049" i="9" s="1"/>
  <c r="F6050" i="9"/>
  <c r="H6050" i="9" s="1"/>
  <c r="F6051" i="9"/>
  <c r="H6051" i="9" s="1"/>
  <c r="F6052" i="9"/>
  <c r="H6052" i="9" s="1"/>
  <c r="F6053" i="9"/>
  <c r="H6053" i="9" s="1"/>
  <c r="F6054" i="9"/>
  <c r="H6054" i="9" s="1"/>
  <c r="F6055" i="9"/>
  <c r="H6055" i="9" s="1"/>
  <c r="F6056" i="9"/>
  <c r="H6056" i="9" s="1"/>
  <c r="F6057" i="9"/>
  <c r="H6057" i="9" s="1"/>
  <c r="F6058" i="9"/>
  <c r="H6058" i="9" s="1"/>
  <c r="F6059" i="9"/>
  <c r="H6059" i="9" s="1"/>
  <c r="F6060" i="9"/>
  <c r="H6060" i="9" s="1"/>
  <c r="F6061" i="9"/>
  <c r="H6061" i="9" s="1"/>
  <c r="F6062" i="9"/>
  <c r="H6062" i="9" s="1"/>
  <c r="F6063" i="9"/>
  <c r="H6063" i="9" s="1"/>
  <c r="F6064" i="9"/>
  <c r="H6064" i="9" s="1"/>
  <c r="F6065" i="9"/>
  <c r="H6065" i="9" s="1"/>
  <c r="F6066" i="9"/>
  <c r="H6066" i="9" s="1"/>
  <c r="F6067" i="9"/>
  <c r="H6067" i="9" s="1"/>
  <c r="F6068" i="9"/>
  <c r="H6068" i="9" s="1"/>
  <c r="F6069" i="9"/>
  <c r="H6069" i="9" s="1"/>
  <c r="F6070" i="9"/>
  <c r="H6070" i="9" s="1"/>
  <c r="F6071" i="9"/>
  <c r="H6071" i="9" s="1"/>
  <c r="F6072" i="9"/>
  <c r="H6072" i="9" s="1"/>
  <c r="F6073" i="9"/>
  <c r="H6073" i="9" s="1"/>
  <c r="F6074" i="9"/>
  <c r="H6074" i="9" s="1"/>
  <c r="F6075" i="9"/>
  <c r="H6075" i="9" s="1"/>
  <c r="F6076" i="9"/>
  <c r="H6076" i="9" s="1"/>
  <c r="F6077" i="9"/>
  <c r="H6077" i="9" s="1"/>
  <c r="F6078" i="9"/>
  <c r="H6078" i="9" s="1"/>
  <c r="F6079" i="9"/>
  <c r="H6079" i="9" s="1"/>
  <c r="F6080" i="9"/>
  <c r="H6080" i="9" s="1"/>
  <c r="F6081" i="9"/>
  <c r="H6081" i="9" s="1"/>
  <c r="F6082" i="9"/>
  <c r="H6082" i="9" s="1"/>
  <c r="F6083" i="9"/>
  <c r="H6083" i="9" s="1"/>
  <c r="F6084" i="9"/>
  <c r="H6084" i="9" s="1"/>
  <c r="F6085" i="9"/>
  <c r="H6085" i="9" s="1"/>
  <c r="F6086" i="9"/>
  <c r="H6086" i="9" s="1"/>
  <c r="F6087" i="9"/>
  <c r="H6087" i="9" s="1"/>
  <c r="F6088" i="9"/>
  <c r="H6088" i="9" s="1"/>
  <c r="F6089" i="9"/>
  <c r="H6089" i="9" s="1"/>
  <c r="F6090" i="9"/>
  <c r="H6090" i="9" s="1"/>
  <c r="F6091" i="9"/>
  <c r="H6091" i="9" s="1"/>
  <c r="F6092" i="9"/>
  <c r="H6092" i="9" s="1"/>
  <c r="F6093" i="9"/>
  <c r="H6093" i="9"/>
  <c r="F6094" i="9"/>
  <c r="H6094" i="9" s="1"/>
  <c r="F6095" i="9"/>
  <c r="H6095" i="9" s="1"/>
  <c r="F6096" i="9"/>
  <c r="H6096" i="9" s="1"/>
  <c r="F6097" i="9"/>
  <c r="H6097" i="9" s="1"/>
  <c r="F6098" i="9"/>
  <c r="H6098" i="9" s="1"/>
  <c r="F6099" i="9"/>
  <c r="H6099" i="9" s="1"/>
  <c r="F6100" i="9"/>
  <c r="H6100" i="9" s="1"/>
  <c r="F6101" i="9"/>
  <c r="H6101" i="9" s="1"/>
  <c r="F6102" i="9"/>
  <c r="H6102" i="9" s="1"/>
  <c r="F6103" i="9"/>
  <c r="H6103" i="9" s="1"/>
  <c r="F6104" i="9"/>
  <c r="H6104" i="9" s="1"/>
  <c r="F6105" i="9"/>
  <c r="H6105" i="9" s="1"/>
  <c r="F6106" i="9"/>
  <c r="H6106" i="9" s="1"/>
  <c r="F6107" i="9"/>
  <c r="H6107" i="9" s="1"/>
  <c r="F6108" i="9"/>
  <c r="H6108" i="9" s="1"/>
  <c r="F6109" i="9"/>
  <c r="H6109" i="9" s="1"/>
  <c r="F6110" i="9"/>
  <c r="H6110" i="9" s="1"/>
  <c r="F6111" i="9"/>
  <c r="H6111" i="9" s="1"/>
  <c r="F6112" i="9"/>
  <c r="H6112" i="9" s="1"/>
  <c r="F6113" i="9"/>
  <c r="H6113" i="9" s="1"/>
  <c r="F6114" i="9"/>
  <c r="H6114" i="9" s="1"/>
  <c r="F6115" i="9"/>
  <c r="H6115" i="9" s="1"/>
  <c r="F6116" i="9"/>
  <c r="H6116" i="9" s="1"/>
  <c r="F6117" i="9"/>
  <c r="H6117" i="9" s="1"/>
  <c r="F6118" i="9"/>
  <c r="H6118" i="9" s="1"/>
  <c r="F6119" i="9"/>
  <c r="H6119" i="9" s="1"/>
  <c r="F6120" i="9"/>
  <c r="H6120" i="9" s="1"/>
  <c r="F6121" i="9"/>
  <c r="H6121" i="9" s="1"/>
  <c r="F6122" i="9"/>
  <c r="H6122" i="9" s="1"/>
  <c r="F6123" i="9"/>
  <c r="H6123" i="9" s="1"/>
  <c r="F6124" i="9"/>
  <c r="H6124" i="9" s="1"/>
  <c r="F6125" i="9"/>
  <c r="H6125" i="9" s="1"/>
  <c r="F6126" i="9"/>
  <c r="H6126" i="9" s="1"/>
  <c r="F6127" i="9"/>
  <c r="H6127" i="9" s="1"/>
  <c r="F6128" i="9"/>
  <c r="H6128" i="9" s="1"/>
  <c r="F6129" i="9"/>
  <c r="H6129" i="9" s="1"/>
  <c r="F6130" i="9"/>
  <c r="H6130" i="9" s="1"/>
  <c r="F6131" i="9"/>
  <c r="H6131" i="9" s="1"/>
  <c r="F6132" i="9"/>
  <c r="H6132" i="9" s="1"/>
  <c r="F6133" i="9"/>
  <c r="H6133" i="9" s="1"/>
  <c r="F6134" i="9"/>
  <c r="H6134" i="9" s="1"/>
  <c r="F6135" i="9"/>
  <c r="H6135" i="9" s="1"/>
  <c r="F6136" i="9"/>
  <c r="H6136" i="9" s="1"/>
  <c r="F6137" i="9"/>
  <c r="H6137" i="9" s="1"/>
  <c r="F6138" i="9"/>
  <c r="H6138" i="9" s="1"/>
  <c r="F6139" i="9"/>
  <c r="H6139" i="9" s="1"/>
  <c r="F6140" i="9"/>
  <c r="H6140" i="9" s="1"/>
  <c r="F6141" i="9"/>
  <c r="H6141" i="9" s="1"/>
  <c r="F6142" i="9"/>
  <c r="H6142" i="9" s="1"/>
  <c r="F6143" i="9"/>
  <c r="H6143" i="9" s="1"/>
  <c r="F6144" i="9"/>
  <c r="H6144" i="9" s="1"/>
  <c r="F6145" i="9"/>
  <c r="H6145" i="9" s="1"/>
  <c r="F6146" i="9"/>
  <c r="H6146" i="9" s="1"/>
  <c r="F6147" i="9"/>
  <c r="H6147" i="9" s="1"/>
  <c r="F6148" i="9"/>
  <c r="H6148" i="9" s="1"/>
  <c r="F6149" i="9"/>
  <c r="H6149" i="9" s="1"/>
  <c r="F6150" i="9"/>
  <c r="H6150" i="9" s="1"/>
  <c r="F6151" i="9"/>
  <c r="H6151" i="9" s="1"/>
  <c r="F6152" i="9"/>
  <c r="H6152" i="9" s="1"/>
  <c r="F6153" i="9"/>
  <c r="H6153" i="9" s="1"/>
  <c r="F6154" i="9"/>
  <c r="H6154" i="9" s="1"/>
  <c r="F6155" i="9"/>
  <c r="H6155" i="9" s="1"/>
  <c r="F6156" i="9"/>
  <c r="H6156" i="9" s="1"/>
  <c r="F6157" i="9"/>
  <c r="H6157" i="9" s="1"/>
  <c r="F6158" i="9"/>
  <c r="H6158" i="9" s="1"/>
  <c r="F6159" i="9"/>
  <c r="H6159" i="9" s="1"/>
  <c r="F6160" i="9"/>
  <c r="H6160" i="9" s="1"/>
  <c r="F6161" i="9"/>
  <c r="H6161" i="9" s="1"/>
  <c r="F6162" i="9"/>
  <c r="H6162" i="9" s="1"/>
  <c r="F6163" i="9"/>
  <c r="H6163" i="9" s="1"/>
  <c r="F6164" i="9"/>
  <c r="H6164" i="9" s="1"/>
  <c r="F6165" i="9"/>
  <c r="H6165" i="9" s="1"/>
  <c r="F6166" i="9"/>
  <c r="H6166" i="9" s="1"/>
  <c r="F6167" i="9"/>
  <c r="H6167" i="9" s="1"/>
  <c r="F6168" i="9"/>
  <c r="H6168" i="9" s="1"/>
  <c r="F6169" i="9"/>
  <c r="H6169" i="9" s="1"/>
  <c r="F6170" i="9"/>
  <c r="H6170" i="9" s="1"/>
  <c r="F6171" i="9"/>
  <c r="H6171" i="9" s="1"/>
  <c r="F6172" i="9"/>
  <c r="H6172" i="9"/>
  <c r="F6173" i="9"/>
  <c r="H6173" i="9" s="1"/>
  <c r="F6174" i="9"/>
  <c r="H6174" i="9" s="1"/>
  <c r="F6175" i="9"/>
  <c r="H6175" i="9" s="1"/>
  <c r="F6176" i="9"/>
  <c r="H6176" i="9" s="1"/>
  <c r="F6177" i="9"/>
  <c r="H6177" i="9" s="1"/>
  <c r="F6178" i="9"/>
  <c r="H6178" i="9" s="1"/>
  <c r="F6179" i="9"/>
  <c r="H6179" i="9" s="1"/>
  <c r="F6180" i="9"/>
  <c r="H6180" i="9" s="1"/>
  <c r="F6181" i="9"/>
  <c r="H6181" i="9" s="1"/>
  <c r="F6182" i="9"/>
  <c r="H6182" i="9" s="1"/>
  <c r="F6183" i="9"/>
  <c r="H6183" i="9"/>
  <c r="F6184" i="9"/>
  <c r="H6184" i="9" s="1"/>
  <c r="F6185" i="9"/>
  <c r="H6185" i="9" s="1"/>
  <c r="F6186" i="9"/>
  <c r="H6186" i="9" s="1"/>
  <c r="F6187" i="9"/>
  <c r="H6187" i="9" s="1"/>
  <c r="F6188" i="9"/>
  <c r="H6188" i="9" s="1"/>
  <c r="F6189" i="9"/>
  <c r="H6189" i="9" s="1"/>
  <c r="F6190" i="9"/>
  <c r="H6190" i="9" s="1"/>
  <c r="F6191" i="9"/>
  <c r="H6191" i="9" s="1"/>
  <c r="F6192" i="9"/>
  <c r="H6192" i="9" s="1"/>
  <c r="F6193" i="9"/>
  <c r="H6193" i="9" s="1"/>
  <c r="F6194" i="9"/>
  <c r="H6194" i="9" s="1"/>
  <c r="F6195" i="9"/>
  <c r="H6195" i="9" s="1"/>
  <c r="F6196" i="9"/>
  <c r="H6196" i="9" s="1"/>
  <c r="F6197" i="9"/>
  <c r="H6197" i="9" s="1"/>
  <c r="F6198" i="9"/>
  <c r="H6198" i="9" s="1"/>
  <c r="F6199" i="9"/>
  <c r="H6199" i="9" s="1"/>
  <c r="F6200" i="9"/>
  <c r="H6200" i="9" s="1"/>
  <c r="F6201" i="9"/>
  <c r="H6201" i="9" s="1"/>
  <c r="F6202" i="9"/>
  <c r="H6202" i="9" s="1"/>
  <c r="F6203" i="9"/>
  <c r="H6203" i="9" s="1"/>
  <c r="F6204" i="9"/>
  <c r="H6204" i="9" s="1"/>
  <c r="F6205" i="9"/>
  <c r="H6205" i="9" s="1"/>
  <c r="F6206" i="9"/>
  <c r="H6206" i="9" s="1"/>
  <c r="F6207" i="9"/>
  <c r="H6207" i="9" s="1"/>
  <c r="F6208" i="9"/>
  <c r="H6208" i="9" s="1"/>
  <c r="F6209" i="9"/>
  <c r="H6209" i="9" s="1"/>
  <c r="F6210" i="9"/>
  <c r="H6210" i="9" s="1"/>
  <c r="F6211" i="9"/>
  <c r="H6211" i="9" s="1"/>
  <c r="F6212" i="9"/>
  <c r="H6212" i="9" s="1"/>
  <c r="F6213" i="9"/>
  <c r="H6213" i="9" s="1"/>
  <c r="F6214" i="9"/>
  <c r="H6214" i="9" s="1"/>
  <c r="F6215" i="9"/>
  <c r="H6215" i="9" s="1"/>
  <c r="F6216" i="9"/>
  <c r="H6216" i="9" s="1"/>
  <c r="F6217" i="9"/>
  <c r="H6217" i="9" s="1"/>
  <c r="F6218" i="9"/>
  <c r="H6218" i="9" s="1"/>
  <c r="F6219" i="9"/>
  <c r="H6219" i="9" s="1"/>
  <c r="F6220" i="9"/>
  <c r="H6220" i="9" s="1"/>
  <c r="F6221" i="9"/>
  <c r="H6221" i="9" s="1"/>
  <c r="F6222" i="9"/>
  <c r="H6222" i="9" s="1"/>
  <c r="F6223" i="9"/>
  <c r="H6223" i="9" s="1"/>
  <c r="F6224" i="9"/>
  <c r="H6224" i="9" s="1"/>
  <c r="F6225" i="9"/>
  <c r="H6225" i="9" s="1"/>
  <c r="F6226" i="9"/>
  <c r="H6226" i="9" s="1"/>
  <c r="F6227" i="9"/>
  <c r="H6227" i="9" s="1"/>
  <c r="F6228" i="9"/>
  <c r="H6228" i="9" s="1"/>
  <c r="F6229" i="9"/>
  <c r="H6229" i="9" s="1"/>
  <c r="F6230" i="9"/>
  <c r="H6230" i="9" s="1"/>
  <c r="F6231" i="9"/>
  <c r="H6231" i="9" s="1"/>
  <c r="F6232" i="9"/>
  <c r="H6232" i="9" s="1"/>
  <c r="F6233" i="9"/>
  <c r="H6233" i="9" s="1"/>
  <c r="F6234" i="9"/>
  <c r="H6234" i="9" s="1"/>
  <c r="F6235" i="9"/>
  <c r="H6235" i="9" s="1"/>
  <c r="F6236" i="9"/>
  <c r="H6236" i="9" s="1"/>
  <c r="F6237" i="9"/>
  <c r="H6237" i="9" s="1"/>
  <c r="F6238" i="9"/>
  <c r="H6238" i="9" s="1"/>
  <c r="F6239" i="9"/>
  <c r="H6239" i="9" s="1"/>
  <c r="F6240" i="9"/>
  <c r="H6240" i="9" s="1"/>
  <c r="F6241" i="9"/>
  <c r="H6241" i="9" s="1"/>
  <c r="F6242" i="9"/>
  <c r="H6242" i="9" s="1"/>
  <c r="F6243" i="9"/>
  <c r="H6243" i="9" s="1"/>
  <c r="F6244" i="9"/>
  <c r="H6244" i="9" s="1"/>
  <c r="F6245" i="9"/>
  <c r="H6245" i="9" s="1"/>
  <c r="F6246" i="9"/>
  <c r="H6246" i="9" s="1"/>
  <c r="F6247" i="9"/>
  <c r="H6247" i="9" s="1"/>
  <c r="F6248" i="9"/>
  <c r="H6248" i="9" s="1"/>
  <c r="F6249" i="9"/>
  <c r="H6249" i="9" s="1"/>
  <c r="F6250" i="9"/>
  <c r="H6250" i="9" s="1"/>
  <c r="F6251" i="9"/>
  <c r="H6251" i="9" s="1"/>
  <c r="F6252" i="9"/>
  <c r="H6252" i="9" s="1"/>
  <c r="F6253" i="9"/>
  <c r="H6253" i="9" s="1"/>
  <c r="F6254" i="9"/>
  <c r="H6254" i="9" s="1"/>
  <c r="F6255" i="9"/>
  <c r="H6255" i="9" s="1"/>
  <c r="F6256" i="9"/>
  <c r="H6256" i="9" s="1"/>
  <c r="F6257" i="9"/>
  <c r="H6257" i="9" s="1"/>
  <c r="F6258" i="9"/>
  <c r="H6258" i="9" s="1"/>
  <c r="F6259" i="9"/>
  <c r="H6259" i="9" s="1"/>
  <c r="F6260" i="9"/>
  <c r="H6260" i="9" s="1"/>
  <c r="F6261" i="9"/>
  <c r="H6261" i="9" s="1"/>
  <c r="F6262" i="9"/>
  <c r="H6262" i="9" s="1"/>
  <c r="F6263" i="9"/>
  <c r="H6263" i="9" s="1"/>
  <c r="F6264" i="9"/>
  <c r="H6264" i="9" s="1"/>
  <c r="F6265" i="9"/>
  <c r="H6265" i="9" s="1"/>
  <c r="F6266" i="9"/>
  <c r="H6266" i="9" s="1"/>
  <c r="F6267" i="9"/>
  <c r="H6267" i="9" s="1"/>
  <c r="F6268" i="9"/>
  <c r="H6268" i="9" s="1"/>
  <c r="F6269" i="9"/>
  <c r="H6269" i="9" s="1"/>
  <c r="F6270" i="9"/>
  <c r="H6270" i="9" s="1"/>
  <c r="F6271" i="9"/>
  <c r="H6271" i="9" s="1"/>
  <c r="F6272" i="9"/>
  <c r="H6272" i="9" s="1"/>
  <c r="F6273" i="9"/>
  <c r="H6273" i="9" s="1"/>
  <c r="F6274" i="9"/>
  <c r="H6274" i="9" s="1"/>
  <c r="F6275" i="9"/>
  <c r="H6275" i="9" s="1"/>
  <c r="F6276" i="9"/>
  <c r="H6276" i="9" s="1"/>
  <c r="F6277" i="9"/>
  <c r="H6277" i="9" s="1"/>
  <c r="F6278" i="9"/>
  <c r="H6278" i="9" s="1"/>
  <c r="F6279" i="9"/>
  <c r="H6279" i="9" s="1"/>
  <c r="F6280" i="9"/>
  <c r="H6280" i="9" s="1"/>
  <c r="F6281" i="9"/>
  <c r="H6281" i="9" s="1"/>
  <c r="F6282" i="9"/>
  <c r="H6282" i="9" s="1"/>
  <c r="F6283" i="9"/>
  <c r="H6283" i="9" s="1"/>
  <c r="F6284" i="9"/>
  <c r="H6284" i="9" s="1"/>
  <c r="F6285" i="9"/>
  <c r="H6285" i="9" s="1"/>
  <c r="F6286" i="9"/>
  <c r="H6286" i="9" s="1"/>
  <c r="F6287" i="9"/>
  <c r="H6287" i="9" s="1"/>
  <c r="F6288" i="9"/>
  <c r="H6288" i="9" s="1"/>
  <c r="F6289" i="9"/>
  <c r="H6289" i="9" s="1"/>
  <c r="F6290" i="9"/>
  <c r="H6290" i="9" s="1"/>
  <c r="F6291" i="9"/>
  <c r="H6291" i="9" s="1"/>
  <c r="F6292" i="9"/>
  <c r="H6292" i="9" s="1"/>
  <c r="F6293" i="9"/>
  <c r="H6293" i="9" s="1"/>
  <c r="F6294" i="9"/>
  <c r="H6294" i="9" s="1"/>
  <c r="F6295" i="9"/>
  <c r="H6295" i="9" s="1"/>
  <c r="F6296" i="9"/>
  <c r="H6296" i="9" s="1"/>
  <c r="F6297" i="9"/>
  <c r="H6297" i="9" s="1"/>
  <c r="F6298" i="9"/>
  <c r="H6298" i="9" s="1"/>
  <c r="F6299" i="9"/>
  <c r="H6299" i="9" s="1"/>
  <c r="F6300" i="9"/>
  <c r="H6300" i="9" s="1"/>
  <c r="F6301" i="9"/>
  <c r="H6301" i="9" s="1"/>
  <c r="F6302" i="9"/>
  <c r="H6302" i="9" s="1"/>
  <c r="F6303" i="9"/>
  <c r="H6303" i="9" s="1"/>
  <c r="F6304" i="9"/>
  <c r="H6304" i="9" s="1"/>
  <c r="F6305" i="9"/>
  <c r="H6305" i="9" s="1"/>
  <c r="F6306" i="9"/>
  <c r="H6306" i="9" s="1"/>
  <c r="F6307" i="9"/>
  <c r="H6307" i="9" s="1"/>
  <c r="F6308" i="9"/>
  <c r="H6308" i="9" s="1"/>
  <c r="F6309" i="9"/>
  <c r="H6309" i="9" s="1"/>
  <c r="F6310" i="9"/>
  <c r="H6310" i="9" s="1"/>
  <c r="F6311" i="9"/>
  <c r="H6311" i="9" s="1"/>
  <c r="F6312" i="9"/>
  <c r="H6312" i="9" s="1"/>
  <c r="F6313" i="9"/>
  <c r="H6313" i="9" s="1"/>
  <c r="F6314" i="9"/>
  <c r="H6314" i="9" s="1"/>
  <c r="F6315" i="9"/>
  <c r="H6315" i="9" s="1"/>
  <c r="F6316" i="9"/>
  <c r="H6316" i="9" s="1"/>
  <c r="F6317" i="9"/>
  <c r="H6317" i="9" s="1"/>
  <c r="F6318" i="9"/>
  <c r="H6318" i="9" s="1"/>
  <c r="F6319" i="9"/>
  <c r="H6319" i="9" s="1"/>
  <c r="F6320" i="9"/>
  <c r="H6320" i="9" s="1"/>
  <c r="F6321" i="9"/>
  <c r="H6321" i="9" s="1"/>
  <c r="F6322" i="9"/>
  <c r="H6322" i="9" s="1"/>
  <c r="F6323" i="9"/>
  <c r="H6323" i="9" s="1"/>
  <c r="F6324" i="9"/>
  <c r="H6324" i="9" s="1"/>
  <c r="F6325" i="9"/>
  <c r="H6325" i="9"/>
  <c r="F6326" i="9"/>
  <c r="H6326" i="9" s="1"/>
  <c r="F6327" i="9"/>
  <c r="H6327" i="9" s="1"/>
  <c r="F6328" i="9"/>
  <c r="H6328" i="9" s="1"/>
  <c r="F6329" i="9"/>
  <c r="H6329" i="9" s="1"/>
  <c r="F6330" i="9"/>
  <c r="H6330" i="9" s="1"/>
  <c r="F6331" i="9"/>
  <c r="H6331" i="9" s="1"/>
  <c r="F6332" i="9"/>
  <c r="H6332" i="9" s="1"/>
  <c r="F6333" i="9"/>
  <c r="H6333" i="9" s="1"/>
  <c r="F6334" i="9"/>
  <c r="H6334" i="9" s="1"/>
  <c r="F6335" i="9"/>
  <c r="H6335" i="9" s="1"/>
  <c r="F6336" i="9"/>
  <c r="H6336" i="9"/>
  <c r="F6337" i="9"/>
  <c r="H6337" i="9" s="1"/>
  <c r="F6338" i="9"/>
  <c r="H6338" i="9" s="1"/>
  <c r="F6339" i="9"/>
  <c r="H6339" i="9" s="1"/>
  <c r="F6340" i="9"/>
  <c r="H6340" i="9" s="1"/>
  <c r="F6341" i="9"/>
  <c r="H6341" i="9" s="1"/>
  <c r="F6342" i="9"/>
  <c r="H6342" i="9" s="1"/>
  <c r="F6343" i="9"/>
  <c r="H6343" i="9" s="1"/>
  <c r="F6344" i="9"/>
  <c r="H6344" i="9" s="1"/>
  <c r="F6345" i="9"/>
  <c r="H6345" i="9" s="1"/>
  <c r="F6346" i="9"/>
  <c r="H6346" i="9" s="1"/>
  <c r="F6347" i="9"/>
  <c r="H6347" i="9"/>
  <c r="F6348" i="9"/>
  <c r="H6348" i="9" s="1"/>
  <c r="F6349" i="9"/>
  <c r="H6349" i="9" s="1"/>
  <c r="F6350" i="9"/>
  <c r="H6350" i="9" s="1"/>
  <c r="F6351" i="9"/>
  <c r="H6351" i="9" s="1"/>
  <c r="F6352" i="9"/>
  <c r="H6352" i="9" s="1"/>
  <c r="F6353" i="9"/>
  <c r="H6353" i="9" s="1"/>
  <c r="F6354" i="9"/>
  <c r="H6354" i="9" s="1"/>
  <c r="F6355" i="9"/>
  <c r="H6355" i="9"/>
  <c r="F6356" i="9"/>
  <c r="H6356" i="9" s="1"/>
  <c r="F6357" i="9"/>
  <c r="H6357" i="9"/>
  <c r="F6358" i="9"/>
  <c r="H6358" i="9" s="1"/>
  <c r="F6359" i="9"/>
  <c r="H6359" i="9" s="1"/>
  <c r="F6360" i="9"/>
  <c r="H6360" i="9" s="1"/>
  <c r="F6361" i="9"/>
  <c r="H6361" i="9" s="1"/>
  <c r="F6362" i="9"/>
  <c r="H6362" i="9" s="1"/>
  <c r="F6363" i="9"/>
  <c r="H6363" i="9" s="1"/>
  <c r="F6364" i="9"/>
  <c r="H6364" i="9"/>
  <c r="F6365" i="9"/>
  <c r="H6365" i="9" s="1"/>
  <c r="F6366" i="9"/>
  <c r="H6366" i="9" s="1"/>
  <c r="F6367" i="9"/>
  <c r="H6367" i="9" s="1"/>
  <c r="F6368" i="9"/>
  <c r="H6368" i="9" s="1"/>
  <c r="F6369" i="9"/>
  <c r="H6369" i="9" s="1"/>
  <c r="F6370" i="9"/>
  <c r="H6370" i="9" s="1"/>
  <c r="F6371" i="9"/>
  <c r="H6371" i="9" s="1"/>
  <c r="F6372" i="9"/>
  <c r="H6372" i="9" s="1"/>
  <c r="F6373" i="9"/>
  <c r="H6373" i="9" s="1"/>
  <c r="F6374" i="9"/>
  <c r="H6374" i="9" s="1"/>
  <c r="F6375" i="9"/>
  <c r="H6375" i="9" s="1"/>
  <c r="F6376" i="9"/>
  <c r="H6376" i="9" s="1"/>
  <c r="F6377" i="9"/>
  <c r="H6377" i="9"/>
  <c r="F6378" i="9"/>
  <c r="H6378" i="9" s="1"/>
  <c r="F6379" i="9"/>
  <c r="H6379" i="9" s="1"/>
  <c r="F6380" i="9"/>
  <c r="H6380" i="9" s="1"/>
  <c r="F6381" i="9"/>
  <c r="H6381" i="9" s="1"/>
  <c r="F6382" i="9"/>
  <c r="H6382" i="9"/>
  <c r="F6383" i="9"/>
  <c r="H6383" i="9" s="1"/>
  <c r="F6384" i="9"/>
  <c r="H6384" i="9" s="1"/>
  <c r="F6385" i="9"/>
  <c r="H6385" i="9" s="1"/>
  <c r="F6386" i="9"/>
  <c r="H6386" i="9" s="1"/>
  <c r="F6387" i="9"/>
  <c r="H6387" i="9" s="1"/>
  <c r="F6388" i="9"/>
  <c r="H6388" i="9" s="1"/>
  <c r="F6389" i="9"/>
  <c r="H6389" i="9" s="1"/>
  <c r="F6390" i="9"/>
  <c r="H6390" i="9" s="1"/>
  <c r="F6391" i="9"/>
  <c r="H6391" i="9"/>
  <c r="F6392" i="9"/>
  <c r="H6392" i="9"/>
  <c r="F6393" i="9"/>
  <c r="H6393" i="9" s="1"/>
  <c r="F6394" i="9"/>
  <c r="H6394" i="9" s="1"/>
  <c r="F6395" i="9"/>
  <c r="H6395" i="9" s="1"/>
  <c r="F6396" i="9"/>
  <c r="H6396" i="9" s="1"/>
  <c r="F6397" i="9"/>
  <c r="H6397" i="9" s="1"/>
  <c r="F6398" i="9"/>
  <c r="H6398" i="9" s="1"/>
  <c r="F6399" i="9"/>
  <c r="H6399" i="9" s="1"/>
  <c r="F6400" i="9"/>
  <c r="H6400" i="9" s="1"/>
  <c r="F6401" i="9"/>
  <c r="H6401" i="9" s="1"/>
  <c r="F6402" i="9"/>
  <c r="H6402" i="9"/>
  <c r="F6403" i="9"/>
  <c r="H6403" i="9" s="1"/>
  <c r="F6404" i="9"/>
  <c r="H6404" i="9" s="1"/>
  <c r="F6405" i="9"/>
  <c r="H6405" i="9" s="1"/>
  <c r="F6406" i="9"/>
  <c r="H6406" i="9" s="1"/>
  <c r="F6407" i="9"/>
  <c r="H6407" i="9" s="1"/>
  <c r="F6408" i="9"/>
  <c r="H6408" i="9" s="1"/>
  <c r="F6409" i="9"/>
  <c r="H6409" i="9"/>
  <c r="F6410" i="9"/>
  <c r="H6410" i="9" s="1"/>
  <c r="F6411" i="9"/>
  <c r="H6411" i="9" s="1"/>
  <c r="F6412" i="9"/>
  <c r="H6412" i="9" s="1"/>
  <c r="F6413" i="9"/>
  <c r="H6413" i="9" s="1"/>
  <c r="F6414" i="9"/>
  <c r="H6414" i="9" s="1"/>
  <c r="F6415" i="9"/>
  <c r="H6415" i="9" s="1"/>
  <c r="F6416" i="9"/>
  <c r="H6416" i="9" s="1"/>
  <c r="F6417" i="9"/>
  <c r="H6417" i="9" s="1"/>
  <c r="F6418" i="9"/>
  <c r="H6418" i="9" s="1"/>
  <c r="F6419" i="9"/>
  <c r="H6419" i="9" s="1"/>
  <c r="F6420" i="9"/>
  <c r="H6420" i="9" s="1"/>
  <c r="F6421" i="9"/>
  <c r="H6421" i="9" s="1"/>
  <c r="F6422" i="9"/>
  <c r="H6422" i="9" s="1"/>
  <c r="F6423" i="9"/>
  <c r="H6423" i="9" s="1"/>
  <c r="F6424" i="9"/>
  <c r="H6424" i="9"/>
  <c r="F6425" i="9"/>
  <c r="H6425" i="9" s="1"/>
  <c r="F6426" i="9"/>
  <c r="H6426" i="9" s="1"/>
  <c r="F6427" i="9"/>
  <c r="H6427" i="9" s="1"/>
  <c r="F6428" i="9"/>
  <c r="H6428" i="9" s="1"/>
  <c r="F6429" i="9"/>
  <c r="H6429" i="9" s="1"/>
  <c r="F6430" i="9"/>
  <c r="H6430" i="9" s="1"/>
  <c r="F6431" i="9"/>
  <c r="H6431" i="9" s="1"/>
  <c r="F6432" i="9"/>
  <c r="H6432" i="9" s="1"/>
  <c r="F6433" i="9"/>
  <c r="H6433" i="9" s="1"/>
  <c r="F6434" i="9"/>
  <c r="H6434" i="9" s="1"/>
  <c r="F6435" i="9"/>
  <c r="H6435" i="9" s="1"/>
  <c r="F6436" i="9"/>
  <c r="H6436" i="9" s="1"/>
  <c r="F6437" i="9"/>
  <c r="H6437" i="9" s="1"/>
  <c r="F6438" i="9"/>
  <c r="H6438" i="9" s="1"/>
  <c r="F6439" i="9"/>
  <c r="H6439" i="9" s="1"/>
  <c r="F6440" i="9"/>
  <c r="H6440" i="9" s="1"/>
  <c r="F6441" i="9"/>
  <c r="H6441" i="9"/>
  <c r="F6442" i="9"/>
  <c r="H6442" i="9"/>
  <c r="F6443" i="9"/>
  <c r="H6443" i="9" s="1"/>
  <c r="F6444" i="9"/>
  <c r="H6444" i="9" s="1"/>
  <c r="F6445" i="9"/>
  <c r="H6445" i="9" s="1"/>
  <c r="F6446" i="9"/>
  <c r="H6446" i="9" s="1"/>
  <c r="F6447" i="9"/>
  <c r="H6447" i="9" s="1"/>
  <c r="F6448" i="9"/>
  <c r="H6448" i="9" s="1"/>
  <c r="F6449" i="9"/>
  <c r="H6449" i="9" s="1"/>
  <c r="F6450" i="9"/>
  <c r="H6450" i="9" s="1"/>
  <c r="F6451" i="9"/>
  <c r="H6451" i="9" s="1"/>
  <c r="F6452" i="9"/>
  <c r="H6452" i="9" s="1"/>
  <c r="F6453" i="9"/>
  <c r="H6453" i="9"/>
  <c r="F6454" i="9"/>
  <c r="H6454" i="9"/>
  <c r="F6455" i="9"/>
  <c r="H6455" i="9" s="1"/>
  <c r="F6456" i="9"/>
  <c r="H6456" i="9" s="1"/>
  <c r="F6457" i="9"/>
  <c r="H6457" i="9" s="1"/>
  <c r="F6458" i="9"/>
  <c r="H6458" i="9" s="1"/>
  <c r="F6459" i="9"/>
  <c r="H6459" i="9" s="1"/>
  <c r="F6460" i="9"/>
  <c r="H6460" i="9" s="1"/>
  <c r="F6461" i="9"/>
  <c r="H6461" i="9" s="1"/>
  <c r="F6462" i="9"/>
  <c r="H6462" i="9" s="1"/>
  <c r="F6463" i="9"/>
  <c r="H6463" i="9" s="1"/>
  <c r="F6464" i="9"/>
  <c r="H6464" i="9" s="1"/>
  <c r="F6465" i="9"/>
  <c r="H6465" i="9" s="1"/>
  <c r="F6466" i="9"/>
  <c r="H6466" i="9" s="1"/>
  <c r="F6467" i="9"/>
  <c r="H6467" i="9" s="1"/>
  <c r="F6468" i="9"/>
  <c r="H6468" i="9" s="1"/>
  <c r="F6469" i="9"/>
  <c r="H6469" i="9" s="1"/>
  <c r="F6470" i="9"/>
  <c r="H6470" i="9" s="1"/>
  <c r="F6471" i="9"/>
  <c r="H6471" i="9" s="1"/>
  <c r="F6472" i="9"/>
  <c r="H6472" i="9" s="1"/>
  <c r="F6473" i="9"/>
  <c r="H6473" i="9" s="1"/>
  <c r="F6474" i="9"/>
  <c r="H6474" i="9" s="1"/>
  <c r="F6475" i="9"/>
  <c r="H6475" i="9" s="1"/>
  <c r="F6476" i="9"/>
  <c r="H6476" i="9" s="1"/>
  <c r="F6477" i="9"/>
  <c r="H6477" i="9" s="1"/>
  <c r="F6478" i="9"/>
  <c r="H6478" i="9" s="1"/>
  <c r="F6479" i="9"/>
  <c r="H6479" i="9" s="1"/>
  <c r="F6480" i="9"/>
  <c r="H6480" i="9" s="1"/>
  <c r="F6481" i="9"/>
  <c r="H6481" i="9"/>
  <c r="F6482" i="9"/>
  <c r="H6482" i="9" s="1"/>
  <c r="F6483" i="9"/>
  <c r="H6483" i="9" s="1"/>
  <c r="F6484" i="9"/>
  <c r="H6484" i="9"/>
  <c r="F6485" i="9"/>
  <c r="H6485" i="9" s="1"/>
  <c r="F6486" i="9"/>
  <c r="H6486" i="9" s="1"/>
  <c r="F6487" i="9"/>
  <c r="H6487" i="9" s="1"/>
  <c r="F6488" i="9"/>
  <c r="H6488" i="9" s="1"/>
  <c r="F6489" i="9"/>
  <c r="H6489" i="9" s="1"/>
  <c r="F6490" i="9"/>
  <c r="H6490" i="9" s="1"/>
  <c r="F6491" i="9"/>
  <c r="H6491" i="9" s="1"/>
  <c r="F6492" i="9"/>
  <c r="H6492" i="9" s="1"/>
  <c r="F6493" i="9"/>
  <c r="H6493" i="9" s="1"/>
  <c r="F6494" i="9"/>
  <c r="H6494" i="9" s="1"/>
  <c r="F6495" i="9"/>
  <c r="H6495" i="9" s="1"/>
  <c r="F6496" i="9"/>
  <c r="H6496" i="9" s="1"/>
  <c r="F6497" i="9"/>
  <c r="H6497" i="9" s="1"/>
  <c r="F6498" i="9"/>
  <c r="H6498" i="9" s="1"/>
  <c r="F6499" i="9"/>
  <c r="H6499" i="9" s="1"/>
  <c r="F6500" i="9"/>
  <c r="H6500" i="9" s="1"/>
  <c r="F6501" i="9"/>
  <c r="H6501" i="9" s="1"/>
  <c r="F6502" i="9"/>
  <c r="H6502" i="9"/>
  <c r="F6503" i="9"/>
  <c r="H6503" i="9" s="1"/>
  <c r="F6504" i="9"/>
  <c r="H6504" i="9" s="1"/>
  <c r="F6505" i="9"/>
  <c r="H6505" i="9" s="1"/>
  <c r="F6506" i="9"/>
  <c r="H6506" i="9" s="1"/>
  <c r="F6507" i="9"/>
  <c r="H6507" i="9" s="1"/>
  <c r="F6508" i="9"/>
  <c r="H6508" i="9" s="1"/>
  <c r="F6509" i="9"/>
  <c r="H6509" i="9" s="1"/>
  <c r="F6510" i="9"/>
  <c r="H6510" i="9" s="1"/>
  <c r="F6511" i="9"/>
  <c r="H6511" i="9"/>
  <c r="F6512" i="9"/>
  <c r="H6512" i="9"/>
  <c r="F6513" i="9"/>
  <c r="H6513" i="9" s="1"/>
  <c r="F6514" i="9"/>
  <c r="H6514" i="9" s="1"/>
  <c r="F6515" i="9"/>
  <c r="H6515" i="9" s="1"/>
  <c r="F6516" i="9"/>
  <c r="H6516" i="9" s="1"/>
  <c r="F6517" i="9"/>
  <c r="H6517" i="9" s="1"/>
  <c r="F6518" i="9"/>
  <c r="H6518" i="9" s="1"/>
  <c r="F6519" i="9"/>
  <c r="H6519" i="9" s="1"/>
  <c r="F6520" i="9"/>
  <c r="H6520" i="9"/>
  <c r="F6521" i="9"/>
  <c r="H6521" i="9"/>
  <c r="F6522" i="9"/>
  <c r="H6522" i="9" s="1"/>
  <c r="F6523" i="9"/>
  <c r="H6523" i="9" s="1"/>
  <c r="F6524" i="9"/>
  <c r="H6524" i="9" s="1"/>
  <c r="F6525" i="9"/>
  <c r="H6525" i="9" s="1"/>
  <c r="F6526" i="9"/>
  <c r="H6526" i="9" s="1"/>
  <c r="F6527" i="9"/>
  <c r="H6527" i="9" s="1"/>
  <c r="F6528" i="9"/>
  <c r="H6528" i="9" s="1"/>
  <c r="F6529" i="9"/>
  <c r="H6529" i="9"/>
  <c r="F6530" i="9"/>
  <c r="H6530" i="9" s="1"/>
  <c r="F6531" i="9"/>
  <c r="H6531" i="9" s="1"/>
  <c r="F6532" i="9"/>
  <c r="H6532" i="9" s="1"/>
  <c r="F6533" i="9"/>
  <c r="H6533" i="9" s="1"/>
  <c r="F6534" i="9"/>
  <c r="H6534" i="9" s="1"/>
  <c r="F6535" i="9"/>
  <c r="H6535" i="9" s="1"/>
  <c r="F6536" i="9"/>
  <c r="H6536" i="9" s="1"/>
  <c r="F6537" i="9"/>
  <c r="H6537" i="9" s="1"/>
  <c r="F6538" i="9"/>
  <c r="H6538" i="9" s="1"/>
  <c r="F6539" i="9"/>
  <c r="H6539" i="9" s="1"/>
  <c r="F6540" i="9"/>
  <c r="H6540" i="9"/>
  <c r="F6541" i="9"/>
  <c r="H6541" i="9" s="1"/>
  <c r="F6542" i="9"/>
  <c r="H6542" i="9" s="1"/>
  <c r="F6543" i="9"/>
  <c r="H6543" i="9"/>
  <c r="F6544" i="9"/>
  <c r="H6544" i="9" s="1"/>
  <c r="F6545" i="9"/>
  <c r="H6545" i="9" s="1"/>
  <c r="F6546" i="9"/>
  <c r="H6546" i="9" s="1"/>
  <c r="F6547" i="9"/>
  <c r="H6547" i="9" s="1"/>
  <c r="F6548" i="9"/>
  <c r="H6548" i="9" s="1"/>
  <c r="F6549" i="9"/>
  <c r="H6549" i="9" s="1"/>
  <c r="F6550" i="9"/>
  <c r="H6550" i="9"/>
  <c r="F6551" i="9"/>
  <c r="H6551" i="9" s="1"/>
  <c r="F6552" i="9"/>
  <c r="H6552" i="9" s="1"/>
  <c r="F6553" i="9"/>
  <c r="H6553" i="9" s="1"/>
  <c r="F6554" i="9"/>
  <c r="H6554" i="9" s="1"/>
  <c r="F6555" i="9"/>
  <c r="H6555" i="9" s="1"/>
  <c r="F6556" i="9"/>
  <c r="H6556" i="9" s="1"/>
  <c r="F6557" i="9"/>
  <c r="H6557" i="9" s="1"/>
  <c r="F6558" i="9"/>
  <c r="H6558" i="9" s="1"/>
  <c r="F6559" i="9"/>
  <c r="H6559" i="9" s="1"/>
  <c r="F6560" i="9"/>
  <c r="H6560" i="9" s="1"/>
  <c r="F6561" i="9"/>
  <c r="H6561" i="9"/>
  <c r="F6562" i="9"/>
  <c r="H6562" i="9" s="1"/>
  <c r="F6563" i="9"/>
  <c r="H6563" i="9" s="1"/>
  <c r="F6564" i="9"/>
  <c r="H6564" i="9" s="1"/>
  <c r="F6565" i="9"/>
  <c r="H6565" i="9" s="1"/>
  <c r="F6566" i="9"/>
  <c r="H6566" i="9" s="1"/>
  <c r="F6567" i="9"/>
  <c r="H6567" i="9" s="1"/>
  <c r="F6568" i="9"/>
  <c r="H6568" i="9" s="1"/>
  <c r="F6569" i="9"/>
  <c r="H6569" i="9" s="1"/>
  <c r="F6570" i="9"/>
  <c r="H6570" i="9" s="1"/>
  <c r="F6571" i="9"/>
  <c r="H6571" i="9" s="1"/>
  <c r="F6572" i="9"/>
  <c r="H6572" i="9" s="1"/>
  <c r="F6573" i="9"/>
  <c r="H6573" i="9" s="1"/>
  <c r="F6574" i="9"/>
  <c r="H6574" i="9" s="1"/>
  <c r="F6575" i="9"/>
  <c r="H6575" i="9" s="1"/>
  <c r="F6576" i="9"/>
  <c r="H6576" i="9" s="1"/>
  <c r="F6577" i="9"/>
  <c r="H6577" i="9" s="1"/>
  <c r="F6578" i="9"/>
  <c r="H6578" i="9" s="1"/>
  <c r="F6579" i="9"/>
  <c r="H6579" i="9" s="1"/>
  <c r="F6580" i="9"/>
  <c r="H6580" i="9" s="1"/>
  <c r="F6581" i="9"/>
  <c r="H6581" i="9" s="1"/>
  <c r="F6582" i="9"/>
  <c r="H6582" i="9" s="1"/>
  <c r="F6583" i="9"/>
  <c r="H6583" i="9"/>
  <c r="F6584" i="9"/>
  <c r="H6584" i="9" s="1"/>
  <c r="F6585" i="9"/>
  <c r="H6585" i="9" s="1"/>
  <c r="F6586" i="9"/>
  <c r="H6586" i="9" s="1"/>
  <c r="F6587" i="9"/>
  <c r="H6587" i="9"/>
  <c r="F6588" i="9"/>
  <c r="H6588" i="9" s="1"/>
  <c r="F6589" i="9"/>
  <c r="H6589" i="9" s="1"/>
  <c r="F6590" i="9"/>
  <c r="H6590" i="9" s="1"/>
  <c r="F6591" i="9"/>
  <c r="H6591" i="9" s="1"/>
  <c r="F6592" i="9"/>
  <c r="H6592" i="9" s="1"/>
  <c r="F6593" i="9"/>
  <c r="H6593" i="9"/>
  <c r="F6594" i="9"/>
  <c r="H6594" i="9"/>
  <c r="F6595" i="9"/>
  <c r="H6595" i="9" s="1"/>
  <c r="F6596" i="9"/>
  <c r="H6596" i="9" s="1"/>
  <c r="F6597" i="9"/>
  <c r="H6597" i="9" s="1"/>
  <c r="F6598" i="9"/>
  <c r="H6598" i="9" s="1"/>
  <c r="F6599" i="9"/>
  <c r="H6599" i="9" s="1"/>
  <c r="F6600" i="9"/>
  <c r="H6600" i="9" s="1"/>
  <c r="F6601" i="9"/>
  <c r="H6601" i="9"/>
  <c r="F6602" i="9"/>
  <c r="H6602" i="9"/>
  <c r="F6603" i="9"/>
  <c r="H6603" i="9" s="1"/>
  <c r="F6604" i="9"/>
  <c r="H6604" i="9" s="1"/>
  <c r="F6605" i="9"/>
  <c r="H6605" i="9" s="1"/>
  <c r="F6606" i="9"/>
  <c r="H6606" i="9" s="1"/>
  <c r="F6607" i="9"/>
  <c r="H6607" i="9" s="1"/>
  <c r="F6608" i="9"/>
  <c r="H6608" i="9" s="1"/>
  <c r="F6609" i="9"/>
  <c r="H6609" i="9" s="1"/>
  <c r="F6610" i="9"/>
  <c r="H6610" i="9" s="1"/>
  <c r="F6611" i="9"/>
  <c r="H6611" i="9" s="1"/>
  <c r="F6612" i="9"/>
  <c r="H6612" i="9" s="1"/>
  <c r="F6613" i="9"/>
  <c r="H6613" i="9"/>
  <c r="F6614" i="9"/>
  <c r="H6614" i="9" s="1"/>
  <c r="F6615" i="9"/>
  <c r="H6615" i="9" s="1"/>
  <c r="F6616" i="9"/>
  <c r="H6616" i="9" s="1"/>
  <c r="F6617" i="9"/>
  <c r="H6617" i="9" s="1"/>
  <c r="F6618" i="9"/>
  <c r="H6618" i="9" s="1"/>
  <c r="F6619" i="9"/>
  <c r="H6619" i="9" s="1"/>
  <c r="F6620" i="9"/>
  <c r="H6620" i="9" s="1"/>
  <c r="F6621" i="9"/>
  <c r="H6621" i="9" s="1"/>
  <c r="F6622" i="9"/>
  <c r="H6622" i="9" s="1"/>
  <c r="F6623" i="9"/>
  <c r="H6623" i="9" s="1"/>
  <c r="F6624" i="9"/>
  <c r="H6624" i="9" s="1"/>
  <c r="F6625" i="9"/>
  <c r="H6625" i="9" s="1"/>
  <c r="F6626" i="9"/>
  <c r="H6626" i="9" s="1"/>
  <c r="F6627" i="9"/>
  <c r="H6627" i="9" s="1"/>
  <c r="F6628" i="9"/>
  <c r="H6628" i="9" s="1"/>
  <c r="F6629" i="9"/>
  <c r="H6629" i="9" s="1"/>
  <c r="F6630" i="9"/>
  <c r="H6630" i="9" s="1"/>
  <c r="F6631" i="9"/>
  <c r="H6631" i="9" s="1"/>
  <c r="F6632" i="9"/>
  <c r="H6632" i="9" s="1"/>
  <c r="F6633" i="9"/>
  <c r="H6633" i="9" s="1"/>
  <c r="F6634" i="9"/>
  <c r="H6634" i="9" s="1"/>
  <c r="F6635" i="9"/>
  <c r="H6635" i="9" s="1"/>
  <c r="F6636" i="9"/>
  <c r="H6636" i="9" s="1"/>
  <c r="F6637" i="9"/>
  <c r="H6637" i="9" s="1"/>
  <c r="F6638" i="9"/>
  <c r="H6638" i="9" s="1"/>
  <c r="F6639" i="9"/>
  <c r="H6639" i="9" s="1"/>
  <c r="F6640" i="9"/>
  <c r="H6640" i="9" s="1"/>
  <c r="F6641" i="9"/>
  <c r="H6641" i="9" s="1"/>
  <c r="F6642" i="9"/>
  <c r="H6642" i="9" s="1"/>
  <c r="F6643" i="9"/>
  <c r="H6643" i="9" s="1"/>
  <c r="F6644" i="9"/>
  <c r="H6644" i="9" s="1"/>
  <c r="F6645" i="9"/>
  <c r="H6645" i="9" s="1"/>
  <c r="F6646" i="9"/>
  <c r="H6646" i="9" s="1"/>
  <c r="F6647" i="9"/>
  <c r="H6647" i="9" s="1"/>
  <c r="F6648" i="9"/>
  <c r="H6648" i="9" s="1"/>
  <c r="F6649" i="9"/>
  <c r="H6649" i="9"/>
  <c r="F6650" i="9"/>
  <c r="H6650" i="9" s="1"/>
  <c r="F6651" i="9"/>
  <c r="H6651" i="9" s="1"/>
  <c r="F6652" i="9"/>
  <c r="H6652" i="9"/>
  <c r="F6653" i="9"/>
  <c r="H6653" i="9" s="1"/>
  <c r="F6654" i="9"/>
  <c r="H6654" i="9" s="1"/>
  <c r="F6655" i="9"/>
  <c r="H6655" i="9" s="1"/>
  <c r="F6656" i="9"/>
  <c r="H6656" i="9" s="1"/>
  <c r="F6657" i="9"/>
  <c r="H6657" i="9" s="1"/>
  <c r="F6658" i="9"/>
  <c r="H6658" i="9" s="1"/>
  <c r="F6659" i="9"/>
  <c r="H6659" i="9" s="1"/>
  <c r="F6660" i="9"/>
  <c r="H6660" i="9" s="1"/>
  <c r="F6661" i="9"/>
  <c r="H6661" i="9" s="1"/>
  <c r="F6662" i="9"/>
  <c r="H6662" i="9" s="1"/>
  <c r="F6663" i="9"/>
  <c r="H6663" i="9"/>
  <c r="F6664" i="9"/>
  <c r="H6664" i="9" s="1"/>
  <c r="F6665" i="9"/>
  <c r="H6665" i="9" s="1"/>
  <c r="F6666" i="9"/>
  <c r="H6666" i="9" s="1"/>
  <c r="F6667" i="9"/>
  <c r="H6667" i="9" s="1"/>
  <c r="F6668" i="9"/>
  <c r="H6668" i="9" s="1"/>
  <c r="F6669" i="9"/>
  <c r="H6669" i="9"/>
  <c r="F6670" i="9"/>
  <c r="H6670" i="9" s="1"/>
  <c r="F6671" i="9"/>
  <c r="H6671" i="9" s="1"/>
  <c r="F6672" i="9"/>
  <c r="H6672" i="9" s="1"/>
  <c r="F6673" i="9"/>
  <c r="H6673" i="9" s="1"/>
  <c r="F6674" i="9"/>
  <c r="H6674" i="9" s="1"/>
  <c r="F6675" i="9"/>
  <c r="H6675" i="9" s="1"/>
  <c r="F6676" i="9"/>
  <c r="H6676" i="9" s="1"/>
  <c r="F6677" i="9"/>
  <c r="H6677" i="9" s="1"/>
  <c r="F6678" i="9"/>
  <c r="H6678" i="9" s="1"/>
  <c r="F6679" i="9"/>
  <c r="H6679" i="9"/>
  <c r="F6680" i="9"/>
  <c r="H6680" i="9" s="1"/>
  <c r="F6681" i="9"/>
  <c r="H6681" i="9" s="1"/>
  <c r="F6682" i="9"/>
  <c r="H6682" i="9" s="1"/>
  <c r="F6683" i="9"/>
  <c r="H6683" i="9" s="1"/>
  <c r="F6684" i="9"/>
  <c r="H6684" i="9" s="1"/>
  <c r="F6685" i="9"/>
  <c r="H6685" i="9" s="1"/>
  <c r="F6686" i="9"/>
  <c r="H6686" i="9" s="1"/>
  <c r="F6687" i="9"/>
  <c r="H6687" i="9" s="1"/>
  <c r="F6688" i="9"/>
  <c r="H6688" i="9" s="1"/>
  <c r="F6689" i="9"/>
  <c r="H6689" i="9" s="1"/>
  <c r="F6690" i="9"/>
  <c r="H6690" i="9" s="1"/>
  <c r="F6691" i="9"/>
  <c r="H6691" i="9" s="1"/>
  <c r="F6692" i="9"/>
  <c r="H6692" i="9" s="1"/>
  <c r="F6693" i="9"/>
  <c r="H6693" i="9" s="1"/>
  <c r="F6694" i="9"/>
  <c r="H6694" i="9" s="1"/>
  <c r="F6695" i="9"/>
  <c r="H6695" i="9" s="1"/>
  <c r="F6696" i="9"/>
  <c r="H6696" i="9" s="1"/>
  <c r="F6697" i="9"/>
  <c r="H6697" i="9" s="1"/>
  <c r="F6698" i="9"/>
  <c r="H6698" i="9" s="1"/>
  <c r="F6699" i="9"/>
  <c r="H6699" i="9" s="1"/>
  <c r="F6700" i="9"/>
  <c r="H6700" i="9" s="1"/>
  <c r="F6701" i="9"/>
  <c r="H6701" i="9" s="1"/>
  <c r="F6702" i="9"/>
  <c r="H6702" i="9" s="1"/>
  <c r="F6703" i="9"/>
  <c r="H6703" i="9" s="1"/>
  <c r="F6704" i="9"/>
  <c r="H6704" i="9" s="1"/>
  <c r="F6705" i="9"/>
  <c r="H6705" i="9" s="1"/>
  <c r="F6706" i="9"/>
  <c r="H6706" i="9" s="1"/>
  <c r="F6707" i="9"/>
  <c r="H6707" i="9" s="1"/>
  <c r="F6708" i="9"/>
  <c r="H6708" i="9" s="1"/>
  <c r="F6709" i="9"/>
  <c r="H6709" i="9" s="1"/>
  <c r="F6710" i="9"/>
  <c r="H6710" i="9" s="1"/>
  <c r="F6711" i="9"/>
  <c r="H6711" i="9"/>
  <c r="F6712" i="9"/>
  <c r="H6712" i="9"/>
  <c r="C37" i="4"/>
  <c r="P9" i="9" s="1"/>
  <c r="D43" i="10" l="1"/>
  <c r="D45" i="10" s="1"/>
  <c r="D44" i="10"/>
  <c r="C48" i="10"/>
  <c r="E48" i="10"/>
  <c r="D46" i="10" l="1"/>
  <c r="F7" i="7"/>
  <c r="C7" i="7"/>
  <c r="C36" i="7" l="1"/>
  <c r="P136" i="9" s="1"/>
  <c r="C504" i="5" l="1"/>
  <c r="P132" i="9" s="1"/>
  <c r="C42" i="8" l="1"/>
  <c r="E42" i="8"/>
  <c r="C34" i="7"/>
  <c r="F34" i="7"/>
  <c r="C502" i="5"/>
  <c r="X502" i="5"/>
  <c r="C35" i="4"/>
  <c r="E35" i="4"/>
</calcChain>
</file>

<file path=xl/sharedStrings.xml><?xml version="1.0" encoding="utf-8"?>
<sst xmlns="http://schemas.openxmlformats.org/spreadsheetml/2006/main" count="22585" uniqueCount="9371">
  <si>
    <r>
      <t xml:space="preserve">Emissions Return Form for Regulated Emitters Subject to
 </t>
    </r>
    <r>
      <rPr>
        <b/>
        <i/>
        <sz val="18"/>
        <color rgb="FFFFFFFF"/>
        <rFont val="Aptos Narrow"/>
        <family val="2"/>
      </rPr>
      <t>The Electricity Facility Standard</t>
    </r>
  </si>
  <si>
    <t>Instructions</t>
  </si>
  <si>
    <t>•</t>
  </si>
  <si>
    <r>
      <t xml:space="preserve">This form makes use of macros. </t>
    </r>
    <r>
      <rPr>
        <b/>
        <sz val="11"/>
        <color rgb="FF000000"/>
        <rFont val="Aptos Narrow"/>
        <family val="2"/>
      </rPr>
      <t>Please enable macros.</t>
    </r>
  </si>
  <si>
    <t>Once each tab is complete, ensure the notification at the bottom reads "Sheet complete". If it does not, follow the instructions to complete the tab.</t>
  </si>
  <si>
    <t>After reviewing the information on each tab, the authorized signing officer must convert this form to a PDF by following the steps on the Declaration tab.</t>
  </si>
  <si>
    <t>Any changes made to this form after it has been signed by the authorized signing officer will deem the submission void.</t>
  </si>
  <si>
    <t>Submission and Eligibility Requirements</t>
  </si>
  <si>
    <r>
      <t xml:space="preserve">This form is for industrial facilities registered under </t>
    </r>
    <r>
      <rPr>
        <i/>
        <sz val="11"/>
        <color rgb="FF000000"/>
        <rFont val="Aptos Narrow"/>
        <family val="2"/>
      </rPr>
      <t>The Electricity Facility Standard.</t>
    </r>
  </si>
  <si>
    <t>Emissions returns must be verified by a certified third-party verifier. The verification report must be included with this submission.</t>
  </si>
  <si>
    <t>Request for Confidentiality</t>
  </si>
  <si>
    <t>Legal Authority</t>
  </si>
  <si>
    <r>
      <t xml:space="preserve">The requirements in this form are administered under the authority of </t>
    </r>
    <r>
      <rPr>
        <i/>
        <sz val="11"/>
        <color rgb="FF000000"/>
        <rFont val="Aptos Narrow"/>
        <family val="2"/>
      </rPr>
      <t>The Management and Reduction of Greenhouse Gases Act, The Management and Reduction of Greenhouse Gases (Standards and Compliance) Regulations, 2023</t>
    </r>
    <r>
      <rPr>
        <sz val="11"/>
        <color rgb="FF000000"/>
        <rFont val="Aptos Narrow"/>
        <family val="2"/>
      </rPr>
      <t xml:space="preserve"> and </t>
    </r>
    <r>
      <rPr>
        <i/>
        <sz val="11"/>
        <color rgb="FF000000"/>
        <rFont val="Aptos Narrow"/>
        <family val="2"/>
      </rPr>
      <t>The Electricity Facility Standard.</t>
    </r>
  </si>
  <si>
    <t>It is the responsibility of the regulated emitter to contact all necessary agencies of the Government of Canada to meet any requirements pertaining to federal acts or regulations.</t>
  </si>
  <si>
    <t>Facility Information</t>
  </si>
  <si>
    <t>Facility name</t>
  </si>
  <si>
    <t>OBPS registration number</t>
  </si>
  <si>
    <t>Compliance year</t>
  </si>
  <si>
    <t>Number of units</t>
  </si>
  <si>
    <t>Select the emissions intensity standard categories that apply to the electricity facility.</t>
  </si>
  <si>
    <t>Select the source categories that produced regulated electricity emissions.</t>
  </si>
  <si>
    <t>Electricity Data</t>
  </si>
  <si>
    <t>Solid Fuel</t>
  </si>
  <si>
    <t>Production</t>
  </si>
  <si>
    <t>Reported data</t>
  </si>
  <si>
    <t>Unit 1</t>
  </si>
  <si>
    <t>Unit 2</t>
  </si>
  <si>
    <t>Unit 3</t>
  </si>
  <si>
    <t>Unit 4</t>
  </si>
  <si>
    <t>Unit 5</t>
  </si>
  <si>
    <t>Unit 6</t>
  </si>
  <si>
    <t>Unit 7</t>
  </si>
  <si>
    <t>Unit 8</t>
  </si>
  <si>
    <t>Unit 9</t>
  </si>
  <si>
    <t>Unit 10</t>
  </si>
  <si>
    <t>Unit 11</t>
  </si>
  <si>
    <t>Unit 12</t>
  </si>
  <si>
    <t>Unit 13</t>
  </si>
  <si>
    <t>Unit 14</t>
  </si>
  <si>
    <t>Unit 15</t>
  </si>
  <si>
    <t>Unit 16</t>
  </si>
  <si>
    <t>Unit 17</t>
  </si>
  <si>
    <t>Unit 18</t>
  </si>
  <si>
    <t>Unit 19</t>
  </si>
  <si>
    <t>Unit 20</t>
  </si>
  <si>
    <t>Units</t>
  </si>
  <si>
    <t>Gross electricity generation</t>
  </si>
  <si>
    <t>GWh</t>
  </si>
  <si>
    <t>Stationary fuel combustion emissions</t>
  </si>
  <si>
    <t>Carbon dioxide</t>
  </si>
  <si>
    <r>
      <t>tonnes CO</t>
    </r>
    <r>
      <rPr>
        <vertAlign val="subscript"/>
        <sz val="11"/>
        <color rgb="FF000000"/>
        <rFont val="Aptos Narrow"/>
        <family val="2"/>
      </rPr>
      <t>2</t>
    </r>
  </si>
  <si>
    <t>Methane</t>
  </si>
  <si>
    <r>
      <t>tonnes CH</t>
    </r>
    <r>
      <rPr>
        <vertAlign val="subscript"/>
        <sz val="11"/>
        <color rgb="FF000000"/>
        <rFont val="Aptos Narrow"/>
        <family val="2"/>
      </rPr>
      <t>4</t>
    </r>
  </si>
  <si>
    <t>Nitrous oxide</t>
  </si>
  <si>
    <r>
      <t>tonnes N</t>
    </r>
    <r>
      <rPr>
        <vertAlign val="subscript"/>
        <sz val="11"/>
        <color rgb="FF000000"/>
        <rFont val="Aptos Narrow"/>
        <family val="2"/>
      </rPr>
      <t>2</t>
    </r>
    <r>
      <rPr>
        <sz val="11"/>
        <color rgb="FF000000"/>
        <rFont val="Aptos Narrow"/>
        <family val="2"/>
      </rPr>
      <t>O</t>
    </r>
  </si>
  <si>
    <t>Industrial process emissions</t>
  </si>
  <si>
    <t>Sulphur hexafluoride</t>
  </si>
  <si>
    <r>
      <t>tonnes SF</t>
    </r>
    <r>
      <rPr>
        <vertAlign val="subscript"/>
        <sz val="11"/>
        <color rgb="FF000000"/>
        <rFont val="Aptos Narrow"/>
        <family val="2"/>
      </rPr>
      <t>6</t>
    </r>
  </si>
  <si>
    <t>Perfluoromethane</t>
  </si>
  <si>
    <r>
      <t>tonnes CF</t>
    </r>
    <r>
      <rPr>
        <vertAlign val="subscript"/>
        <sz val="11"/>
        <color rgb="FF000000"/>
        <rFont val="Aptos Narrow"/>
        <family val="2"/>
      </rPr>
      <t>4</t>
    </r>
  </si>
  <si>
    <t>Perfluoroethane</t>
  </si>
  <si>
    <r>
      <t>tonnes C</t>
    </r>
    <r>
      <rPr>
        <vertAlign val="subscript"/>
        <sz val="11"/>
        <color rgb="FF000000"/>
        <rFont val="Aptos Narrow"/>
        <family val="2"/>
      </rPr>
      <t>2</t>
    </r>
    <r>
      <rPr>
        <sz val="11"/>
        <color rgb="FF000000"/>
        <rFont val="Aptos Narrow"/>
        <family val="2"/>
      </rPr>
      <t>F</t>
    </r>
    <r>
      <rPr>
        <vertAlign val="subscript"/>
        <sz val="11"/>
        <color rgb="FF000000"/>
        <rFont val="Aptos Narrow"/>
        <family val="2"/>
      </rPr>
      <t>6</t>
    </r>
  </si>
  <si>
    <t>Perfluoropropane</t>
  </si>
  <si>
    <r>
      <t>tonnes C</t>
    </r>
    <r>
      <rPr>
        <vertAlign val="subscript"/>
        <sz val="11"/>
        <color rgb="FF000000"/>
        <rFont val="Aptos Narrow"/>
        <family val="2"/>
      </rPr>
      <t>3</t>
    </r>
    <r>
      <rPr>
        <sz val="11"/>
        <color rgb="FF000000"/>
        <rFont val="Aptos Narrow"/>
        <family val="2"/>
      </rPr>
      <t>F</t>
    </r>
    <r>
      <rPr>
        <vertAlign val="subscript"/>
        <sz val="11"/>
        <color rgb="FF000000"/>
        <rFont val="Aptos Narrow"/>
        <family val="2"/>
      </rPr>
      <t>8</t>
    </r>
  </si>
  <si>
    <t>Perfluorobutane</t>
  </si>
  <si>
    <r>
      <t>tonnes C</t>
    </r>
    <r>
      <rPr>
        <vertAlign val="subscript"/>
        <sz val="11"/>
        <color rgb="FF000000"/>
        <rFont val="Aptos Narrow"/>
        <family val="2"/>
      </rPr>
      <t>4</t>
    </r>
    <r>
      <rPr>
        <sz val="11"/>
        <color rgb="FF000000"/>
        <rFont val="Aptos Narrow"/>
        <family val="2"/>
      </rPr>
      <t>F</t>
    </r>
    <r>
      <rPr>
        <vertAlign val="subscript"/>
        <sz val="11"/>
        <color rgb="FF000000"/>
        <rFont val="Aptos Narrow"/>
        <family val="2"/>
      </rPr>
      <t>10</t>
    </r>
  </si>
  <si>
    <t>Perfluorocyclobutane</t>
  </si>
  <si>
    <r>
      <t>tonnes c-C</t>
    </r>
    <r>
      <rPr>
        <vertAlign val="subscript"/>
        <sz val="11"/>
        <color rgb="FF000000"/>
        <rFont val="Aptos Narrow"/>
        <family val="2"/>
      </rPr>
      <t>4</t>
    </r>
    <r>
      <rPr>
        <sz val="11"/>
        <color rgb="FF000000"/>
        <rFont val="Aptos Narrow"/>
        <family val="2"/>
      </rPr>
      <t>F</t>
    </r>
    <r>
      <rPr>
        <vertAlign val="subscript"/>
        <sz val="11"/>
        <color rgb="FF000000"/>
        <rFont val="Aptos Narrow"/>
        <family val="2"/>
      </rPr>
      <t>8</t>
    </r>
  </si>
  <si>
    <t>Perfluoropentane</t>
  </si>
  <si>
    <r>
      <t>tonnes C</t>
    </r>
    <r>
      <rPr>
        <vertAlign val="subscript"/>
        <sz val="11"/>
        <color rgb="FF000000"/>
        <rFont val="Aptos Narrow"/>
        <family val="2"/>
      </rPr>
      <t>5</t>
    </r>
    <r>
      <rPr>
        <sz val="11"/>
        <color rgb="FF000000"/>
        <rFont val="Aptos Narrow"/>
        <family val="2"/>
      </rPr>
      <t>F</t>
    </r>
    <r>
      <rPr>
        <vertAlign val="subscript"/>
        <sz val="11"/>
        <color rgb="FF000000"/>
        <rFont val="Aptos Narrow"/>
        <family val="2"/>
      </rPr>
      <t>12</t>
    </r>
  </si>
  <si>
    <t>Perfluorohexane</t>
  </si>
  <si>
    <r>
      <t>tonnes C</t>
    </r>
    <r>
      <rPr>
        <vertAlign val="subscript"/>
        <sz val="11"/>
        <color rgb="FF000000"/>
        <rFont val="Aptos Narrow"/>
        <family val="2"/>
      </rPr>
      <t>6</t>
    </r>
    <r>
      <rPr>
        <sz val="11"/>
        <color rgb="FF000000"/>
        <rFont val="Aptos Narrow"/>
        <family val="2"/>
      </rPr>
      <t>F</t>
    </r>
    <r>
      <rPr>
        <vertAlign val="subscript"/>
        <sz val="11"/>
        <color rgb="FF000000"/>
        <rFont val="Aptos Narrow"/>
        <family val="2"/>
      </rPr>
      <t>14</t>
    </r>
  </si>
  <si>
    <t>HFC-23</t>
  </si>
  <si>
    <r>
      <t>tonnes CHF</t>
    </r>
    <r>
      <rPr>
        <vertAlign val="subscript"/>
        <sz val="11"/>
        <color rgb="FF000000"/>
        <rFont val="Aptos Narrow"/>
        <family val="2"/>
      </rPr>
      <t>3</t>
    </r>
  </si>
  <si>
    <t>HFC-32</t>
  </si>
  <si>
    <r>
      <t>tonnes CH</t>
    </r>
    <r>
      <rPr>
        <vertAlign val="subscript"/>
        <sz val="11"/>
        <color rgb="FF000000"/>
        <rFont val="Aptos Narrow"/>
        <family val="2"/>
      </rPr>
      <t>2</t>
    </r>
    <r>
      <rPr>
        <sz val="11"/>
        <color rgb="FF000000"/>
        <rFont val="Aptos Narrow"/>
        <family val="2"/>
      </rPr>
      <t>F</t>
    </r>
    <r>
      <rPr>
        <vertAlign val="subscript"/>
        <sz val="11"/>
        <color rgb="FF000000"/>
        <rFont val="Aptos Narrow"/>
        <family val="2"/>
      </rPr>
      <t>2</t>
    </r>
  </si>
  <si>
    <t>HFC-41</t>
  </si>
  <si>
    <r>
      <t>tonnes CH</t>
    </r>
    <r>
      <rPr>
        <vertAlign val="subscript"/>
        <sz val="11"/>
        <color rgb="FF000000"/>
        <rFont val="Aptos Narrow"/>
        <family val="2"/>
      </rPr>
      <t>3</t>
    </r>
    <r>
      <rPr>
        <sz val="11"/>
        <color rgb="FF000000"/>
        <rFont val="Aptos Narrow"/>
        <family val="2"/>
      </rPr>
      <t>F</t>
    </r>
  </si>
  <si>
    <t>HFC-43-10mee</t>
  </si>
  <si>
    <r>
      <t>tonnes CF</t>
    </r>
    <r>
      <rPr>
        <vertAlign val="subscript"/>
        <sz val="11"/>
        <color rgb="FF000000"/>
        <rFont val="Aptos Narrow"/>
        <family val="2"/>
      </rPr>
      <t>3</t>
    </r>
    <r>
      <rPr>
        <sz val="11"/>
        <color rgb="FF000000"/>
        <rFont val="Aptos Narrow"/>
        <family val="2"/>
      </rPr>
      <t>CHFCHFCF</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</si>
  <si>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t>HFC-125</t>
  </si>
  <si>
    <r>
      <t>tonnes CHF</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</si>
  <si>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t>HFC-134</t>
  </si>
  <si>
    <r>
      <t>tonnes CHF</t>
    </r>
    <r>
      <rPr>
        <vertAlign val="subscript"/>
        <sz val="11"/>
        <color rgb="FF000000"/>
        <rFont val="Aptos Narrow"/>
        <family val="2"/>
      </rPr>
      <t>2</t>
    </r>
    <r>
      <rPr>
        <sz val="11"/>
        <color rgb="FF000000"/>
        <rFont val="Aptos Narrow"/>
        <family val="2"/>
      </rPr>
      <t>CHF</t>
    </r>
    <r>
      <rPr>
        <vertAlign val="subscript"/>
        <sz val="11"/>
        <color rgb="FF000000"/>
        <rFont val="Aptos Narrow"/>
        <family val="2"/>
      </rPr>
      <t>2</t>
    </r>
  </si>
  <si>
    <t>HFC-134a</t>
  </si>
  <si>
    <r>
      <t>tonnes CH</t>
    </r>
    <r>
      <rPr>
        <vertAlign val="subscript"/>
        <sz val="11"/>
        <color rgb="FF000000"/>
        <rFont val="Aptos Narrow"/>
        <family val="2"/>
      </rPr>
      <t>2</t>
    </r>
    <r>
      <rPr>
        <sz val="11"/>
        <color rgb="FF000000"/>
        <rFont val="Aptos Narrow"/>
        <family val="2"/>
      </rPr>
      <t>FCF</t>
    </r>
    <r>
      <rPr>
        <vertAlign val="subscript"/>
        <sz val="11"/>
        <color rgb="FF000000"/>
        <rFont val="Aptos Narrow"/>
        <family val="2"/>
      </rPr>
      <t>3</t>
    </r>
  </si>
  <si>
    <t>HFC-143</t>
  </si>
  <si>
    <r>
      <t>tonnes CH</t>
    </r>
    <r>
      <rPr>
        <vertAlign val="subscript"/>
        <sz val="11"/>
        <color rgb="FF000000"/>
        <rFont val="Aptos Narrow"/>
        <family val="2"/>
      </rPr>
      <t>2</t>
    </r>
    <r>
      <rPr>
        <sz val="11"/>
        <color rgb="FF000000"/>
        <rFont val="Aptos Narrow"/>
        <family val="2"/>
      </rPr>
      <t>FCHF</t>
    </r>
    <r>
      <rPr>
        <vertAlign val="subscript"/>
        <sz val="11"/>
        <color rgb="FF000000"/>
        <rFont val="Aptos Narrow"/>
        <family val="2"/>
      </rPr>
      <t>2</t>
    </r>
  </si>
  <si>
    <t>HFC-143a</t>
  </si>
  <si>
    <r>
      <t>tonnes CH</t>
    </r>
    <r>
      <rPr>
        <vertAlign val="subscript"/>
        <sz val="11"/>
        <color rgb="FF000000"/>
        <rFont val="Aptos Narrow"/>
        <family val="2"/>
      </rPr>
      <t>3</t>
    </r>
    <r>
      <rPr>
        <sz val="11"/>
        <color rgb="FF000000"/>
        <rFont val="Aptos Narrow"/>
        <family val="2"/>
      </rPr>
      <t>CF</t>
    </r>
    <r>
      <rPr>
        <vertAlign val="subscript"/>
        <sz val="11"/>
        <color rgb="FF000000"/>
        <rFont val="Aptos Narrow"/>
        <family val="2"/>
      </rPr>
      <t>3</t>
    </r>
  </si>
  <si>
    <t>HFC-152a</t>
  </si>
  <si>
    <r>
      <t>tonnes CH</t>
    </r>
    <r>
      <rPr>
        <vertAlign val="subscript"/>
        <sz val="11"/>
        <color rgb="FF000000"/>
        <rFont val="Aptos Narrow"/>
        <family val="2"/>
      </rPr>
      <t>3</t>
    </r>
    <r>
      <rPr>
        <sz val="11"/>
        <color rgb="FF000000"/>
        <rFont val="Aptos Narrow"/>
        <family val="2"/>
      </rPr>
      <t>CHF</t>
    </r>
    <r>
      <rPr>
        <vertAlign val="subscript"/>
        <sz val="11"/>
        <color rgb="FF000000"/>
        <rFont val="Aptos Narrow"/>
        <family val="2"/>
      </rPr>
      <t>2</t>
    </r>
  </si>
  <si>
    <t>HFC-227ea</t>
  </si>
  <si>
    <r>
      <t>tonnes CF</t>
    </r>
    <r>
      <rPr>
        <vertAlign val="subscript"/>
        <sz val="11"/>
        <color rgb="FF000000"/>
        <rFont val="Aptos Narrow"/>
        <family val="2"/>
      </rPr>
      <t>3</t>
    </r>
    <r>
      <rPr>
        <sz val="11"/>
        <color rgb="FF000000"/>
        <rFont val="Aptos Narrow"/>
        <family val="2"/>
      </rPr>
      <t>CHFCF</t>
    </r>
    <r>
      <rPr>
        <vertAlign val="subscript"/>
        <sz val="11"/>
        <color rgb="FF000000"/>
        <rFont val="Aptos Narrow"/>
        <family val="2"/>
      </rPr>
      <t>3</t>
    </r>
  </si>
  <si>
    <t>HFC-236fa</t>
  </si>
  <si>
    <r>
      <t>tonnes CF</t>
    </r>
    <r>
      <rPr>
        <vertAlign val="subscript"/>
        <sz val="11"/>
        <color rgb="FF000000"/>
        <rFont val="Aptos Narrow"/>
        <family val="2"/>
      </rPr>
      <t>3</t>
    </r>
    <r>
      <rPr>
        <sz val="11"/>
        <color rgb="FF000000"/>
        <rFont val="Aptos Narrow"/>
        <family val="2"/>
      </rPr>
      <t>CH</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</si>
  <si>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t>HFC-245ca</t>
  </si>
  <si>
    <r>
      <t>tonnes CH</t>
    </r>
    <r>
      <rPr>
        <vertAlign val="subscript"/>
        <sz val="11"/>
        <color rgb="FF000000"/>
        <rFont val="Aptos Narrow"/>
        <family val="2"/>
      </rPr>
      <t>2</t>
    </r>
    <r>
      <rPr>
        <sz val="11"/>
        <color rgb="FF000000"/>
        <rFont val="Aptos Narrow"/>
        <family val="2"/>
      </rPr>
      <t>FCF</t>
    </r>
    <r>
      <rPr>
        <vertAlign val="subscript"/>
        <sz val="11"/>
        <color rgb="FF000000"/>
        <rFont val="Aptos Narrow"/>
        <family val="2"/>
      </rPr>
      <t>2</t>
    </r>
    <r>
      <rPr>
        <sz val="11"/>
        <color rgb="FF000000"/>
        <rFont val="Aptos Narrow"/>
        <family val="2"/>
      </rPr>
      <t>CHF</t>
    </r>
    <r>
      <rPr>
        <vertAlign val="subscript"/>
        <sz val="11"/>
        <color rgb="FF000000"/>
        <rFont val="Aptos Narrow"/>
        <family val="2"/>
      </rPr>
      <t>2</t>
    </r>
  </si>
  <si>
    <t>Industrial product use emissions</t>
  </si>
  <si>
    <t>Venting emissions</t>
  </si>
  <si>
    <t>Flaring emissions</t>
  </si>
  <si>
    <t>Leakage emissions</t>
  </si>
  <si>
    <t>On-site transportation emissions</t>
  </si>
  <si>
    <t>Waste emissions</t>
  </si>
  <si>
    <t>Wastewater emissions</t>
  </si>
  <si>
    <t>Existing Gaseous Fuel</t>
  </si>
  <si>
    <t>New and Expanded Gaseous Fuel</t>
  </si>
  <si>
    <t>Liquid Fuel</t>
  </si>
  <si>
    <t>Sold Heat</t>
  </si>
  <si>
    <t>Sold heat</t>
  </si>
  <si>
    <t>GJ</t>
  </si>
  <si>
    <t>Term</t>
  </si>
  <si>
    <t>Regulated electricity emissions</t>
  </si>
  <si>
    <t>Total regulated emissions</t>
  </si>
  <si>
    <t>Value</t>
  </si>
  <si>
    <r>
      <t>tonnes CO</t>
    </r>
    <r>
      <rPr>
        <vertAlign val="subscript"/>
        <sz val="11"/>
        <color rgb="FF000000"/>
        <rFont val="Aptos Narrow"/>
        <family val="2"/>
      </rPr>
      <t>2</t>
    </r>
    <r>
      <rPr>
        <sz val="11"/>
        <color rgb="FF000000"/>
        <rFont val="Aptos Narrow"/>
        <family val="2"/>
      </rPr>
      <t>e</t>
    </r>
  </si>
  <si>
    <t>Compliance</t>
  </si>
  <si>
    <t>Emissions intensity standard</t>
  </si>
  <si>
    <r>
      <t>tonnes CO</t>
    </r>
    <r>
      <rPr>
        <vertAlign val="subscript"/>
        <sz val="11"/>
        <color rgb="FF000000"/>
        <rFont val="Aptos Narrow"/>
        <family val="2"/>
      </rPr>
      <t>2</t>
    </r>
    <r>
      <rPr>
        <sz val="11"/>
        <color rgb="FF000000"/>
        <rFont val="Aptos Narrow"/>
        <family val="2"/>
      </rPr>
      <t>e/GWh</t>
    </r>
  </si>
  <si>
    <r>
      <t>tonnes CO</t>
    </r>
    <r>
      <rPr>
        <vertAlign val="subscript"/>
        <sz val="11"/>
        <color rgb="FF000000"/>
        <rFont val="Aptos Narrow"/>
        <family val="2"/>
      </rPr>
      <t>2</t>
    </r>
    <r>
      <rPr>
        <sz val="11"/>
        <color rgb="FF000000"/>
        <rFont val="Aptos Narrow"/>
        <family val="2"/>
      </rPr>
      <t>e/GJ</t>
    </r>
  </si>
  <si>
    <t>Compliance Summary</t>
  </si>
  <si>
    <t>Permitted emissions</t>
  </si>
  <si>
    <t>Performance credits</t>
  </si>
  <si>
    <t>Compliance obligation</t>
  </si>
  <si>
    <t>Declaration</t>
  </si>
  <si>
    <t xml:space="preserve">I, </t>
  </si>
  <si>
    <t>(authorized signing officer) confirm that all the information</t>
  </si>
  <si>
    <t>provided in this form is accurate and that I am authorized to act on behalf of this facility.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</si>
  <si>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Both an Excel and PDF version of this form must be submitted along with any other required documents. After reviewing each tab, the authorized signing officer must enter their name and the date and click the button below to convert this form to a PDF. The PDF must be signed by the authorized signing officer on the line below.</t>
  </si>
  <si>
    <t>Signature</t>
  </si>
  <si>
    <t>Date</t>
  </si>
  <si>
    <t>Emissions return form for electricity facilities</t>
  </si>
  <si>
    <t>Appendix</t>
  </si>
  <si>
    <t>Biomass</t>
  </si>
  <si>
    <t>Carbon dioxide emissions from the combustion, aerobic decomposition, or fermentation of biomass must be excluded from the emissions reported on the Electricity Data tab. Methane and nitrous oxide emissions from the combustion of biomass associated with the production of useful energy must also be excluded, but those associated with waste heat must be included in the stationary fuel combustion emissions reported on the Electricity Data tab. Any electricity generated or sold heat produced from biomass must be excluded from the production reported on the Electricity Data tab.</t>
  </si>
  <si>
    <t>Emissions intensity standard for solid fuel</t>
  </si>
  <si>
    <t xml:space="preserve">The gross electricity generated and emissions produced from solid fuel within each unit must be reported within this category. If a unit that used solid fuel in 2018 has since been converted to use liquid or gaseous fuel, then the electricity and emissions produced from the liquid or gaseous fuel that replaced the solid fuel may also be reported within this category. </t>
  </si>
  <si>
    <t>Emissions intensity standard for existing gaseous fuel</t>
  </si>
  <si>
    <t>The gross electricity generated and emissions produced from gaseous fuel within each unit that first began generating electricity from gaseous fuel before January 1, 2023 must be reported within this category. If the capacity of the electricity facility has been expanded to produce more than 50 MW on or after January 1, 2023, then the electricity and emissions produced from gaseous fuel associated with the original capacity must be reported within this category.</t>
  </si>
  <si>
    <t>Emissions intensity standard for new and expanded gaseous fuel</t>
  </si>
  <si>
    <t>The gross electricity generated and emissions produced from gaseous fuel within each unit that first began generating electricity from gaseous fuel on or after January 1, 2023 must be reported within this category. If the capacity of the electricity facility has been expanded to produce more than 50 MW on or after January 1, 2023, then the electricity and emissions produced from gaseous fuel associated with the expanded capacity must be reported within this category. If a unit subject to this emissions intensity standard has transitioned from using gaseous fuel to solid or liquid fuel, then the electricity and emissions produced from the solid or liquid fuel that replaced the gaseous fuel subject to this emissions intensity standard must also be reported within this category.</t>
  </si>
  <si>
    <t>For an electricity facility not within the boundary of an industrial facility, the regulated electricity emissions include the emissions from all regulated source categories associated with the commercial production of electricity and sold heat produced by the electricity facility, including those associated with associated gas and waste heat. For an electricity facility within the boundary of an industrial facility, the regulated electricity emissions include the emissions from all regulated source categories associated with the commercial production of electricity and sold heat produced by the electricity facility, including those associated with waste heat, but excluding those from associated gas.</t>
  </si>
  <si>
    <t>Inputs</t>
  </si>
  <si>
    <t>Sections</t>
  </si>
  <si>
    <t>Ranges</t>
  </si>
  <si>
    <t>Lookups</t>
  </si>
  <si>
    <t>Input Name</t>
  </si>
  <si>
    <t>Index</t>
  </si>
  <si>
    <t>Reference</t>
  </si>
  <si>
    <t>Last Valid Entry</t>
  </si>
  <si>
    <t>Current Value</t>
  </si>
  <si>
    <t>Last Printed Value</t>
  </si>
  <si>
    <t>Error check</t>
  </si>
  <si>
    <t>Error message</t>
  </si>
  <si>
    <t>Section Name</t>
  </si>
  <si>
    <t>Range Name</t>
  </si>
  <si>
    <t>Lookup</t>
  </si>
  <si>
    <t>I.Facility.FacilityName</t>
  </si>
  <si>
    <t>Enter the facility name.</t>
  </si>
  <si>
    <t>S.Electricity.ES1</t>
  </si>
  <si>
    <t>R.Instructions.PrintArea</t>
  </si>
  <si>
    <t>CO2</t>
  </si>
  <si>
    <t>I.Facility.OBPSNumber</t>
  </si>
  <si>
    <t>Enter the OBPS registration number.</t>
  </si>
  <si>
    <t>S.Electricity.ES1C1</t>
  </si>
  <si>
    <t>R.Instructions.VersionNumber</t>
  </si>
  <si>
    <t>CH4</t>
  </si>
  <si>
    <t>I.Facility.ComplianceYear</t>
  </si>
  <si>
    <t>Enter the compliance year.</t>
  </si>
  <si>
    <t>S.Electricity.ES1C2</t>
  </si>
  <si>
    <t>R.Instructions.VersionDate</t>
  </si>
  <si>
    <t>N2O</t>
  </si>
  <si>
    <t>I.Facility.UnitCount</t>
  </si>
  <si>
    <t>Select the number of electricity generating units.</t>
  </si>
  <si>
    <t>S.Electricity.ES1C3</t>
  </si>
  <si>
    <t>R.Facility.PrintArea</t>
  </si>
  <si>
    <t>SF6</t>
  </si>
  <si>
    <t>S.Electricity.ES1C4</t>
  </si>
  <si>
    <t>R.Facility.Timestamp</t>
  </si>
  <si>
    <t>CF4</t>
  </si>
  <si>
    <t>S.Electricity.ES1C5</t>
  </si>
  <si>
    <t>R.Facility.Notification</t>
  </si>
  <si>
    <t>C2F6</t>
  </si>
  <si>
    <t>I.Electricity.ES1U1Quantity</t>
  </si>
  <si>
    <t>Enter the production quantity for unit 1 associated with solid fuel.</t>
  </si>
  <si>
    <t>S.Electricity.ES1C6</t>
  </si>
  <si>
    <t>R.Electricity.PrintArea</t>
  </si>
  <si>
    <t>C3F8</t>
  </si>
  <si>
    <t>I.Electricity.ES1U2Quantity</t>
  </si>
  <si>
    <t>Enter the production quantity for unit 2 associated with solid fuel.</t>
  </si>
  <si>
    <t>S.Electricity.ES1C7</t>
  </si>
  <si>
    <t>R.Electricity.ES1S1</t>
  </si>
  <si>
    <t>C4F10</t>
  </si>
  <si>
    <t>I.Electricity.ES1U3Quantity</t>
  </si>
  <si>
    <t>Enter the production quantity for unit 3 associated with solid fuel.</t>
  </si>
  <si>
    <t>S.Electricity.ES1C8</t>
  </si>
  <si>
    <t>R.Electricity.ES1S2</t>
  </si>
  <si>
    <t>c-C4F8</t>
  </si>
  <si>
    <t>I.Electricity.ES1U4Quantity</t>
  </si>
  <si>
    <t>Enter the production quantity for unit 4 associated with solid fuel.</t>
  </si>
  <si>
    <t>S.Electricity.ES1C9</t>
  </si>
  <si>
    <t>R.Electricity.ES1S3</t>
  </si>
  <si>
    <t>C5F12</t>
  </si>
  <si>
    <t>I.Electricity.ES1U5Quantity</t>
  </si>
  <si>
    <t>Enter the production quantity for unit 5 associated with solid fuel.</t>
  </si>
  <si>
    <t>S.Electricity.ES2</t>
  </si>
  <si>
    <t>R.Electricity.ES1S4</t>
  </si>
  <si>
    <t>C6F14</t>
  </si>
  <si>
    <t>I.Electricity.ES1U6Quantity</t>
  </si>
  <si>
    <t>Enter the production quantity for unit 6 associated with solid fuel.</t>
  </si>
  <si>
    <t>S.Electricity.ES2C1</t>
  </si>
  <si>
    <t>R.Electricity.ES1S5</t>
  </si>
  <si>
    <t>CHF3</t>
  </si>
  <si>
    <t>I.Electricity.ES1U7Quantity</t>
  </si>
  <si>
    <t>Enter the production quantity for unit 7 associated with solid fuel.</t>
  </si>
  <si>
    <t>S.Electricity.ES2C2</t>
  </si>
  <si>
    <t>R.Electricity.ES1S6</t>
  </si>
  <si>
    <t>CH2F2</t>
  </si>
  <si>
    <t>I.Electricity.ES1U8Quantity</t>
  </si>
  <si>
    <t>Enter the production quantity for unit 8 associated with solid fuel.</t>
  </si>
  <si>
    <t>S.Electricity.ES2C3</t>
  </si>
  <si>
    <t>R.Electricity.ES1S7</t>
  </si>
  <si>
    <t>CH3F</t>
  </si>
  <si>
    <t>I.Electricity.ES1U9Quantity</t>
  </si>
  <si>
    <t>Enter the production quantity for unit 9 associated with solid fuel.</t>
  </si>
  <si>
    <t>S.Electricity.ES2C4</t>
  </si>
  <si>
    <t>R.Electricity.ES1S8</t>
  </si>
  <si>
    <t>CF3CHFCHFCF2CF3</t>
  </si>
  <si>
    <t>I.Electricity.ES1U10Quantity</t>
  </si>
  <si>
    <t>Enter the production quantity for unit 10 associated with solid fuel.</t>
  </si>
  <si>
    <t>S.Electricity.ES2C5</t>
  </si>
  <si>
    <t>R.Electricity.ES1S9</t>
  </si>
  <si>
    <t>CHF2CF3</t>
  </si>
  <si>
    <t>I.Electricity.ES1U11Quantity</t>
  </si>
  <si>
    <t>Enter the production quantity for unit 11 associated with solid fuel.</t>
  </si>
  <si>
    <t>S.Electricity.ES2C6</t>
  </si>
  <si>
    <t>R.Electricity.ES1S10</t>
  </si>
  <si>
    <t>CHF2CHF2</t>
  </si>
  <si>
    <t>I.Electricity.ES1U12Quantity</t>
  </si>
  <si>
    <t>Enter the production quantity for unit 12 associated with solid fuel.</t>
  </si>
  <si>
    <t>S.Electricity.ES2C7</t>
  </si>
  <si>
    <t>R.Electricity.ES1S11</t>
  </si>
  <si>
    <t>CH2FCF3</t>
  </si>
  <si>
    <t>I.Electricity.ES1U13Quantity</t>
  </si>
  <si>
    <t>Enter the production quantity for unit 13 associated with solid fuel.</t>
  </si>
  <si>
    <t>S.Electricity.ES2C8</t>
  </si>
  <si>
    <t>R.Electricity.ES1S12</t>
  </si>
  <si>
    <t>CH2FCHF2</t>
  </si>
  <si>
    <t>I.Electricity.ES1U14Quantity</t>
  </si>
  <si>
    <t>Enter the production quantity for unit 14 associated with solid fuel.</t>
  </si>
  <si>
    <t>S.Electricity.ES2C9</t>
  </si>
  <si>
    <t>R.Electricity.ES1S13</t>
  </si>
  <si>
    <t>CH3CF3</t>
  </si>
  <si>
    <t>I.Electricity.ES1U15Quantity</t>
  </si>
  <si>
    <t>Enter the production quantity for unit 15 associated with solid fuel.</t>
  </si>
  <si>
    <t>S.Electricity.ES3</t>
  </si>
  <si>
    <t>R.Electricity.ES1S14</t>
  </si>
  <si>
    <t>CH3CHF2</t>
  </si>
  <si>
    <t>I.Electricity.ES1U16Quantity</t>
  </si>
  <si>
    <t>Enter the production quantity for unit 16 associated with solid fuel.</t>
  </si>
  <si>
    <t>S.Electricity.ES3C1</t>
  </si>
  <si>
    <t>R.Electricity.ES1S15</t>
  </si>
  <si>
    <t>CF3CHFCF3</t>
  </si>
  <si>
    <t>I.Electricity.ES1U17Quantity</t>
  </si>
  <si>
    <t>Enter the production quantity for unit 17 associated with solid fuel.</t>
  </si>
  <si>
    <t>S.Electricity.ES3C2</t>
  </si>
  <si>
    <t>R.Electricity.ES1S16</t>
  </si>
  <si>
    <t>CF3CH2CF3</t>
  </si>
  <si>
    <t>I.Electricity.ES1U18Quantity</t>
  </si>
  <si>
    <t>Enter the production quantity for unit 18 associated with solid fuel.</t>
  </si>
  <si>
    <t>S.Electricity.ES3C3</t>
  </si>
  <si>
    <t>R.Electricity.ES1S17</t>
  </si>
  <si>
    <t>CH2FCF2CHF2</t>
  </si>
  <si>
    <t>I.Electricity.ES1U19Quantity</t>
  </si>
  <si>
    <t>Enter the production quantity for unit 19 associated with solid fuel.</t>
  </si>
  <si>
    <t>S.Electricity.ES3C4</t>
  </si>
  <si>
    <t>R.Electricity.ES1S18</t>
  </si>
  <si>
    <t>I.Electricity.ES1U20Quantity</t>
  </si>
  <si>
    <t>Enter the production quantity for unit 20 associated with solid fuel.</t>
  </si>
  <si>
    <t>S.Electricity.ES3C5</t>
  </si>
  <si>
    <t>R.Electricity.ES1S19</t>
  </si>
  <si>
    <t>I.Electricity.ES1U1C1</t>
  </si>
  <si>
    <t>Enter the carbon dioxide emissions in the stationary fuel combustion source category for unit 1 associated with solid fuel.</t>
  </si>
  <si>
    <t>S.Electricity.ES3C6</t>
  </si>
  <si>
    <t>R.Electricity.ES1S20</t>
  </si>
  <si>
    <t>Enter the methane emissions in the stationary fuel combustion source category for unit 1 associated with solid fuel.</t>
  </si>
  <si>
    <t>S.Electricity.ES3C7</t>
  </si>
  <si>
    <t>R.Electricity.ES1S21</t>
  </si>
  <si>
    <t>Enter the nitrous oxide emissions in the stationary fuel combustion source category for unit 1 associated with solid fuel.</t>
  </si>
  <si>
    <t>S.Electricity.ES3C8</t>
  </si>
  <si>
    <t>R.Electricity.ES1S22</t>
  </si>
  <si>
    <t>I.Electricity.ES1U2C1</t>
  </si>
  <si>
    <t>Enter the carbon dioxide emissions in the stationary fuel combustion source category for unit 2 associated with solid fuel.</t>
  </si>
  <si>
    <t>S.Electricity.ES3C9</t>
  </si>
  <si>
    <t>R.Electricity.ES1S23</t>
  </si>
  <si>
    <t>Enter the methane emissions in the stationary fuel combustion source category for unit 2 associated with solid fuel.</t>
  </si>
  <si>
    <t>S.Electricity.ES4</t>
  </si>
  <si>
    <t>R.Electricity.ES1S24</t>
  </si>
  <si>
    <t>Enter the nitrous oxide emissions in the stationary fuel combustion source category for unit 2 associated with solid fuel.</t>
  </si>
  <si>
    <t>S.Electricity.ES4C1</t>
  </si>
  <si>
    <t>R.Electricity.ES2S1</t>
  </si>
  <si>
    <t>I.Electricity.ES1U3C1</t>
  </si>
  <si>
    <t>Enter the carbon dioxide emissions in the stationary fuel combustion source category for unit 3 associated with solid fuel.</t>
  </si>
  <si>
    <t>S.Electricity.ES4C2</t>
  </si>
  <si>
    <t>R.Electricity.ES2S2</t>
  </si>
  <si>
    <t>Enter the methane emissions in the stationary fuel combustion source category for unit 3 associated with solid fuel.</t>
  </si>
  <si>
    <t>S.Electricity.ES4C3</t>
  </si>
  <si>
    <t>R.Electricity.ES2S3</t>
  </si>
  <si>
    <t>Enter the nitrous oxide emissions in the stationary fuel combustion source category for unit 3 associated with solid fuel.</t>
  </si>
  <si>
    <t>S.Electricity.ES4C4</t>
  </si>
  <si>
    <t>R.Electricity.ES2S4</t>
  </si>
  <si>
    <t>I.Electricity.ES1U4C1</t>
  </si>
  <si>
    <t>Enter the carbon dioxide emissions in the stationary fuel combustion source category for unit 4 associated with solid fuel.</t>
  </si>
  <si>
    <t>S.Electricity.ES4C5</t>
  </si>
  <si>
    <t>R.Electricity.ES2S5</t>
  </si>
  <si>
    <t>Enter the methane emissions in the stationary fuel combustion source category for unit 4 associated with solid fuel.</t>
  </si>
  <si>
    <t>S.Electricity.ES4C6</t>
  </si>
  <si>
    <t>R.Electricity.ES2S6</t>
  </si>
  <si>
    <t>Enter the nitrous oxide emissions in the stationary fuel combustion source category for unit 4 associated with solid fuel.</t>
  </si>
  <si>
    <t>S.Electricity.ES4C7</t>
  </si>
  <si>
    <t>R.Electricity.ES2S7</t>
  </si>
  <si>
    <t>I.Electricity.ES1U5C1</t>
  </si>
  <si>
    <t>Enter the carbon dioxide emissions in the stationary fuel combustion source category for unit 5 associated with solid fuel.</t>
  </si>
  <si>
    <t>S.Electricity.ES4C8</t>
  </si>
  <si>
    <t>R.Electricity.ES2S8</t>
  </si>
  <si>
    <t>Enter the methane emissions in the stationary fuel combustion source category for unit 5 associated with solid fuel.</t>
  </si>
  <si>
    <t>S.Electricity.ES4C9</t>
  </si>
  <si>
    <t>R.Electricity.ES2S9</t>
  </si>
  <si>
    <t>Solid fuel 2023</t>
  </si>
  <si>
    <t>Enter the nitrous oxide emissions in the stationary fuel combustion source category for unit 5 associated with solid fuel.</t>
  </si>
  <si>
    <t>S.Electricity.ES5</t>
  </si>
  <si>
    <t>R.Electricity.ES2S10</t>
  </si>
  <si>
    <t>Solid fuel 2024</t>
  </si>
  <si>
    <t>I.Electricity.ES1U6C1</t>
  </si>
  <si>
    <t>Enter the carbon dioxide emissions in the stationary fuel combustion source category for unit 6 associated with solid fuel.</t>
  </si>
  <si>
    <t>S.Electricity.ES5C1</t>
  </si>
  <si>
    <t>R.Electricity.ES2S11</t>
  </si>
  <si>
    <t>Solid fuel 2025</t>
  </si>
  <si>
    <t>Enter the methane emissions in the stationary fuel combustion source category for unit 6 associated with solid fuel.</t>
  </si>
  <si>
    <t>S.Electricity.ES5C2</t>
  </si>
  <si>
    <t>R.Electricity.ES2S12</t>
  </si>
  <si>
    <t>Solid fuel 2026</t>
  </si>
  <si>
    <t>Enter the nitrous oxide emissions in the stationary fuel combustion source category for unit 6 associated with solid fuel.</t>
  </si>
  <si>
    <t>S.Electricity.ES5C3</t>
  </si>
  <si>
    <t>R.Electricity.ES2S13</t>
  </si>
  <si>
    <t>Solid fuel 2027</t>
  </si>
  <si>
    <t>I.Electricity.ES1U7C1</t>
  </si>
  <si>
    <t>Enter the carbon dioxide emissions in the stationary fuel combustion source category for unit 7 associated with solid fuel.</t>
  </si>
  <si>
    <t>S.Electricity.ES5C4</t>
  </si>
  <si>
    <t>R.Electricity.ES2S14</t>
  </si>
  <si>
    <t>Solid fuel 2028</t>
  </si>
  <si>
    <t>Enter the methane emissions in the stationary fuel combustion source category for unit 7 associated with solid fuel.</t>
  </si>
  <si>
    <t>S.Electricity.ES5C5</t>
  </si>
  <si>
    <t>R.Electricity.ES2S15</t>
  </si>
  <si>
    <t>Solid fuel 2029</t>
  </si>
  <si>
    <t>Enter the nitrous oxide emissions in the stationary fuel combustion source category for unit 7 associated with solid fuel.</t>
  </si>
  <si>
    <t>S.Electricity.ES5C6</t>
  </si>
  <si>
    <t>R.Electricity.ES2S16</t>
  </si>
  <si>
    <t>Solid fuel 2030</t>
  </si>
  <si>
    <t>I.Electricity.ES1U8C1</t>
  </si>
  <si>
    <t>Enter the carbon dioxide emissions in the stationary fuel combustion source category for unit 8 associated with solid fuel.</t>
  </si>
  <si>
    <t>S.Electricity.ES5C7</t>
  </si>
  <si>
    <t>R.Electricity.ES2S17</t>
  </si>
  <si>
    <t>Enter the methane emissions in the stationary fuel combustion source category for unit 8 associated with solid fuel.</t>
  </si>
  <si>
    <t>S.Electricity.ES5C8</t>
  </si>
  <si>
    <t>R.Electricity.ES2S18</t>
  </si>
  <si>
    <t>Enter the nitrous oxide emissions in the stationary fuel combustion source category for unit 8 associated with solid fuel.</t>
  </si>
  <si>
    <t>S.Electricity.ES5C9</t>
  </si>
  <si>
    <t>R.Electricity.ES2S19</t>
  </si>
  <si>
    <t>I.Electricity.ES1U9C1</t>
  </si>
  <si>
    <t>Enter the carbon dioxide emissions in the stationary fuel combustion source category for unit 9 associated with solid fuel.</t>
  </si>
  <si>
    <t>R.Electricity.ES2S20</t>
  </si>
  <si>
    <t>Enter the methane emissions in the stationary fuel combustion source category for unit 9 associated with solid fuel.</t>
  </si>
  <si>
    <t>R.Electricity.ES2S21</t>
  </si>
  <si>
    <t>Enter the nitrous oxide emissions in the stationary fuel combustion source category for unit 9 associated with solid fuel.</t>
  </si>
  <si>
    <t>R.Electricity.ES2S22</t>
  </si>
  <si>
    <t>I.Electricity.ES1U10C1</t>
  </si>
  <si>
    <t>Enter the carbon dioxide emissions in the stationary fuel combustion source category for unit 10 associated with solid fuel.</t>
  </si>
  <si>
    <t>R.Electricity.ES2S23</t>
  </si>
  <si>
    <t>Enter the methane emissions in the stationary fuel combustion source category for unit 10 associated with solid fuel.</t>
  </si>
  <si>
    <t>R.Electricity.ES2S24</t>
  </si>
  <si>
    <t>Enter the nitrous oxide emissions in the stationary fuel combustion source category for unit 10 associated with solid fuel.</t>
  </si>
  <si>
    <t>S.Compliance.ES1</t>
  </si>
  <si>
    <t>R.Electricity.ES3S1</t>
  </si>
  <si>
    <t>New and expanded gaseous fuel 2023</t>
  </si>
  <si>
    <t>I.Electricity.ES1U11C1</t>
  </si>
  <si>
    <t>Enter the carbon dioxide emissions in the stationary fuel combustion source category for unit 11 associated with solid fuel.</t>
  </si>
  <si>
    <t>S.Compliance.ES2</t>
  </si>
  <si>
    <t>R.Electricity.ES3S2</t>
  </si>
  <si>
    <t>New and expanded gaseous fuel 2024</t>
  </si>
  <si>
    <t>Enter the methane emissions in the stationary fuel combustion source category for unit 11 associated with solid fuel.</t>
  </si>
  <si>
    <t>S.Compliance.ES3</t>
  </si>
  <si>
    <t>R.Electricity.ES3S3</t>
  </si>
  <si>
    <t>New and expanded gaseous fuel 2025</t>
  </si>
  <si>
    <t>Enter the nitrous oxide emissions in the stationary fuel combustion source category for unit 11 associated with solid fuel.</t>
  </si>
  <si>
    <t>S.Compliance.ES4</t>
  </si>
  <si>
    <t>R.Electricity.ES3S4</t>
  </si>
  <si>
    <t>New and expanded gaseous fuel 2026</t>
  </si>
  <si>
    <t>I.Electricity.ES1U12C1</t>
  </si>
  <si>
    <t>Enter the carbon dioxide emissions in the stationary fuel combustion source category for unit 12 associated with solid fuel.</t>
  </si>
  <si>
    <t>S.Compliance.ES5</t>
  </si>
  <si>
    <t>R.Electricity.ES3S5</t>
  </si>
  <si>
    <t>New and expanded gaseous fuel 2027</t>
  </si>
  <si>
    <t>Enter the methane emissions in the stationary fuel combustion source category for unit 12 associated with solid fuel.</t>
  </si>
  <si>
    <t>S.Developer.Inputs</t>
  </si>
  <si>
    <t>R.Electricity.ES3S6</t>
  </si>
  <si>
    <t>New and expanded gaseous fuel 2028</t>
  </si>
  <si>
    <t>Enter the nitrous oxide emissions in the stationary fuel combustion source category for unit 12 associated with solid fuel.</t>
  </si>
  <si>
    <t>S.Developer.LastEntry</t>
  </si>
  <si>
    <t>R.Electricity.ES3S7</t>
  </si>
  <si>
    <t>New and expanded gaseous fuel 2029</t>
  </si>
  <si>
    <t>I.Electricity.ES1U13C1</t>
  </si>
  <si>
    <t>Enter the carbon dioxide emissions in the stationary fuel combustion source category for unit 13 associated with solid fuel.</t>
  </si>
  <si>
    <t>S.Developer.Sections</t>
  </si>
  <si>
    <t>R.Electricity.ES3S8</t>
  </si>
  <si>
    <t>New and expanded gaseous fuel 2030</t>
  </si>
  <si>
    <t>Enter the methane emissions in the stationary fuel combustion source category for unit 13 associated with solid fuel.</t>
  </si>
  <si>
    <t>S.Developer.Ranges</t>
  </si>
  <si>
    <t>R.Electricity.ES3S9</t>
  </si>
  <si>
    <t>Liquid fuel 2023</t>
  </si>
  <si>
    <t>Enter the nitrous oxide emissions in the stationary fuel combustion source category for unit 13 associated with solid fuel.</t>
  </si>
  <si>
    <t>S.Developer.Lookups</t>
  </si>
  <si>
    <t>R.Electricity.ES3S10</t>
  </si>
  <si>
    <t>Liquid fuel 2024</t>
  </si>
  <si>
    <t>I.Electricity.ES1U14C1</t>
  </si>
  <si>
    <t>Enter the carbon dioxide emissions in the stationary fuel combustion source category for unit 14 associated with solid fuel.</t>
  </si>
  <si>
    <t>R.Electricity.ES3S11</t>
  </si>
  <si>
    <t>Liquid fuel 2025</t>
  </si>
  <si>
    <t>Enter the methane emissions in the stationary fuel combustion source category for unit 14 associated with solid fuel.</t>
  </si>
  <si>
    <t>R.Electricity.ES3S12</t>
  </si>
  <si>
    <t>Liquid fuel 2026</t>
  </si>
  <si>
    <t>Enter the nitrous oxide emissions in the stationary fuel combustion source category for unit 14 associated with solid fuel.</t>
  </si>
  <si>
    <t>R.Electricity.ES3S13</t>
  </si>
  <si>
    <t>Liquid fuel 2027</t>
  </si>
  <si>
    <t>I.Electricity.ES1U15C1</t>
  </si>
  <si>
    <t>Enter the carbon dioxide emissions in the stationary fuel combustion source category for unit 15 associated with solid fuel.</t>
  </si>
  <si>
    <t>R.Electricity.ES3S14</t>
  </si>
  <si>
    <t>Liquid fuel 2028</t>
  </si>
  <si>
    <t>Enter the methane emissions in the stationary fuel combustion source category for unit 15 associated with solid fuel.</t>
  </si>
  <si>
    <t>R.Electricity.ES3S15</t>
  </si>
  <si>
    <t>Liquid fuel 2029</t>
  </si>
  <si>
    <t>Enter the nitrous oxide emissions in the stationary fuel combustion source category for unit 15 associated with solid fuel.</t>
  </si>
  <si>
    <t>R.Electricity.ES3S16</t>
  </si>
  <si>
    <t>Liquid fuel 2030</t>
  </si>
  <si>
    <t>I.Electricity.ES1U16C1</t>
  </si>
  <si>
    <t>Enter the carbon dioxide emissions in the stationary fuel combustion source category for unit 16 associated with solid fuel.</t>
  </si>
  <si>
    <t>R.Electricity.ES3S17</t>
  </si>
  <si>
    <t>Sold heat 2023</t>
  </si>
  <si>
    <t>Enter the methane emissions in the stationary fuel combustion source category for unit 16 associated with solid fuel.</t>
  </si>
  <si>
    <t>R.Electricity.ES3S18</t>
  </si>
  <si>
    <t>Sold heat 2024</t>
  </si>
  <si>
    <t>Enter the nitrous oxide emissions in the stationary fuel combustion source category for unit 16 associated with solid fuel.</t>
  </si>
  <si>
    <t>R.Electricity.ES3S19</t>
  </si>
  <si>
    <t>Sold heat 2025</t>
  </si>
  <si>
    <t>I.Electricity.ES1U17C1</t>
  </si>
  <si>
    <t>Enter the carbon dioxide emissions in the stationary fuel combustion source category for unit 17 associated with solid fuel.</t>
  </si>
  <si>
    <t>R.Electricity.ES3S20</t>
  </si>
  <si>
    <t>Sold heat 2026</t>
  </si>
  <si>
    <t>Enter the methane emissions in the stationary fuel combustion source category for unit 17 associated with solid fuel.</t>
  </si>
  <si>
    <t>R.Electricity.ES3S21</t>
  </si>
  <si>
    <t>Sold heat 2027</t>
  </si>
  <si>
    <t>Enter the nitrous oxide emissions in the stationary fuel combustion source category for unit 17 associated with solid fuel.</t>
  </si>
  <si>
    <t>R.Electricity.ES3S22</t>
  </si>
  <si>
    <t>Sold heat 2028</t>
  </si>
  <si>
    <t>I.Electricity.ES1U18C1</t>
  </si>
  <si>
    <t>Enter the carbon dioxide emissions in the stationary fuel combustion source category for unit 18 associated with solid fuel.</t>
  </si>
  <si>
    <t>R.Electricity.ES3S23</t>
  </si>
  <si>
    <t>Sold heat 2029</t>
  </si>
  <si>
    <t>Enter the methane emissions in the stationary fuel combustion source category for unit 18 associated with solid fuel.</t>
  </si>
  <si>
    <t>R.Electricity.ES3S24</t>
  </si>
  <si>
    <t>Sold heat 2030</t>
  </si>
  <si>
    <t>Enter the nitrous oxide emissions in the stationary fuel combustion source category for unit 18 associated with solid fuel.</t>
  </si>
  <si>
    <t>R.Electricity.ES4S1</t>
  </si>
  <si>
    <t>I.Electricity.ES1U19C1</t>
  </si>
  <si>
    <t>Enter the carbon dioxide emissions in the stationary fuel combustion source category for unit 19 associated with solid fuel.</t>
  </si>
  <si>
    <t>R.Electricity.ES4S2</t>
  </si>
  <si>
    <t>Enter the methane emissions in the stationary fuel combustion source category for unit 19 associated with solid fuel.</t>
  </si>
  <si>
    <t>R.Electricity.ES4S3</t>
  </si>
  <si>
    <t>Enter the nitrous oxide emissions in the stationary fuel combustion source category for unit 19 associated with solid fuel.</t>
  </si>
  <si>
    <t>R.Electricity.ES4S4</t>
  </si>
  <si>
    <t>I.Electricity.ES1U20C1</t>
  </si>
  <si>
    <t>Enter the carbon dioxide emissions in the stationary fuel combustion source category for unit 20 associated with solid fuel.</t>
  </si>
  <si>
    <t>R.Electricity.ES4S5</t>
  </si>
  <si>
    <t>Enter the methane emissions in the stationary fuel combustion source category for unit 20 associated with solid fuel.</t>
  </si>
  <si>
    <t>R.Electricity.ES4S6</t>
  </si>
  <si>
    <t>Enter the nitrous oxide emissions in the stationary fuel combustion source category for unit 20 associated with solid fuel.</t>
  </si>
  <si>
    <t>R.Electricity.ES4S7</t>
  </si>
  <si>
    <t>I.Electricity.ES1U1C2</t>
  </si>
  <si>
    <t>Enter the carbon dioxide emissions in the industrial process source category for unit 1 associated with solid fuel.</t>
  </si>
  <si>
    <t>R.Electricity.ES4S8</t>
  </si>
  <si>
    <t>Enter the methane emissions in the industrial process source category for unit 1 associated with solid fuel.</t>
  </si>
  <si>
    <t>R.Electricity.ES4S9</t>
  </si>
  <si>
    <t>Enter the nitrous oxide emissions in the industrial process source category for unit 1 associated with solid fuel.</t>
  </si>
  <si>
    <t>R.Electricity.ES4S10</t>
  </si>
  <si>
    <t>Enter the sulphur hexafluoride emissions in the industrial process source category for unit 1 associated with solid fuel.</t>
  </si>
  <si>
    <t>R.Electricity.ES4S11</t>
  </si>
  <si>
    <t>Enter the perfluoromethane emissions in the industrial process source category for unit 1 associated with solid fuel.</t>
  </si>
  <si>
    <t>R.Electricity.ES4S12</t>
  </si>
  <si>
    <t>Enter the perfluoroethane emissions in the industrial process source category for unit 1 associated with solid fuel.</t>
  </si>
  <si>
    <t>R.Electricity.ES4S13</t>
  </si>
  <si>
    <t>Enter the perfluoropropane emissions in the industrial process source category for unit 1 associated with solid fuel.</t>
  </si>
  <si>
    <t>R.Electricity.ES4S14</t>
  </si>
  <si>
    <t>Enter the perfluorobutane emissions in the industrial process source category for unit 1 associated with solid fuel.</t>
  </si>
  <si>
    <t>R.Electricity.ES4S15</t>
  </si>
  <si>
    <t>Enter the perfluorocyclobutane emissions in the industrial process source category for unit 1 associated with solid fuel.</t>
  </si>
  <si>
    <t>R.Electricity.ES4S16</t>
  </si>
  <si>
    <t>Enter the perfluoropentane emissions in the industrial process source category for unit 1 associated with solid fuel.</t>
  </si>
  <si>
    <t>R.Electricity.ES4S17</t>
  </si>
  <si>
    <t>Enter the perfluorohexane emissions in the industrial process source category for unit 1 associated with solid fuel.</t>
  </si>
  <si>
    <t>R.Electricity.ES4S18</t>
  </si>
  <si>
    <t>Enter the HFC-23 emissions in the industrial process source category for unit 1 associated with solid fuel.</t>
  </si>
  <si>
    <t>R.Electricity.ES4S19</t>
  </si>
  <si>
    <t>Enter the HFC-32 emissions in the industrial process source category for unit 1 associated with solid fuel.</t>
  </si>
  <si>
    <t>R.Electricity.ES4S20</t>
  </si>
  <si>
    <t>Enter the HFC-41 emissions in the industrial process source category for unit 1 associated with solid fuel.</t>
  </si>
  <si>
    <t>R.Electricity.ES4S21</t>
  </si>
  <si>
    <t>Enter the HFC-43-10mee emissions in the industrial process source category for unit 1 associated with solid fuel.</t>
  </si>
  <si>
    <t>R.Electricity.ES4S22</t>
  </si>
  <si>
    <t>Enter the HFC-125 emissions in the industrial process source category for unit 1 associated with solid fuel.</t>
  </si>
  <si>
    <t>R.Electricity.ES4S23</t>
  </si>
  <si>
    <t>Enter the HFC-134 emissions in the industrial process source category for unit 1 associated with solid fuel.</t>
  </si>
  <si>
    <t>R.Electricity.ES4S24</t>
  </si>
  <si>
    <t>Enter the HFC-134a emissions in the industrial process source category for unit 1 associated with solid fuel.</t>
  </si>
  <si>
    <t>R.Electricity.ES5S1</t>
  </si>
  <si>
    <t>Enter the HFC-143 emissions in the industrial process source category for unit 1 associated with solid fuel.</t>
  </si>
  <si>
    <t>R.Electricity.ES5S2</t>
  </si>
  <si>
    <t>Enter the HFC-143a emissions in the industrial process source category for unit 1 associated with solid fuel.</t>
  </si>
  <si>
    <t>R.Electricity.ES5S3</t>
  </si>
  <si>
    <t>Enter the HFC-152a emissions in the industrial process source category for unit 1 associated with solid fuel.</t>
  </si>
  <si>
    <t>R.Electricity.ES5S4</t>
  </si>
  <si>
    <t>Enter the HFC-227ea emissions in the industrial process source category for unit 1 associated with solid fuel.</t>
  </si>
  <si>
    <t>R.Electricity.ES5S5</t>
  </si>
  <si>
    <t>Enter the HFC-236fa emissions in the industrial process source category for unit 1 associated with solid fuel.</t>
  </si>
  <si>
    <t>R.Electricity.ES5S6</t>
  </si>
  <si>
    <t>Enter the HFC-245ca emissions in the industrial process source category for unit 1 associated with solid fuel.</t>
  </si>
  <si>
    <t>R.Electricity.ES5S7</t>
  </si>
  <si>
    <t>I.Electricity.ES1U2C2</t>
  </si>
  <si>
    <t>Enter the carbon dioxide emissions in the industrial process source category for unit 2 associated with solid fuel.</t>
  </si>
  <si>
    <t>R.Electricity.ES5S8</t>
  </si>
  <si>
    <t>Enter the methane emissions in the industrial process source category for unit 2 associated with solid fuel.</t>
  </si>
  <si>
    <t>R.Electricity.ES5S9</t>
  </si>
  <si>
    <t>Enter the nitrous oxide emissions in the industrial process source category for unit 2 associated with solid fuel.</t>
  </si>
  <si>
    <t>R.Electricity.ES5S10</t>
  </si>
  <si>
    <t>Enter the sulphur hexafluoride emissions in the industrial process source category for unit 2 associated with solid fuel.</t>
  </si>
  <si>
    <t>R.Electricity.ES5S11</t>
  </si>
  <si>
    <t>Enter the perfluoromethane emissions in the industrial process source category for unit 2 associated with solid fuel.</t>
  </si>
  <si>
    <t>R.Electricity.ES5S12</t>
  </si>
  <si>
    <t>Enter the perfluoroethane emissions in the industrial process source category for unit 2 associated with solid fuel.</t>
  </si>
  <si>
    <t>R.Electricity.ES5S13</t>
  </si>
  <si>
    <t>Enter the perfluoropropane emissions in the industrial process source category for unit 2 associated with solid fuel.</t>
  </si>
  <si>
    <t>R.Electricity.ES5S14</t>
  </si>
  <si>
    <t>Enter the perfluorobutane emissions in the industrial process source category for unit 2 associated with solid fuel.</t>
  </si>
  <si>
    <t>R.Electricity.ES5S15</t>
  </si>
  <si>
    <t>Enter the perfluorocyclobutane emissions in the industrial process source category for unit 2 associated with solid fuel.</t>
  </si>
  <si>
    <t>R.Electricity.ES5S16</t>
  </si>
  <si>
    <t>Enter the perfluoropentane emissions in the industrial process source category for unit 2 associated with solid fuel.</t>
  </si>
  <si>
    <t>R.Electricity.ES5S17</t>
  </si>
  <si>
    <t>Enter the perfluorohexane emissions in the industrial process source category for unit 2 associated with solid fuel.</t>
  </si>
  <si>
    <t>R.Electricity.ES5S18</t>
  </si>
  <si>
    <t>Enter the HFC-23 emissions in the industrial process source category for unit 2 associated with solid fuel.</t>
  </si>
  <si>
    <t>R.Electricity.ES5S19</t>
  </si>
  <si>
    <t>Enter the HFC-32 emissions in the industrial process source category for unit 2 associated with solid fuel.</t>
  </si>
  <si>
    <t>R.Electricity.ES5S20</t>
  </si>
  <si>
    <t>Enter the HFC-41 emissions in the industrial process source category for unit 2 associated with solid fuel.</t>
  </si>
  <si>
    <t>R.Electricity.ES5S21</t>
  </si>
  <si>
    <t>Enter the HFC-43-10mee emissions in the industrial process source category for unit 2 associated with solid fuel.</t>
  </si>
  <si>
    <t>R.Electricity.ES5S22</t>
  </si>
  <si>
    <t>Enter the HFC-125 emissions in the industrial process source category for unit 2 associated with solid fuel.</t>
  </si>
  <si>
    <t>R.Electricity.ES5S23</t>
  </si>
  <si>
    <t>Enter the HFC-134 emissions in the industrial process source category for unit 2 associated with solid fuel.</t>
  </si>
  <si>
    <t>R.Electricity.ES5S24</t>
  </si>
  <si>
    <t>Enter the HFC-134a emissions in the industrial process source category for unit 2 associated with solid fuel.</t>
  </si>
  <si>
    <t>R.Electricity.Timestamp</t>
  </si>
  <si>
    <t>Enter the HFC-143 emissions in the industrial process source category for unit 2 associated with solid fuel.</t>
  </si>
  <si>
    <t>R.Electricity.Notification</t>
  </si>
  <si>
    <t>Enter the HFC-143a emissions in the industrial process source category for unit 2 associated with solid fuel.</t>
  </si>
  <si>
    <t>Enter the HFC-152a emissions in the industrial process source category for unit 2 associated with solid fuel.</t>
  </si>
  <si>
    <t>R.Compliance.PrintArea</t>
  </si>
  <si>
    <t>Enter the HFC-227ea emissions in the industrial process source category for unit 2 associated with solid fuel.</t>
  </si>
  <si>
    <t>R.Declaration.PrintArea</t>
  </si>
  <si>
    <t>Enter the HFC-236fa emissions in the industrial process source category for unit 2 associated with solid fuel.</t>
  </si>
  <si>
    <t>R.Declaration.Timestamp</t>
  </si>
  <si>
    <t>Enter the HFC-245ca emissions in the industrial process source category for unit 2 associated with solid fuel.</t>
  </si>
  <si>
    <t>R.Declaration.Notification</t>
  </si>
  <si>
    <t>I.Electricity.ES1U3C2</t>
  </si>
  <si>
    <t>Enter the carbon dioxide emissions in the industrial process source category for unit 3 associated with solid fuel.</t>
  </si>
  <si>
    <t>R.Appendix.PrintArea</t>
  </si>
  <si>
    <t>Enter the methane emissions in the industrial process source category for unit 3 associated with solid fuel.</t>
  </si>
  <si>
    <t>Enter the nitrous oxide emissions in the industrial process source category for unit 3 associated with solid fuel.</t>
  </si>
  <si>
    <t>Enter the sulphur hexafluoride emissions in the industrial process source category for unit 3 associated with solid fuel.</t>
  </si>
  <si>
    <t>Enter the perfluoromethane emissions in the industrial process source category for unit 3 associated with solid fuel.</t>
  </si>
  <si>
    <t>Enter the perfluoroethane emissions in the industrial process source category for unit 3 associated with solid fuel.</t>
  </si>
  <si>
    <t>Enter the perfluoropropane emissions in the industrial process source category for unit 3 associated with solid fuel.</t>
  </si>
  <si>
    <t>Enter the perfluorobutane emissions in the industrial process source category for unit 3 associated with solid fuel.</t>
  </si>
  <si>
    <t>Enter the perfluorocyclobutane emissions in the industrial process source category for unit 3 associated with solid fuel.</t>
  </si>
  <si>
    <t>Enter the perfluoropentane emissions in the industrial process source category for unit 3 associated with solid fuel.</t>
  </si>
  <si>
    <t>Enter the perfluorohexane emissions in the industrial process source category for unit 3 associated with solid fuel.</t>
  </si>
  <si>
    <t>Enter the HFC-23 emissions in the industrial process source category for unit 3 associated with solid fuel.</t>
  </si>
  <si>
    <t>Enter the HFC-32 emissions in the industrial process source category for unit 3 associated with solid fuel.</t>
  </si>
  <si>
    <t>Enter the HFC-41 emissions in the industrial process source category for unit 3 associated with solid fuel.</t>
  </si>
  <si>
    <t>Enter the HFC-43-10mee emissions in the industrial process source category for unit 3 associated with solid fuel.</t>
  </si>
  <si>
    <t>Enter the HFC-125 emissions in the industrial process source category for unit 3 associated with solid fuel.</t>
  </si>
  <si>
    <t>Enter the HFC-134 emissions in the industrial process source category for unit 3 associated with solid fuel.</t>
  </si>
  <si>
    <t>Enter the HFC-134a emissions in the industrial process source category for unit 3 associated with solid fuel.</t>
  </si>
  <si>
    <t>Enter the HFC-143 emissions in the industrial process source category for unit 3 associated with solid fuel.</t>
  </si>
  <si>
    <t>Enter the HFC-143a emissions in the industrial process source category for unit 3 associated with solid fuel.</t>
  </si>
  <si>
    <t>Enter the HFC-152a emissions in the industrial process source category for unit 3 associated with solid fuel.</t>
  </si>
  <si>
    <t>Enter the HFC-227ea emissions in the industrial process source category for unit 3 associated with solid fuel.</t>
  </si>
  <si>
    <t>Enter the HFC-236fa emissions in the industrial process source category for unit 3 associated with solid fuel.</t>
  </si>
  <si>
    <t>Enter the HFC-245ca emissions in the industrial process source category for unit 3 associated with solid fuel.</t>
  </si>
  <si>
    <t>I.Electricity.ES1U4C2</t>
  </si>
  <si>
    <t>Enter the carbon dioxide emissions in the industrial process source category for unit 4 associated with solid fuel.</t>
  </si>
  <si>
    <t>Enter the methane emissions in the industrial process source category for unit 4 associated with solid fuel.</t>
  </si>
  <si>
    <t>Enter the nitrous oxide emissions in the industrial process source category for unit 4 associated with solid fuel.</t>
  </si>
  <si>
    <t>Enter the sulphur hexafluoride emissions in the industrial process source category for unit 4 associated with solid fuel.</t>
  </si>
  <si>
    <t>Enter the perfluoromethane emissions in the industrial process source category for unit 4 associated with solid fuel.</t>
  </si>
  <si>
    <t>Enter the perfluoroethane emissions in the industrial process source category for unit 4 associated with solid fuel.</t>
  </si>
  <si>
    <t>Enter the perfluoropropane emissions in the industrial process source category for unit 4 associated with solid fuel.</t>
  </si>
  <si>
    <t>Enter the perfluorobutane emissions in the industrial process source category for unit 4 associated with solid fuel.</t>
  </si>
  <si>
    <t>Enter the perfluorocyclobutane emissions in the industrial process source category for unit 4 associated with solid fuel.</t>
  </si>
  <si>
    <t>Enter the perfluoropentane emissions in the industrial process source category for unit 4 associated with solid fuel.</t>
  </si>
  <si>
    <t>Enter the perfluorohexane emissions in the industrial process source category for unit 4 associated with solid fuel.</t>
  </si>
  <si>
    <t>Enter the HFC-23 emissions in the industrial process source category for unit 4 associated with solid fuel.</t>
  </si>
  <si>
    <t>Enter the HFC-32 emissions in the industrial process source category for unit 4 associated with solid fuel.</t>
  </si>
  <si>
    <t>Enter the HFC-41 emissions in the industrial process source category for unit 4 associated with solid fuel.</t>
  </si>
  <si>
    <t>Enter the HFC-43-10mee emissions in the industrial process source category for unit 4 associated with solid fuel.</t>
  </si>
  <si>
    <t>Enter the HFC-125 emissions in the industrial process source category for unit 4 associated with solid fuel.</t>
  </si>
  <si>
    <t>Enter the HFC-134 emissions in the industrial process source category for unit 4 associated with solid fuel.</t>
  </si>
  <si>
    <t>Enter the HFC-134a emissions in the industrial process source category for unit 4 associated with solid fuel.</t>
  </si>
  <si>
    <t>Enter the HFC-143 emissions in the industrial process source category for unit 4 associated with solid fuel.</t>
  </si>
  <si>
    <t>Enter the HFC-143a emissions in the industrial process source category for unit 4 associated with solid fuel.</t>
  </si>
  <si>
    <t>Enter the HFC-152a emissions in the industrial process source category for unit 4 associated with solid fuel.</t>
  </si>
  <si>
    <t>Enter the HFC-227ea emissions in the industrial process source category for unit 4 associated with solid fuel.</t>
  </si>
  <si>
    <t>Enter the HFC-236fa emissions in the industrial process source category for unit 4 associated with solid fuel.</t>
  </si>
  <si>
    <t>Enter the HFC-245ca emissions in the industrial process source category for unit 4 associated with solid fuel.</t>
  </si>
  <si>
    <t>I.Electricity.ES1U5C2</t>
  </si>
  <si>
    <t>Enter the carbon dioxide emissions in the industrial process source category for unit 5 associated with solid fuel.</t>
  </si>
  <si>
    <t>Enter the methane emissions in the industrial process source category for unit 5 associated with solid fuel.</t>
  </si>
  <si>
    <t>Enter the nitrous oxide emissions in the industrial process source category for unit 5 associated with solid fuel.</t>
  </si>
  <si>
    <t>Enter the sulphur hexafluoride emissions in the industrial process source category for unit 5 associated with solid fuel.</t>
  </si>
  <si>
    <t>Enter the perfluoromethane emissions in the industrial process source category for unit 5 associated with solid fuel.</t>
  </si>
  <si>
    <t>Enter the perfluoroethane emissions in the industrial process source category for unit 5 associated with solid fuel.</t>
  </si>
  <si>
    <t>Enter the perfluoropropane emissions in the industrial process source category for unit 5 associated with solid fuel.</t>
  </si>
  <si>
    <t>Enter the perfluorobutane emissions in the industrial process source category for unit 5 associated with solid fuel.</t>
  </si>
  <si>
    <t>Enter the perfluorocyclobutane emissions in the industrial process source category for unit 5 associated with solid fuel.</t>
  </si>
  <si>
    <t>Enter the perfluoropentane emissions in the industrial process source category for unit 5 associated with solid fuel.</t>
  </si>
  <si>
    <t>Enter the perfluorohexane emissions in the industrial process source category for unit 5 associated with solid fuel.</t>
  </si>
  <si>
    <t>Enter the HFC-23 emissions in the industrial process source category for unit 5 associated with solid fuel.</t>
  </si>
  <si>
    <t>Enter the HFC-32 emissions in the industrial process source category for unit 5 associated with solid fuel.</t>
  </si>
  <si>
    <t>Enter the HFC-41 emissions in the industrial process source category for unit 5 associated with solid fuel.</t>
  </si>
  <si>
    <t>Enter the HFC-43-10mee emissions in the industrial process source category for unit 5 associated with solid fuel.</t>
  </si>
  <si>
    <t>Enter the HFC-125 emissions in the industrial process source category for unit 5 associated with solid fuel.</t>
  </si>
  <si>
    <t>Enter the HFC-134 emissions in the industrial process source category for unit 5 associated with solid fuel.</t>
  </si>
  <si>
    <t>Enter the HFC-134a emissions in the industrial process source category for unit 5 associated with solid fuel.</t>
  </si>
  <si>
    <t>Enter the HFC-143 emissions in the industrial process source category for unit 5 associated with solid fuel.</t>
  </si>
  <si>
    <t>Enter the HFC-143a emissions in the industrial process source category for unit 5 associated with solid fuel.</t>
  </si>
  <si>
    <t>Enter the HFC-152a emissions in the industrial process source category for unit 5 associated with solid fuel.</t>
  </si>
  <si>
    <t>Enter the HFC-227ea emissions in the industrial process source category for unit 5 associated with solid fuel.</t>
  </si>
  <si>
    <t>Enter the HFC-236fa emissions in the industrial process source category for unit 5 associated with solid fuel.</t>
  </si>
  <si>
    <t>Enter the HFC-245ca emissions in the industrial process source category for unit 5 associated with solid fuel.</t>
  </si>
  <si>
    <t>I.Electricity.ES1U6C2</t>
  </si>
  <si>
    <t>Enter the carbon dioxide emissions in the industrial process source category for unit 6 associated with solid fuel.</t>
  </si>
  <si>
    <t>Enter the methane emissions in the industrial process source category for unit 6 associated with solid fuel.</t>
  </si>
  <si>
    <t>Enter the nitrous oxide emissions in the industrial process source category for unit 6 associated with solid fuel.</t>
  </si>
  <si>
    <t>Enter the sulphur hexafluoride emissions in the industrial process source category for unit 6 associated with solid fuel.</t>
  </si>
  <si>
    <t>Enter the perfluoromethane emissions in the industrial process source category for unit 6 associated with solid fuel.</t>
  </si>
  <si>
    <t>Enter the perfluoroethane emissions in the industrial process source category for unit 6 associated with solid fuel.</t>
  </si>
  <si>
    <t>Enter the perfluoropropane emissions in the industrial process source category for unit 6 associated with solid fuel.</t>
  </si>
  <si>
    <t>Enter the perfluorobutane emissions in the industrial process source category for unit 6 associated with solid fuel.</t>
  </si>
  <si>
    <t>Enter the perfluorocyclobutane emissions in the industrial process source category for unit 6 associated with solid fuel.</t>
  </si>
  <si>
    <t>Enter the perfluoropentane emissions in the industrial process source category for unit 6 associated with solid fuel.</t>
  </si>
  <si>
    <t>Enter the perfluorohexane emissions in the industrial process source category for unit 6 associated with solid fuel.</t>
  </si>
  <si>
    <t>Enter the HFC-23 emissions in the industrial process source category for unit 6 associated with solid fuel.</t>
  </si>
  <si>
    <t>Enter the HFC-32 emissions in the industrial process source category for unit 6 associated with solid fuel.</t>
  </si>
  <si>
    <t>Enter the HFC-41 emissions in the industrial process source category for unit 6 associated with solid fuel.</t>
  </si>
  <si>
    <t>Enter the HFC-43-10mee emissions in the industrial process source category for unit 6 associated with solid fuel.</t>
  </si>
  <si>
    <t>Enter the HFC-125 emissions in the industrial process source category for unit 6 associated with solid fuel.</t>
  </si>
  <si>
    <t>Enter the HFC-134 emissions in the industrial process source category for unit 6 associated with solid fuel.</t>
  </si>
  <si>
    <t>Enter the HFC-134a emissions in the industrial process source category for unit 6 associated with solid fuel.</t>
  </si>
  <si>
    <t>Enter the HFC-143 emissions in the industrial process source category for unit 6 associated with solid fuel.</t>
  </si>
  <si>
    <t>Enter the HFC-143a emissions in the industrial process source category for unit 6 associated with solid fuel.</t>
  </si>
  <si>
    <t>Enter the HFC-152a emissions in the industrial process source category for unit 6 associated with solid fuel.</t>
  </si>
  <si>
    <t>Enter the HFC-227ea emissions in the industrial process source category for unit 6 associated with solid fuel.</t>
  </si>
  <si>
    <t>Enter the HFC-236fa emissions in the industrial process source category for unit 6 associated with solid fuel.</t>
  </si>
  <si>
    <t>Enter the HFC-245ca emissions in the industrial process source category for unit 6 associated with solid fuel.</t>
  </si>
  <si>
    <t>I.Electricity.ES1U7C2</t>
  </si>
  <si>
    <t>Enter the carbon dioxide emissions in the industrial process source category for unit 7 associated with solid fuel.</t>
  </si>
  <si>
    <t>Enter the methane emissions in the industrial process source category for unit 7 associated with solid fuel.</t>
  </si>
  <si>
    <t>Enter the nitrous oxide emissions in the industrial process source category for unit 7 associated with solid fuel.</t>
  </si>
  <si>
    <t>Enter the sulphur hexafluoride emissions in the industrial process source category for unit 7 associated with solid fuel.</t>
  </si>
  <si>
    <t>Enter the perfluoromethane emissions in the industrial process source category for unit 7 associated with solid fuel.</t>
  </si>
  <si>
    <t>Enter the perfluoroethane emissions in the industrial process source category for unit 7 associated with solid fuel.</t>
  </si>
  <si>
    <t>Enter the perfluoropropane emissions in the industrial process source category for unit 7 associated with solid fuel.</t>
  </si>
  <si>
    <t>Enter the perfluorobutane emissions in the industrial process source category for unit 7 associated with solid fuel.</t>
  </si>
  <si>
    <t>Enter the perfluorocyclobutane emissions in the industrial process source category for unit 7 associated with solid fuel.</t>
  </si>
  <si>
    <t>Enter the perfluoropentane emissions in the industrial process source category for unit 7 associated with solid fuel.</t>
  </si>
  <si>
    <t>Enter the perfluorohexane emissions in the industrial process source category for unit 7 associated with solid fuel.</t>
  </si>
  <si>
    <t>Enter the HFC-23 emissions in the industrial process source category for unit 7 associated with solid fuel.</t>
  </si>
  <si>
    <t>Enter the HFC-32 emissions in the industrial process source category for unit 7 associated with solid fuel.</t>
  </si>
  <si>
    <t>Enter the HFC-41 emissions in the industrial process source category for unit 7 associated with solid fuel.</t>
  </si>
  <si>
    <t>Enter the HFC-43-10mee emissions in the industrial process source category for unit 7 associated with solid fuel.</t>
  </si>
  <si>
    <t>Enter the HFC-125 emissions in the industrial process source category for unit 7 associated with solid fuel.</t>
  </si>
  <si>
    <t>Enter the HFC-134 emissions in the industrial process source category for unit 7 associated with solid fuel.</t>
  </si>
  <si>
    <t>Enter the HFC-134a emissions in the industrial process source category for unit 7 associated with solid fuel.</t>
  </si>
  <si>
    <t>Enter the HFC-143 emissions in the industrial process source category for unit 7 associated with solid fuel.</t>
  </si>
  <si>
    <t>Enter the HFC-143a emissions in the industrial process source category for unit 7 associated with solid fuel.</t>
  </si>
  <si>
    <t>Enter the HFC-152a emissions in the industrial process source category for unit 7 associated with solid fuel.</t>
  </si>
  <si>
    <t>Enter the HFC-227ea emissions in the industrial process source category for unit 7 associated with solid fuel.</t>
  </si>
  <si>
    <t>Enter the HFC-236fa emissions in the industrial process source category for unit 7 associated with solid fuel.</t>
  </si>
  <si>
    <t>Enter the HFC-245ca emissions in the industrial process source category for unit 7 associated with solid fuel.</t>
  </si>
  <si>
    <t>I.Electricity.ES1U8C2</t>
  </si>
  <si>
    <t>Enter the carbon dioxide emissions in the industrial process source category for unit 8 associated with solid fuel.</t>
  </si>
  <si>
    <t>Enter the methane emissions in the industrial process source category for unit 8 associated with solid fuel.</t>
  </si>
  <si>
    <t>Enter the nitrous oxide emissions in the industrial process source category for unit 8 associated with solid fuel.</t>
  </si>
  <si>
    <t>Enter the sulphur hexafluoride emissions in the industrial process source category for unit 8 associated with solid fuel.</t>
  </si>
  <si>
    <t>Enter the perfluoromethane emissions in the industrial process source category for unit 8 associated with solid fuel.</t>
  </si>
  <si>
    <t>Enter the perfluoroethane emissions in the industrial process source category for unit 8 associated with solid fuel.</t>
  </si>
  <si>
    <t>Enter the perfluoropropane emissions in the industrial process source category for unit 8 associated with solid fuel.</t>
  </si>
  <si>
    <t>Enter the perfluorobutane emissions in the industrial process source category for unit 8 associated with solid fuel.</t>
  </si>
  <si>
    <t>Enter the perfluorocyclobutane emissions in the industrial process source category for unit 8 associated with solid fuel.</t>
  </si>
  <si>
    <t>Enter the perfluoropentane emissions in the industrial process source category for unit 8 associated with solid fuel.</t>
  </si>
  <si>
    <t>Enter the perfluorohexane emissions in the industrial process source category for unit 8 associated with solid fuel.</t>
  </si>
  <si>
    <t>Enter the HFC-23 emissions in the industrial process source category for unit 8 associated with solid fuel.</t>
  </si>
  <si>
    <t>Enter the HFC-32 emissions in the industrial process source category for unit 8 associated with solid fuel.</t>
  </si>
  <si>
    <t>Enter the HFC-41 emissions in the industrial process source category for unit 8 associated with solid fuel.</t>
  </si>
  <si>
    <t>Enter the HFC-43-10mee emissions in the industrial process source category for unit 8 associated with solid fuel.</t>
  </si>
  <si>
    <t>Enter the HFC-125 emissions in the industrial process source category for unit 8 associated with solid fuel.</t>
  </si>
  <si>
    <t>Enter the HFC-134 emissions in the industrial process source category for unit 8 associated with solid fuel.</t>
  </si>
  <si>
    <t>Enter the HFC-134a emissions in the industrial process source category for unit 8 associated with solid fuel.</t>
  </si>
  <si>
    <t>Enter the HFC-143 emissions in the industrial process source category for unit 8 associated with solid fuel.</t>
  </si>
  <si>
    <t>Enter the HFC-143a emissions in the industrial process source category for unit 8 associated with solid fuel.</t>
  </si>
  <si>
    <t>Enter the HFC-152a emissions in the industrial process source category for unit 8 associated with solid fuel.</t>
  </si>
  <si>
    <t>Enter the HFC-227ea emissions in the industrial process source category for unit 8 associated with solid fuel.</t>
  </si>
  <si>
    <t>Enter the HFC-236fa emissions in the industrial process source category for unit 8 associated with solid fuel.</t>
  </si>
  <si>
    <t>Enter the HFC-245ca emissions in the industrial process source category for unit 8 associated with solid fuel.</t>
  </si>
  <si>
    <t>I.Electricity.ES1U9C2</t>
  </si>
  <si>
    <t>Enter the carbon dioxide emissions in the industrial process source category for unit 9 associated with solid fuel.</t>
  </si>
  <si>
    <t>Enter the methane emissions in the industrial process source category for unit 9 associated with solid fuel.</t>
  </si>
  <si>
    <t>Enter the nitrous oxide emissions in the industrial process source category for unit 9 associated with solid fuel.</t>
  </si>
  <si>
    <t>Enter the sulphur hexafluoride emissions in the industrial process source category for unit 9 associated with solid fuel.</t>
  </si>
  <si>
    <t>Enter the perfluoromethane emissions in the industrial process source category for unit 9 associated with solid fuel.</t>
  </si>
  <si>
    <t>Enter the perfluoroethane emissions in the industrial process source category for unit 9 associated with solid fuel.</t>
  </si>
  <si>
    <t>Enter the perfluoropropane emissions in the industrial process source category for unit 9 associated with solid fuel.</t>
  </si>
  <si>
    <t>Enter the perfluorobutane emissions in the industrial process source category for unit 9 associated with solid fuel.</t>
  </si>
  <si>
    <t>Enter the perfluorocyclobutane emissions in the industrial process source category for unit 9 associated with solid fuel.</t>
  </si>
  <si>
    <t>Enter the perfluoropentane emissions in the industrial process source category for unit 9 associated with solid fuel.</t>
  </si>
  <si>
    <t>Enter the perfluorohexane emissions in the industrial process source category for unit 9 associated with solid fuel.</t>
  </si>
  <si>
    <t>Enter the HFC-23 emissions in the industrial process source category for unit 9 associated with solid fuel.</t>
  </si>
  <si>
    <t>Enter the HFC-32 emissions in the industrial process source category for unit 9 associated with solid fuel.</t>
  </si>
  <si>
    <t>Enter the HFC-41 emissions in the industrial process source category for unit 9 associated with solid fuel.</t>
  </si>
  <si>
    <t>Enter the HFC-43-10mee emissions in the industrial process source category for unit 9 associated with solid fuel.</t>
  </si>
  <si>
    <t>Enter the HFC-125 emissions in the industrial process source category for unit 9 associated with solid fuel.</t>
  </si>
  <si>
    <t>Enter the HFC-134 emissions in the industrial process source category for unit 9 associated with solid fuel.</t>
  </si>
  <si>
    <t>Enter the HFC-134a emissions in the industrial process source category for unit 9 associated with solid fuel.</t>
  </si>
  <si>
    <t>Enter the HFC-143 emissions in the industrial process source category for unit 9 associated with solid fuel.</t>
  </si>
  <si>
    <t>Enter the HFC-143a emissions in the industrial process source category for unit 9 associated with solid fuel.</t>
  </si>
  <si>
    <t>Enter the HFC-152a emissions in the industrial process source category for unit 9 associated with solid fuel.</t>
  </si>
  <si>
    <t>Enter the HFC-227ea emissions in the industrial process source category for unit 9 associated with solid fuel.</t>
  </si>
  <si>
    <t>Enter the HFC-236fa emissions in the industrial process source category for unit 9 associated with solid fuel.</t>
  </si>
  <si>
    <t>Enter the HFC-245ca emissions in the industrial process source category for unit 9 associated with solid fuel.</t>
  </si>
  <si>
    <t>I.Electricity.ES1U10C2</t>
  </si>
  <si>
    <t>Enter the carbon dioxide emissions in the industrial process source category for unit 10 associated with solid fuel.</t>
  </si>
  <si>
    <t>Enter the methane emissions in the industrial process source category for unit 10 associated with solid fuel.</t>
  </si>
  <si>
    <t>Enter the nitrous oxide emissions in the industrial process source category for unit 10 associated with solid fuel.</t>
  </si>
  <si>
    <t>Enter the sulphur hexafluoride emissions in the industrial process source category for unit 10 associated with solid fuel.</t>
  </si>
  <si>
    <t>Enter the perfluoromethane emissions in the industrial process source category for unit 10 associated with solid fuel.</t>
  </si>
  <si>
    <t>Enter the perfluoroethane emissions in the industrial process source category for unit 10 associated with solid fuel.</t>
  </si>
  <si>
    <t>Enter the perfluoropropane emissions in the industrial process source category for unit 10 associated with solid fuel.</t>
  </si>
  <si>
    <t>Enter the perfluorobutane emissions in the industrial process source category for unit 10 associated with solid fuel.</t>
  </si>
  <si>
    <t>Enter the perfluorocyclobutane emissions in the industrial process source category for unit 10 associated with solid fuel.</t>
  </si>
  <si>
    <t>Enter the perfluoropentane emissions in the industrial process source category for unit 10 associated with solid fuel.</t>
  </si>
  <si>
    <t>Enter the perfluorohexane emissions in the industrial process source category for unit 10 associated with solid fuel.</t>
  </si>
  <si>
    <t>Enter the HFC-23 emissions in the industrial process source category for unit 10 associated with solid fuel.</t>
  </si>
  <si>
    <t>Enter the HFC-32 emissions in the industrial process source category for unit 10 associated with solid fuel.</t>
  </si>
  <si>
    <t>Enter the HFC-41 emissions in the industrial process source category for unit 10 associated with solid fuel.</t>
  </si>
  <si>
    <t>Enter the HFC-43-10mee emissions in the industrial process source category for unit 10 associated with solid fuel.</t>
  </si>
  <si>
    <t>Enter the HFC-125 emissions in the industrial process source category for unit 10 associated with solid fuel.</t>
  </si>
  <si>
    <t>Enter the HFC-134 emissions in the industrial process source category for unit 10 associated with solid fuel.</t>
  </si>
  <si>
    <t>Enter the HFC-134a emissions in the industrial process source category for unit 10 associated with solid fuel.</t>
  </si>
  <si>
    <t>Enter the HFC-143 emissions in the industrial process source category for unit 10 associated with solid fuel.</t>
  </si>
  <si>
    <t>Enter the HFC-143a emissions in the industrial process source category for unit 10 associated with solid fuel.</t>
  </si>
  <si>
    <t>Enter the HFC-152a emissions in the industrial process source category for unit 10 associated with solid fuel.</t>
  </si>
  <si>
    <t>Enter the HFC-227ea emissions in the industrial process source category for unit 10 associated with solid fuel.</t>
  </si>
  <si>
    <t>Enter the HFC-236fa emissions in the industrial process source category for unit 10 associated with solid fuel.</t>
  </si>
  <si>
    <t>Enter the HFC-245ca emissions in the industrial process source category for unit 10 associated with solid fuel.</t>
  </si>
  <si>
    <t>I.Electricity.ES1U11C2</t>
  </si>
  <si>
    <t>Enter the carbon dioxide emissions in the industrial process source category for unit 11 associated with solid fuel.</t>
  </si>
  <si>
    <t>Enter the methane emissions in the industrial process source category for unit 11 associated with solid fuel.</t>
  </si>
  <si>
    <t>Enter the nitrous oxide emissions in the industrial process source category for unit 11 associated with solid fuel.</t>
  </si>
  <si>
    <t>Enter the sulphur hexafluoride emissions in the industrial process source category for unit 11 associated with solid fuel.</t>
  </si>
  <si>
    <t>Enter the perfluoromethane emissions in the industrial process source category for unit 11 associated with solid fuel.</t>
  </si>
  <si>
    <t>Enter the perfluoroethane emissions in the industrial process source category for unit 11 associated with solid fuel.</t>
  </si>
  <si>
    <t>Enter the perfluoropropane emissions in the industrial process source category for unit 11 associated with solid fuel.</t>
  </si>
  <si>
    <t>Enter the perfluorobutane emissions in the industrial process source category for unit 11 associated with solid fuel.</t>
  </si>
  <si>
    <t>Enter the perfluorocyclobutane emissions in the industrial process source category for unit 11 associated with solid fuel.</t>
  </si>
  <si>
    <t>Enter the perfluoropentane emissions in the industrial process source category for unit 11 associated with solid fuel.</t>
  </si>
  <si>
    <t>Enter the perfluorohexane emissions in the industrial process source category for unit 11 associated with solid fuel.</t>
  </si>
  <si>
    <t>Enter the HFC-23 emissions in the industrial process source category for unit 11 associated with solid fuel.</t>
  </si>
  <si>
    <t>Enter the HFC-32 emissions in the industrial process source category for unit 11 associated with solid fuel.</t>
  </si>
  <si>
    <t>Enter the HFC-41 emissions in the industrial process source category for unit 11 associated with solid fuel.</t>
  </si>
  <si>
    <t>Enter the HFC-43-10mee emissions in the industrial process source category for unit 11 associated with solid fuel.</t>
  </si>
  <si>
    <t>Enter the HFC-125 emissions in the industrial process source category for unit 11 associated with solid fuel.</t>
  </si>
  <si>
    <t>Enter the HFC-134 emissions in the industrial process source category for unit 11 associated with solid fuel.</t>
  </si>
  <si>
    <t>Enter the HFC-134a emissions in the industrial process source category for unit 11 associated with solid fuel.</t>
  </si>
  <si>
    <t>Enter the HFC-143 emissions in the industrial process source category for unit 11 associated with solid fuel.</t>
  </si>
  <si>
    <t>Enter the HFC-143a emissions in the industrial process source category for unit 11 associated with solid fuel.</t>
  </si>
  <si>
    <t>Enter the HFC-152a emissions in the industrial process source category for unit 11 associated with solid fuel.</t>
  </si>
  <si>
    <t>Enter the HFC-227ea emissions in the industrial process source category for unit 11 associated with solid fuel.</t>
  </si>
  <si>
    <t>Enter the HFC-236fa emissions in the industrial process source category for unit 11 associated with solid fuel.</t>
  </si>
  <si>
    <t>Enter the HFC-245ca emissions in the industrial process source category for unit 11 associated with solid fuel.</t>
  </si>
  <si>
    <t>I.Electricity.ES1U12C2</t>
  </si>
  <si>
    <t>Enter the carbon dioxide emissions in the industrial process source category for unit 12 associated with solid fuel.</t>
  </si>
  <si>
    <t>Enter the methane emissions in the industrial process source category for unit 12 associated with solid fuel.</t>
  </si>
  <si>
    <t>Enter the nitrous oxide emissions in the industrial process source category for unit 12 associated with solid fuel.</t>
  </si>
  <si>
    <t>Enter the sulphur hexafluoride emissions in the industrial process source category for unit 12 associated with solid fuel.</t>
  </si>
  <si>
    <t>Enter the perfluoromethane emissions in the industrial process source category for unit 12 associated with solid fuel.</t>
  </si>
  <si>
    <t>Enter the perfluoroethane emissions in the industrial process source category for unit 12 associated with solid fuel.</t>
  </si>
  <si>
    <t>Enter the perfluoropropane emissions in the industrial process source category for unit 12 associated with solid fuel.</t>
  </si>
  <si>
    <t>Enter the perfluorobutane emissions in the industrial process source category for unit 12 associated with solid fuel.</t>
  </si>
  <si>
    <t>Enter the perfluorocyclobutane emissions in the industrial process source category for unit 12 associated with solid fuel.</t>
  </si>
  <si>
    <t>Enter the perfluoropentane emissions in the industrial process source category for unit 12 associated with solid fuel.</t>
  </si>
  <si>
    <t>Enter the perfluorohexane emissions in the industrial process source category for unit 12 associated with solid fuel.</t>
  </si>
  <si>
    <t>Enter the HFC-23 emissions in the industrial process source category for unit 12 associated with solid fuel.</t>
  </si>
  <si>
    <t>Enter the HFC-32 emissions in the industrial process source category for unit 12 associated with solid fuel.</t>
  </si>
  <si>
    <t>Enter the HFC-41 emissions in the industrial process source category for unit 12 associated with solid fuel.</t>
  </si>
  <si>
    <t>Enter the HFC-43-10mee emissions in the industrial process source category for unit 12 associated with solid fuel.</t>
  </si>
  <si>
    <t>Enter the HFC-125 emissions in the industrial process source category for unit 12 associated with solid fuel.</t>
  </si>
  <si>
    <t>Enter the HFC-134 emissions in the industrial process source category for unit 12 associated with solid fuel.</t>
  </si>
  <si>
    <t>Enter the HFC-134a emissions in the industrial process source category for unit 12 associated with solid fuel.</t>
  </si>
  <si>
    <t>Enter the HFC-143 emissions in the industrial process source category for unit 12 associated with solid fuel.</t>
  </si>
  <si>
    <t>Enter the HFC-143a emissions in the industrial process source category for unit 12 associated with solid fuel.</t>
  </si>
  <si>
    <t>Enter the HFC-152a emissions in the industrial process source category for unit 12 associated with solid fuel.</t>
  </si>
  <si>
    <t>Enter the HFC-227ea emissions in the industrial process source category for unit 12 associated with solid fuel.</t>
  </si>
  <si>
    <t>Enter the HFC-236fa emissions in the industrial process source category for unit 12 associated with solid fuel.</t>
  </si>
  <si>
    <t>Enter the HFC-245ca emissions in the industrial process source category for unit 12 associated with solid fuel.</t>
  </si>
  <si>
    <t>I.Electricity.ES1U13C2</t>
  </si>
  <si>
    <t>Enter the carbon dioxide emissions in the industrial process source category for unit 13 associated with solid fuel.</t>
  </si>
  <si>
    <t>Enter the methane emissions in the industrial process source category for unit 13 associated with solid fuel.</t>
  </si>
  <si>
    <t>Enter the nitrous oxide emissions in the industrial process source category for unit 13 associated with solid fuel.</t>
  </si>
  <si>
    <t>Enter the sulphur hexafluoride emissions in the industrial process source category for unit 13 associated with solid fuel.</t>
  </si>
  <si>
    <t>Enter the perfluoromethane emissions in the industrial process source category for unit 13 associated with solid fuel.</t>
  </si>
  <si>
    <t>Enter the perfluoroethane emissions in the industrial process source category for unit 13 associated with solid fuel.</t>
  </si>
  <si>
    <t>Enter the perfluoropropane emissions in the industrial process source category for unit 13 associated with solid fuel.</t>
  </si>
  <si>
    <t>Enter the perfluorobutane emissions in the industrial process source category for unit 13 associated with solid fuel.</t>
  </si>
  <si>
    <t>Enter the perfluorocyclobutane emissions in the industrial process source category for unit 13 associated with solid fuel.</t>
  </si>
  <si>
    <t>Enter the perfluoropentane emissions in the industrial process source category for unit 13 associated with solid fuel.</t>
  </si>
  <si>
    <t>Enter the perfluorohexane emissions in the industrial process source category for unit 13 associated with solid fuel.</t>
  </si>
  <si>
    <t>Enter the HFC-23 emissions in the industrial process source category for unit 13 associated with solid fuel.</t>
  </si>
  <si>
    <t>Enter the HFC-32 emissions in the industrial process source category for unit 13 associated with solid fuel.</t>
  </si>
  <si>
    <t>Enter the HFC-41 emissions in the industrial process source category for unit 13 associated with solid fuel.</t>
  </si>
  <si>
    <t>Enter the HFC-43-10mee emissions in the industrial process source category for unit 13 associated with solid fuel.</t>
  </si>
  <si>
    <t>Enter the HFC-125 emissions in the industrial process source category for unit 13 associated with solid fuel.</t>
  </si>
  <si>
    <t>Enter the HFC-134 emissions in the industrial process source category for unit 13 associated with solid fuel.</t>
  </si>
  <si>
    <t>Enter the HFC-134a emissions in the industrial process source category for unit 13 associated with solid fuel.</t>
  </si>
  <si>
    <t>Enter the HFC-143 emissions in the industrial process source category for unit 13 associated with solid fuel.</t>
  </si>
  <si>
    <t>Enter the HFC-143a emissions in the industrial process source category for unit 13 associated with solid fuel.</t>
  </si>
  <si>
    <t>Enter the HFC-152a emissions in the industrial process source category for unit 13 associated with solid fuel.</t>
  </si>
  <si>
    <t>Enter the HFC-227ea emissions in the industrial process source category for unit 13 associated with solid fuel.</t>
  </si>
  <si>
    <t>Enter the HFC-236fa emissions in the industrial process source category for unit 13 associated with solid fuel.</t>
  </si>
  <si>
    <t>Enter the HFC-245ca emissions in the industrial process source category for unit 13 associated with solid fuel.</t>
  </si>
  <si>
    <t>I.Electricity.ES1U14C2</t>
  </si>
  <si>
    <t>Enter the carbon dioxide emissions in the industrial process source category for unit 14 associated with solid fuel.</t>
  </si>
  <si>
    <t>Enter the methane emissions in the industrial process source category for unit 14 associated with solid fuel.</t>
  </si>
  <si>
    <t>Enter the nitrous oxide emissions in the industrial process source category for unit 14 associated with solid fuel.</t>
  </si>
  <si>
    <t>Enter the sulphur hexafluoride emissions in the industrial process source category for unit 14 associated with solid fuel.</t>
  </si>
  <si>
    <t>Enter the perfluoromethane emissions in the industrial process source category for unit 14 associated with solid fuel.</t>
  </si>
  <si>
    <t>Enter the perfluoroethane emissions in the industrial process source category for unit 14 associated with solid fuel.</t>
  </si>
  <si>
    <t>Enter the perfluoropropane emissions in the industrial process source category for unit 14 associated with solid fuel.</t>
  </si>
  <si>
    <t>Enter the perfluorobutane emissions in the industrial process source category for unit 14 associated with solid fuel.</t>
  </si>
  <si>
    <t>Enter the perfluorocyclobutane emissions in the industrial process source category for unit 14 associated with solid fuel.</t>
  </si>
  <si>
    <t>Enter the perfluoropentane emissions in the industrial process source category for unit 14 associated with solid fuel.</t>
  </si>
  <si>
    <t>Enter the perfluorohexane emissions in the industrial process source category for unit 14 associated with solid fuel.</t>
  </si>
  <si>
    <t>Enter the HFC-23 emissions in the industrial process source category for unit 14 associated with solid fuel.</t>
  </si>
  <si>
    <t>Enter the HFC-32 emissions in the industrial process source category for unit 14 associated with solid fuel.</t>
  </si>
  <si>
    <t>Enter the HFC-41 emissions in the industrial process source category for unit 14 associated with solid fuel.</t>
  </si>
  <si>
    <t>Enter the HFC-43-10mee emissions in the industrial process source category for unit 14 associated with solid fuel.</t>
  </si>
  <si>
    <t>Enter the HFC-125 emissions in the industrial process source category for unit 14 associated with solid fuel.</t>
  </si>
  <si>
    <t>Enter the HFC-134 emissions in the industrial process source category for unit 14 associated with solid fuel.</t>
  </si>
  <si>
    <t>Enter the HFC-134a emissions in the industrial process source category for unit 14 associated with solid fuel.</t>
  </si>
  <si>
    <t>Enter the HFC-143 emissions in the industrial process source category for unit 14 associated with solid fuel.</t>
  </si>
  <si>
    <t>Enter the HFC-143a emissions in the industrial process source category for unit 14 associated with solid fuel.</t>
  </si>
  <si>
    <t>Enter the HFC-152a emissions in the industrial process source category for unit 14 associated with solid fuel.</t>
  </si>
  <si>
    <t>Enter the HFC-227ea emissions in the industrial process source category for unit 14 associated with solid fuel.</t>
  </si>
  <si>
    <t>Enter the HFC-236fa emissions in the industrial process source category for unit 14 associated with solid fuel.</t>
  </si>
  <si>
    <t>Enter the HFC-245ca emissions in the industrial process source category for unit 14 associated with solid fuel.</t>
  </si>
  <si>
    <t>I.Electricity.ES1U15C2</t>
  </si>
  <si>
    <t>Enter the carbon dioxide emissions in the industrial process source category for unit 15 associated with solid fuel.</t>
  </si>
  <si>
    <t>Enter the methane emissions in the industrial process source category for unit 15 associated with solid fuel.</t>
  </si>
  <si>
    <t>Enter the nitrous oxide emissions in the industrial process source category for unit 15 associated with solid fuel.</t>
  </si>
  <si>
    <t>Enter the sulphur hexafluoride emissions in the industrial process source category for unit 15 associated with solid fuel.</t>
  </si>
  <si>
    <t>Enter the perfluoromethane emissions in the industrial process source category for unit 15 associated with solid fuel.</t>
  </si>
  <si>
    <t>Enter the perfluoroethane emissions in the industrial process source category for unit 15 associated with solid fuel.</t>
  </si>
  <si>
    <t>Enter the perfluoropropane emissions in the industrial process source category for unit 15 associated with solid fuel.</t>
  </si>
  <si>
    <t>Enter the perfluorobutane emissions in the industrial process source category for unit 15 associated with solid fuel.</t>
  </si>
  <si>
    <t>Enter the perfluorocyclobutane emissions in the industrial process source category for unit 15 associated with solid fuel.</t>
  </si>
  <si>
    <t>Enter the perfluoropentane emissions in the industrial process source category for unit 15 associated with solid fuel.</t>
  </si>
  <si>
    <t>Enter the perfluorohexane emissions in the industrial process source category for unit 15 associated with solid fuel.</t>
  </si>
  <si>
    <t>Enter the HFC-23 emissions in the industrial process source category for unit 15 associated with solid fuel.</t>
  </si>
  <si>
    <t>Enter the HFC-32 emissions in the industrial process source category for unit 15 associated with solid fuel.</t>
  </si>
  <si>
    <t>Enter the HFC-41 emissions in the industrial process source category for unit 15 associated with solid fuel.</t>
  </si>
  <si>
    <t>Enter the HFC-43-10mee emissions in the industrial process source category for unit 15 associated with solid fuel.</t>
  </si>
  <si>
    <t>Enter the HFC-125 emissions in the industrial process source category for unit 15 associated with solid fuel.</t>
  </si>
  <si>
    <t>Enter the HFC-134 emissions in the industrial process source category for unit 15 associated with solid fuel.</t>
  </si>
  <si>
    <t>Enter the HFC-134a emissions in the industrial process source category for unit 15 associated with solid fuel.</t>
  </si>
  <si>
    <t>Enter the HFC-143 emissions in the industrial process source category for unit 15 associated with solid fuel.</t>
  </si>
  <si>
    <t>Enter the HFC-143a emissions in the industrial process source category for unit 15 associated with solid fuel.</t>
  </si>
  <si>
    <t>Enter the HFC-152a emissions in the industrial process source category for unit 15 associated with solid fuel.</t>
  </si>
  <si>
    <t>Enter the HFC-227ea emissions in the industrial process source category for unit 15 associated with solid fuel.</t>
  </si>
  <si>
    <t>Enter the HFC-236fa emissions in the industrial process source category for unit 15 associated with solid fuel.</t>
  </si>
  <si>
    <t>Enter the HFC-245ca emissions in the industrial process source category for unit 15 associated with solid fuel.</t>
  </si>
  <si>
    <t>I.Electricity.ES1U16C2</t>
  </si>
  <si>
    <t>Enter the carbon dioxide emissions in the industrial process source category for unit 16 associated with solid fuel.</t>
  </si>
  <si>
    <t>Enter the methane emissions in the industrial process source category for unit 16 associated with solid fuel.</t>
  </si>
  <si>
    <t>Enter the nitrous oxide emissions in the industrial process source category for unit 16 associated with solid fuel.</t>
  </si>
  <si>
    <t>Enter the sulphur hexafluoride emissions in the industrial process source category for unit 16 associated with solid fuel.</t>
  </si>
  <si>
    <t>Enter the perfluoromethane emissions in the industrial process source category for unit 16 associated with solid fuel.</t>
  </si>
  <si>
    <t>Enter the perfluoroethane emissions in the industrial process source category for unit 16 associated with solid fuel.</t>
  </si>
  <si>
    <t>Enter the perfluoropropane emissions in the industrial process source category for unit 16 associated with solid fuel.</t>
  </si>
  <si>
    <t>Enter the perfluorobutane emissions in the industrial process source category for unit 16 associated with solid fuel.</t>
  </si>
  <si>
    <t>Enter the perfluorocyclobutane emissions in the industrial process source category for unit 16 associated with solid fuel.</t>
  </si>
  <si>
    <t>Enter the perfluoropentane emissions in the industrial process source category for unit 16 associated with solid fuel.</t>
  </si>
  <si>
    <t>Enter the perfluorohexane emissions in the industrial process source category for unit 16 associated with solid fuel.</t>
  </si>
  <si>
    <t>Enter the HFC-23 emissions in the industrial process source category for unit 16 associated with solid fuel.</t>
  </si>
  <si>
    <t>Enter the HFC-32 emissions in the industrial process source category for unit 16 associated with solid fuel.</t>
  </si>
  <si>
    <t>Enter the HFC-41 emissions in the industrial process source category for unit 16 associated with solid fuel.</t>
  </si>
  <si>
    <t>Enter the HFC-43-10mee emissions in the industrial process source category for unit 16 associated with solid fuel.</t>
  </si>
  <si>
    <t>Enter the HFC-125 emissions in the industrial process source category for unit 16 associated with solid fuel.</t>
  </si>
  <si>
    <t>Enter the HFC-134 emissions in the industrial process source category for unit 16 associated with solid fuel.</t>
  </si>
  <si>
    <t>Enter the HFC-134a emissions in the industrial process source category for unit 16 associated with solid fuel.</t>
  </si>
  <si>
    <t>Enter the HFC-143 emissions in the industrial process source category for unit 16 associated with solid fuel.</t>
  </si>
  <si>
    <t>Enter the HFC-143a emissions in the industrial process source category for unit 16 associated with solid fuel.</t>
  </si>
  <si>
    <t>Enter the HFC-152a emissions in the industrial process source category for unit 16 associated with solid fuel.</t>
  </si>
  <si>
    <t>Enter the HFC-227ea emissions in the industrial process source category for unit 16 associated with solid fuel.</t>
  </si>
  <si>
    <t>Enter the HFC-236fa emissions in the industrial process source category for unit 16 associated with solid fuel.</t>
  </si>
  <si>
    <t>Enter the HFC-245ca emissions in the industrial process source category for unit 16 associated with solid fuel.</t>
  </si>
  <si>
    <t>I.Electricity.ES1U17C2</t>
  </si>
  <si>
    <t>Enter the carbon dioxide emissions in the industrial process source category for unit 17 associated with solid fuel.</t>
  </si>
  <si>
    <t>Enter the methane emissions in the industrial process source category for unit 17 associated with solid fuel.</t>
  </si>
  <si>
    <t>Enter the nitrous oxide emissions in the industrial process source category for unit 17 associated with solid fuel.</t>
  </si>
  <si>
    <t>Enter the sulphur hexafluoride emissions in the industrial process source category for unit 17 associated with solid fuel.</t>
  </si>
  <si>
    <t>Enter the perfluoromethane emissions in the industrial process source category for unit 17 associated with solid fuel.</t>
  </si>
  <si>
    <t>Enter the perfluoroethane emissions in the industrial process source category for unit 17 associated with solid fuel.</t>
  </si>
  <si>
    <t>Enter the perfluoropropane emissions in the industrial process source category for unit 17 associated with solid fuel.</t>
  </si>
  <si>
    <t>Enter the perfluorobutane emissions in the industrial process source category for unit 17 associated with solid fuel.</t>
  </si>
  <si>
    <t>Enter the perfluorocyclobutane emissions in the industrial process source category for unit 17 associated with solid fuel.</t>
  </si>
  <si>
    <t>Enter the perfluoropentane emissions in the industrial process source category for unit 17 associated with solid fuel.</t>
  </si>
  <si>
    <t>Enter the perfluorohexane emissions in the industrial process source category for unit 17 associated with solid fuel.</t>
  </si>
  <si>
    <t>Enter the HFC-23 emissions in the industrial process source category for unit 17 associated with solid fuel.</t>
  </si>
  <si>
    <t>Enter the HFC-32 emissions in the industrial process source category for unit 17 associated with solid fuel.</t>
  </si>
  <si>
    <t>Enter the HFC-41 emissions in the industrial process source category for unit 17 associated with solid fuel.</t>
  </si>
  <si>
    <t>Enter the HFC-43-10mee emissions in the industrial process source category for unit 17 associated with solid fuel.</t>
  </si>
  <si>
    <t>Enter the HFC-125 emissions in the industrial process source category for unit 17 associated with solid fuel.</t>
  </si>
  <si>
    <t>Enter the HFC-134 emissions in the industrial process source category for unit 17 associated with solid fuel.</t>
  </si>
  <si>
    <t>Enter the HFC-134a emissions in the industrial process source category for unit 17 associated with solid fuel.</t>
  </si>
  <si>
    <t>Enter the HFC-143 emissions in the industrial process source category for unit 17 associated with solid fuel.</t>
  </si>
  <si>
    <t>Enter the HFC-143a emissions in the industrial process source category for unit 17 associated with solid fuel.</t>
  </si>
  <si>
    <t>Enter the HFC-152a emissions in the industrial process source category for unit 17 associated with solid fuel.</t>
  </si>
  <si>
    <t>Enter the HFC-227ea emissions in the industrial process source category for unit 17 associated with solid fuel.</t>
  </si>
  <si>
    <t>Enter the HFC-236fa emissions in the industrial process source category for unit 17 associated with solid fuel.</t>
  </si>
  <si>
    <t>Enter the HFC-245ca emissions in the industrial process source category for unit 17 associated with solid fuel.</t>
  </si>
  <si>
    <t>I.Electricity.ES1U18C2</t>
  </si>
  <si>
    <t>Enter the carbon dioxide emissions in the industrial process source category for unit 18 associated with solid fuel.</t>
  </si>
  <si>
    <t>Enter the methane emissions in the industrial process source category for unit 18 associated with solid fuel.</t>
  </si>
  <si>
    <t>Enter the nitrous oxide emissions in the industrial process source category for unit 18 associated with solid fuel.</t>
  </si>
  <si>
    <t>Enter the sulphur hexafluoride emissions in the industrial process source category for unit 18 associated with solid fuel.</t>
  </si>
  <si>
    <t>Enter the perfluoromethane emissions in the industrial process source category for unit 18 associated with solid fuel.</t>
  </si>
  <si>
    <t>Enter the perfluoroethane emissions in the industrial process source category for unit 18 associated with solid fuel.</t>
  </si>
  <si>
    <t>Enter the perfluoropropane emissions in the industrial process source category for unit 18 associated with solid fuel.</t>
  </si>
  <si>
    <t>Enter the perfluorobutane emissions in the industrial process source category for unit 18 associated with solid fuel.</t>
  </si>
  <si>
    <t>Enter the perfluorocyclobutane emissions in the industrial process source category for unit 18 associated with solid fuel.</t>
  </si>
  <si>
    <t>Enter the perfluoropentane emissions in the industrial process source category for unit 18 associated with solid fuel.</t>
  </si>
  <si>
    <t>Enter the perfluorohexane emissions in the industrial process source category for unit 18 associated with solid fuel.</t>
  </si>
  <si>
    <t>Enter the HFC-23 emissions in the industrial process source category for unit 18 associated with solid fuel.</t>
  </si>
  <si>
    <t>Enter the HFC-32 emissions in the industrial process source category for unit 18 associated with solid fuel.</t>
  </si>
  <si>
    <t>Enter the HFC-41 emissions in the industrial process source category for unit 18 associated with solid fuel.</t>
  </si>
  <si>
    <t>Enter the HFC-43-10mee emissions in the industrial process source category for unit 18 associated with solid fuel.</t>
  </si>
  <si>
    <t>Enter the HFC-125 emissions in the industrial process source category for unit 18 associated with solid fuel.</t>
  </si>
  <si>
    <t>Enter the HFC-134 emissions in the industrial process source category for unit 18 associated with solid fuel.</t>
  </si>
  <si>
    <t>Enter the HFC-134a emissions in the industrial process source category for unit 18 associated with solid fuel.</t>
  </si>
  <si>
    <t>Enter the HFC-143 emissions in the industrial process source category for unit 18 associated with solid fuel.</t>
  </si>
  <si>
    <t>Enter the HFC-143a emissions in the industrial process source category for unit 18 associated with solid fuel.</t>
  </si>
  <si>
    <t>Enter the HFC-152a emissions in the industrial process source category for unit 18 associated with solid fuel.</t>
  </si>
  <si>
    <t>Enter the HFC-227ea emissions in the industrial process source category for unit 18 associated with solid fuel.</t>
  </si>
  <si>
    <t>Enter the HFC-236fa emissions in the industrial process source category for unit 18 associated with solid fuel.</t>
  </si>
  <si>
    <t>Enter the HFC-245ca emissions in the industrial process source category for unit 18 associated with solid fuel.</t>
  </si>
  <si>
    <t>I.Electricity.ES1U19C2</t>
  </si>
  <si>
    <t>Enter the carbon dioxide emissions in the industrial process source category for unit 19 associated with solid fuel.</t>
  </si>
  <si>
    <t>Enter the methane emissions in the industrial process source category for unit 19 associated with solid fuel.</t>
  </si>
  <si>
    <t>Enter the nitrous oxide emissions in the industrial process source category for unit 19 associated with solid fuel.</t>
  </si>
  <si>
    <t>Enter the sulphur hexafluoride emissions in the industrial process source category for unit 19 associated with solid fuel.</t>
  </si>
  <si>
    <t>Enter the perfluoromethane emissions in the industrial process source category for unit 19 associated with solid fuel.</t>
  </si>
  <si>
    <t>Enter the perfluoroethane emissions in the industrial process source category for unit 19 associated with solid fuel.</t>
  </si>
  <si>
    <t>Enter the perfluoropropane emissions in the industrial process source category for unit 19 associated with solid fuel.</t>
  </si>
  <si>
    <t>Enter the perfluorobutane emissions in the industrial process source category for unit 19 associated with solid fuel.</t>
  </si>
  <si>
    <t>Enter the perfluorocyclobutane emissions in the industrial process source category for unit 19 associated with solid fuel.</t>
  </si>
  <si>
    <t>Enter the perfluoropentane emissions in the industrial process source category for unit 19 associated with solid fuel.</t>
  </si>
  <si>
    <t>Enter the perfluorohexane emissions in the industrial process source category for unit 19 associated with solid fuel.</t>
  </si>
  <si>
    <t>Enter the HFC-23 emissions in the industrial process source category for unit 19 associated with solid fuel.</t>
  </si>
  <si>
    <t>Enter the HFC-32 emissions in the industrial process source category for unit 19 associated with solid fuel.</t>
  </si>
  <si>
    <t>Enter the HFC-41 emissions in the industrial process source category for unit 19 associated with solid fuel.</t>
  </si>
  <si>
    <t>Enter the HFC-43-10mee emissions in the industrial process source category for unit 19 associated with solid fuel.</t>
  </si>
  <si>
    <t>Enter the HFC-125 emissions in the industrial process source category for unit 19 associated with solid fuel.</t>
  </si>
  <si>
    <t>Enter the HFC-134 emissions in the industrial process source category for unit 19 associated with solid fuel.</t>
  </si>
  <si>
    <t>Enter the HFC-134a emissions in the industrial process source category for unit 19 associated with solid fuel.</t>
  </si>
  <si>
    <t>Enter the HFC-143 emissions in the industrial process source category for unit 19 associated with solid fuel.</t>
  </si>
  <si>
    <t>Enter the HFC-143a emissions in the industrial process source category for unit 19 associated with solid fuel.</t>
  </si>
  <si>
    <t>Enter the HFC-152a emissions in the industrial process source category for unit 19 associated with solid fuel.</t>
  </si>
  <si>
    <t>Enter the HFC-227ea emissions in the industrial process source category for unit 19 associated with solid fuel.</t>
  </si>
  <si>
    <t>Enter the HFC-236fa emissions in the industrial process source category for unit 19 associated with solid fuel.</t>
  </si>
  <si>
    <t>Enter the HFC-245ca emissions in the industrial process source category for unit 19 associated with solid fuel.</t>
  </si>
  <si>
    <t>I.Electricity.ES1U20C2</t>
  </si>
  <si>
    <t>Enter the carbon dioxide emissions in the industrial process source category for unit 20 associated with solid fuel.</t>
  </si>
  <si>
    <t>Enter the methane emissions in the industrial process source category for unit 20 associated with solid fuel.</t>
  </si>
  <si>
    <t>Enter the nitrous oxide emissions in the industrial process source category for unit 20 associated with solid fuel.</t>
  </si>
  <si>
    <t>Enter the sulphur hexafluoride emissions in the industrial process source category for unit 20 associated with solid fuel.</t>
  </si>
  <si>
    <t>Enter the perfluoromethane emissions in the industrial process source category for unit 20 associated with solid fuel.</t>
  </si>
  <si>
    <t>Enter the perfluoroethane emissions in the industrial process source category for unit 20 associated with solid fuel.</t>
  </si>
  <si>
    <t>Enter the perfluoropropane emissions in the industrial process source category for unit 20 associated with solid fuel.</t>
  </si>
  <si>
    <t>Enter the perfluorobutane emissions in the industrial process source category for unit 20 associated with solid fuel.</t>
  </si>
  <si>
    <t>Enter the perfluorocyclobutane emissions in the industrial process source category for unit 20 associated with solid fuel.</t>
  </si>
  <si>
    <t>Enter the perfluoropentane emissions in the industrial process source category for unit 20 associated with solid fuel.</t>
  </si>
  <si>
    <t>Enter the perfluorohexane emissions in the industrial process source category for unit 20 associated with solid fuel.</t>
  </si>
  <si>
    <t>Enter the HFC-23 emissions in the industrial process source category for unit 20 associated with solid fuel.</t>
  </si>
  <si>
    <t>Enter the HFC-32 emissions in the industrial process source category for unit 20 associated with solid fuel.</t>
  </si>
  <si>
    <t>Enter the HFC-41 emissions in the industrial process source category for unit 20 associated with solid fuel.</t>
  </si>
  <si>
    <t>Enter the HFC-43-10mee emissions in the industrial process source category for unit 20 associated with solid fuel.</t>
  </si>
  <si>
    <t>Enter the HFC-125 emissions in the industrial process source category for unit 20 associated with solid fuel.</t>
  </si>
  <si>
    <t>Enter the HFC-134 emissions in the industrial process source category for unit 20 associated with solid fuel.</t>
  </si>
  <si>
    <t>Enter the HFC-134a emissions in the industrial process source category for unit 20 associated with solid fuel.</t>
  </si>
  <si>
    <t>Enter the HFC-143 emissions in the industrial process source category for unit 20 associated with solid fuel.</t>
  </si>
  <si>
    <t>Enter the HFC-143a emissions in the industrial process source category for unit 20 associated with solid fuel.</t>
  </si>
  <si>
    <t>Enter the HFC-152a emissions in the industrial process source category for unit 20 associated with solid fuel.</t>
  </si>
  <si>
    <t>Enter the HFC-227ea emissions in the industrial process source category for unit 20 associated with solid fuel.</t>
  </si>
  <si>
    <t>Enter the HFC-236fa emissions in the industrial process source category for unit 20 associated with solid fuel.</t>
  </si>
  <si>
    <t>Enter the HFC-245ca emissions in the industrial process source category for unit 20 associated with solid fuel.</t>
  </si>
  <si>
    <t>I.Electricity.ES1U1C3</t>
  </si>
  <si>
    <t>Enter the sulphur hexafluoride emissions in the industrial product use source category for unit 1 associated with solid fuel.</t>
  </si>
  <si>
    <t>Enter the perfluoromethane emissions in the industrial product use source category for unit 1 associated with solid fuel.</t>
  </si>
  <si>
    <t>Enter the perfluoroethane emissions in the industrial product use source category for unit 1 associated with solid fuel.</t>
  </si>
  <si>
    <t>Enter the perfluoropropane emissions in the industrial product use source category for unit 1 associated with solid fuel.</t>
  </si>
  <si>
    <t>Enter the perfluorobutane emissions in the industrial product use source category for unit 1 associated with solid fuel.</t>
  </si>
  <si>
    <t>Enter the perfluorocyclobutane emissions in the industrial product use source category for unit 1 associated with solid fuel.</t>
  </si>
  <si>
    <t>Enter the perfluoropentane emissions in the industrial product use source category for unit 1 associated with solid fuel.</t>
  </si>
  <si>
    <t>Enter the perfluorohexane emissions in the industrial product use source category for unit 1 associated with solid fuel.</t>
  </si>
  <si>
    <t>Enter the HFC-23 emissions in the industrial product use source category for unit 1 associated with solid fuel.</t>
  </si>
  <si>
    <t>Enter the HFC-32 emissions in the industrial product use source category for unit 1 associated with solid fuel.</t>
  </si>
  <si>
    <t>Enter the HFC-41 emissions in the industrial product use source category for unit 1 associated with solid fuel.</t>
  </si>
  <si>
    <t>Enter the HFC-43-10mee emissions in the industrial product use source category for unit 1 associated with solid fuel.</t>
  </si>
  <si>
    <t>Enter the HFC-125 emissions in the industrial product use source category for unit 1 associated with solid fuel.</t>
  </si>
  <si>
    <t>Enter the HFC-134 emissions in the industrial product use source category for unit 1 associated with solid fuel.</t>
  </si>
  <si>
    <t>Enter the HFC-134a emissions in the industrial product use source category for unit 1 associated with solid fuel.</t>
  </si>
  <si>
    <t>Enter the HFC-143 emissions in the industrial product use source category for unit 1 associated with solid fuel.</t>
  </si>
  <si>
    <t>Enter the HFC-143a emissions in the industrial product use source category for unit 1 associated with solid fuel.</t>
  </si>
  <si>
    <t>Enter the HFC-152a emissions in the industrial product use source category for unit 1 associated with solid fuel.</t>
  </si>
  <si>
    <t>Enter the HFC-227ea emissions in the industrial product use source category for unit 1 associated with solid fuel.</t>
  </si>
  <si>
    <t>Enter the HFC-236fa emissions in the industrial product use source category for unit 1 associated with solid fuel.</t>
  </si>
  <si>
    <t>Enter the HFC-245ca emissions in the industrial product use source category for unit 1 associated with solid fuel.</t>
  </si>
  <si>
    <t>I.Electricity.ES1U2C3</t>
  </si>
  <si>
    <t>Enter the sulphur hexafluoride emissions in the industrial product use source category for unit 2 associated with solid fuel.</t>
  </si>
  <si>
    <t>Enter the perfluoromethane emissions in the industrial product use source category for unit 2 associated with solid fuel.</t>
  </si>
  <si>
    <t>Enter the perfluoroethane emissions in the industrial product use source category for unit 2 associated with solid fuel.</t>
  </si>
  <si>
    <t>Enter the perfluoropropane emissions in the industrial product use source category for unit 2 associated with solid fuel.</t>
  </si>
  <si>
    <t>Enter the perfluorobutane emissions in the industrial product use source category for unit 2 associated with solid fuel.</t>
  </si>
  <si>
    <t>Enter the perfluorocyclobutane emissions in the industrial product use source category for unit 2 associated with solid fuel.</t>
  </si>
  <si>
    <t>Enter the perfluoropentane emissions in the industrial product use source category for unit 2 associated with solid fuel.</t>
  </si>
  <si>
    <t>Enter the perfluorohexane emissions in the industrial product use source category for unit 2 associated with solid fuel.</t>
  </si>
  <si>
    <t>Enter the HFC-23 emissions in the industrial product use source category for unit 2 associated with solid fuel.</t>
  </si>
  <si>
    <t>Enter the HFC-32 emissions in the industrial product use source category for unit 2 associated with solid fuel.</t>
  </si>
  <si>
    <t>Enter the HFC-41 emissions in the industrial product use source category for unit 2 associated with solid fuel.</t>
  </si>
  <si>
    <t>Enter the HFC-43-10mee emissions in the industrial product use source category for unit 2 associated with solid fuel.</t>
  </si>
  <si>
    <t>Enter the HFC-125 emissions in the industrial product use source category for unit 2 associated with solid fuel.</t>
  </si>
  <si>
    <t>Enter the HFC-134 emissions in the industrial product use source category for unit 2 associated with solid fuel.</t>
  </si>
  <si>
    <t>Enter the HFC-134a emissions in the industrial product use source category for unit 2 associated with solid fuel.</t>
  </si>
  <si>
    <t>Enter the HFC-143 emissions in the industrial product use source category for unit 2 associated with solid fuel.</t>
  </si>
  <si>
    <t>Enter the HFC-143a emissions in the industrial product use source category for unit 2 associated with solid fuel.</t>
  </si>
  <si>
    <t>Enter the HFC-152a emissions in the industrial product use source category for unit 2 associated with solid fuel.</t>
  </si>
  <si>
    <t>Enter the HFC-227ea emissions in the industrial product use source category for unit 2 associated with solid fuel.</t>
  </si>
  <si>
    <t>Enter the HFC-236fa emissions in the industrial product use source category for unit 2 associated with solid fuel.</t>
  </si>
  <si>
    <t>Enter the HFC-245ca emissions in the industrial product use source category for unit 2 associated with solid fuel.</t>
  </si>
  <si>
    <t>I.Electricity.ES1U3C3</t>
  </si>
  <si>
    <t>Enter the sulphur hexafluoride emissions in the industrial product use source category for unit 3 associated with solid fuel.</t>
  </si>
  <si>
    <t>Enter the perfluoromethane emissions in the industrial product use source category for unit 3 associated with solid fuel.</t>
  </si>
  <si>
    <t>Enter the perfluoroethane emissions in the industrial product use source category for unit 3 associated with solid fuel.</t>
  </si>
  <si>
    <t>Enter the perfluoropropane emissions in the industrial product use source category for unit 3 associated with solid fuel.</t>
  </si>
  <si>
    <t>Enter the perfluorobutane emissions in the industrial product use source category for unit 3 associated with solid fuel.</t>
  </si>
  <si>
    <t>Enter the perfluorocyclobutane emissions in the industrial product use source category for unit 3 associated with solid fuel.</t>
  </si>
  <si>
    <t>Enter the perfluoropentane emissions in the industrial product use source category for unit 3 associated with solid fuel.</t>
  </si>
  <si>
    <t>Enter the perfluorohexane emissions in the industrial product use source category for unit 3 associated with solid fuel.</t>
  </si>
  <si>
    <t>Enter the HFC-23 emissions in the industrial product use source category for unit 3 associated with solid fuel.</t>
  </si>
  <si>
    <t>Enter the HFC-32 emissions in the industrial product use source category for unit 3 associated with solid fuel.</t>
  </si>
  <si>
    <t>Enter the HFC-41 emissions in the industrial product use source category for unit 3 associated with solid fuel.</t>
  </si>
  <si>
    <t>Enter the HFC-43-10mee emissions in the industrial product use source category for unit 3 associated with solid fuel.</t>
  </si>
  <si>
    <t>Enter the HFC-125 emissions in the industrial product use source category for unit 3 associated with solid fuel.</t>
  </si>
  <si>
    <t>Enter the HFC-134 emissions in the industrial product use source category for unit 3 associated with solid fuel.</t>
  </si>
  <si>
    <t>Enter the HFC-134a emissions in the industrial product use source category for unit 3 associated with solid fuel.</t>
  </si>
  <si>
    <t>Enter the HFC-143 emissions in the industrial product use source category for unit 3 associated with solid fuel.</t>
  </si>
  <si>
    <t>Enter the HFC-143a emissions in the industrial product use source category for unit 3 associated with solid fuel.</t>
  </si>
  <si>
    <t>Enter the HFC-152a emissions in the industrial product use source category for unit 3 associated with solid fuel.</t>
  </si>
  <si>
    <t>Enter the HFC-227ea emissions in the industrial product use source category for unit 3 associated with solid fuel.</t>
  </si>
  <si>
    <t>Enter the HFC-236fa emissions in the industrial product use source category for unit 3 associated with solid fuel.</t>
  </si>
  <si>
    <t>Enter the HFC-245ca emissions in the industrial product use source category for unit 3 associated with solid fuel.</t>
  </si>
  <si>
    <t>I.Electricity.ES1U4C3</t>
  </si>
  <si>
    <t>Enter the sulphur hexafluoride emissions in the industrial product use source category for unit 4 associated with solid fuel.</t>
  </si>
  <si>
    <t>Enter the perfluoromethane emissions in the industrial product use source category for unit 4 associated with solid fuel.</t>
  </si>
  <si>
    <t>Enter the perfluoroethane emissions in the industrial product use source category for unit 4 associated with solid fuel.</t>
  </si>
  <si>
    <t>Enter the perfluoropropane emissions in the industrial product use source category for unit 4 associated with solid fuel.</t>
  </si>
  <si>
    <t>Enter the perfluorobutane emissions in the industrial product use source category for unit 4 associated with solid fuel.</t>
  </si>
  <si>
    <t>Enter the perfluorocyclobutane emissions in the industrial product use source category for unit 4 associated with solid fuel.</t>
  </si>
  <si>
    <t>Enter the perfluoropentane emissions in the industrial product use source category for unit 4 associated with solid fuel.</t>
  </si>
  <si>
    <t>Enter the perfluorohexane emissions in the industrial product use source category for unit 4 associated with solid fuel.</t>
  </si>
  <si>
    <t>Enter the HFC-23 emissions in the industrial product use source category for unit 4 associated with solid fuel.</t>
  </si>
  <si>
    <t>Enter the HFC-32 emissions in the industrial product use source category for unit 4 associated with solid fuel.</t>
  </si>
  <si>
    <t>Enter the HFC-41 emissions in the industrial product use source category for unit 4 associated with solid fuel.</t>
  </si>
  <si>
    <t>Enter the HFC-43-10mee emissions in the industrial product use source category for unit 4 associated with solid fuel.</t>
  </si>
  <si>
    <t>Enter the HFC-125 emissions in the industrial product use source category for unit 4 associated with solid fuel.</t>
  </si>
  <si>
    <t>Enter the HFC-134 emissions in the industrial product use source category for unit 4 associated with solid fuel.</t>
  </si>
  <si>
    <t>Enter the HFC-134a emissions in the industrial product use source category for unit 4 associated with solid fuel.</t>
  </si>
  <si>
    <t>Enter the HFC-143 emissions in the industrial product use source category for unit 4 associated with solid fuel.</t>
  </si>
  <si>
    <t>Enter the HFC-143a emissions in the industrial product use source category for unit 4 associated with solid fuel.</t>
  </si>
  <si>
    <t>Enter the HFC-152a emissions in the industrial product use source category for unit 4 associated with solid fuel.</t>
  </si>
  <si>
    <t>Enter the HFC-227ea emissions in the industrial product use source category for unit 4 associated with solid fuel.</t>
  </si>
  <si>
    <t>Enter the HFC-236fa emissions in the industrial product use source category for unit 4 associated with solid fuel.</t>
  </si>
  <si>
    <t>Enter the HFC-245ca emissions in the industrial product use source category for unit 4 associated with solid fuel.</t>
  </si>
  <si>
    <t>I.Electricity.ES1U5C3</t>
  </si>
  <si>
    <t>Enter the sulphur hexafluoride emissions in the industrial product use source category for unit 5 associated with solid fuel.</t>
  </si>
  <si>
    <t>Enter the perfluoromethane emissions in the industrial product use source category for unit 5 associated with solid fuel.</t>
  </si>
  <si>
    <t>Enter the perfluoroethane emissions in the industrial product use source category for unit 5 associated with solid fuel.</t>
  </si>
  <si>
    <t>Enter the perfluoropropane emissions in the industrial product use source category for unit 5 associated with solid fuel.</t>
  </si>
  <si>
    <t>Enter the perfluorobutane emissions in the industrial product use source category for unit 5 associated with solid fuel.</t>
  </si>
  <si>
    <t>Enter the perfluorocyclobutane emissions in the industrial product use source category for unit 5 associated with solid fuel.</t>
  </si>
  <si>
    <t>Enter the perfluoropentane emissions in the industrial product use source category for unit 5 associated with solid fuel.</t>
  </si>
  <si>
    <t>Enter the perfluorohexane emissions in the industrial product use source category for unit 5 associated with solid fuel.</t>
  </si>
  <si>
    <t>Enter the HFC-23 emissions in the industrial product use source category for unit 5 associated with solid fuel.</t>
  </si>
  <si>
    <t>Enter the HFC-32 emissions in the industrial product use source category for unit 5 associated with solid fuel.</t>
  </si>
  <si>
    <t>Enter the HFC-41 emissions in the industrial product use source category for unit 5 associated with solid fuel.</t>
  </si>
  <si>
    <t>Enter the HFC-43-10mee emissions in the industrial product use source category for unit 5 associated with solid fuel.</t>
  </si>
  <si>
    <t>Enter the HFC-125 emissions in the industrial product use source category for unit 5 associated with solid fuel.</t>
  </si>
  <si>
    <t>Enter the HFC-134 emissions in the industrial product use source category for unit 5 associated with solid fuel.</t>
  </si>
  <si>
    <t>Enter the HFC-134a emissions in the industrial product use source category for unit 5 associated with solid fuel.</t>
  </si>
  <si>
    <t>Enter the HFC-143 emissions in the industrial product use source category for unit 5 associated with solid fuel.</t>
  </si>
  <si>
    <t>Enter the HFC-143a emissions in the industrial product use source category for unit 5 associated with solid fuel.</t>
  </si>
  <si>
    <t>Enter the HFC-152a emissions in the industrial product use source category for unit 5 associated with solid fuel.</t>
  </si>
  <si>
    <t>Enter the HFC-227ea emissions in the industrial product use source category for unit 5 associated with solid fuel.</t>
  </si>
  <si>
    <t>Enter the HFC-236fa emissions in the industrial product use source category for unit 5 associated with solid fuel.</t>
  </si>
  <si>
    <t>Enter the HFC-245ca emissions in the industrial product use source category for unit 5 associated with solid fuel.</t>
  </si>
  <si>
    <t>I.Electricity.ES1U6C3</t>
  </si>
  <si>
    <t>Enter the sulphur hexafluoride emissions in the industrial product use source category for unit 6 associated with solid fuel.</t>
  </si>
  <si>
    <t>Enter the perfluoromethane emissions in the industrial product use source category for unit 6 associated with solid fuel.</t>
  </si>
  <si>
    <t>Enter the perfluoroethane emissions in the industrial product use source category for unit 6 associated with solid fuel.</t>
  </si>
  <si>
    <t>Enter the perfluoropropane emissions in the industrial product use source category for unit 6 associated with solid fuel.</t>
  </si>
  <si>
    <t>Enter the perfluorobutane emissions in the industrial product use source category for unit 6 associated with solid fuel.</t>
  </si>
  <si>
    <t>Enter the perfluorocyclobutane emissions in the industrial product use source category for unit 6 associated with solid fuel.</t>
  </si>
  <si>
    <t>Enter the perfluoropentane emissions in the industrial product use source category for unit 6 associated with solid fuel.</t>
  </si>
  <si>
    <t>Enter the perfluorohexane emissions in the industrial product use source category for unit 6 associated with solid fuel.</t>
  </si>
  <si>
    <t>Enter the HFC-23 emissions in the industrial product use source category for unit 6 associated with solid fuel.</t>
  </si>
  <si>
    <t>Enter the HFC-32 emissions in the industrial product use source category for unit 6 associated with solid fuel.</t>
  </si>
  <si>
    <t>Enter the HFC-41 emissions in the industrial product use source category for unit 6 associated with solid fuel.</t>
  </si>
  <si>
    <t>Enter the HFC-43-10mee emissions in the industrial product use source category for unit 6 associated with solid fuel.</t>
  </si>
  <si>
    <t>Enter the HFC-125 emissions in the industrial product use source category for unit 6 associated with solid fuel.</t>
  </si>
  <si>
    <t>Enter the HFC-134 emissions in the industrial product use source category for unit 6 associated with solid fuel.</t>
  </si>
  <si>
    <t>Enter the HFC-134a emissions in the industrial product use source category for unit 6 associated with solid fuel.</t>
  </si>
  <si>
    <t>Enter the HFC-143 emissions in the industrial product use source category for unit 6 associated with solid fuel.</t>
  </si>
  <si>
    <t>Enter the HFC-143a emissions in the industrial product use source category for unit 6 associated with solid fuel.</t>
  </si>
  <si>
    <t>Enter the HFC-152a emissions in the industrial product use source category for unit 6 associated with solid fuel.</t>
  </si>
  <si>
    <t>Enter the HFC-227ea emissions in the industrial product use source category for unit 6 associated with solid fuel.</t>
  </si>
  <si>
    <t>Enter the HFC-236fa emissions in the industrial product use source category for unit 6 associated with solid fuel.</t>
  </si>
  <si>
    <t>Enter the HFC-245ca emissions in the industrial product use source category for unit 6 associated with solid fuel.</t>
  </si>
  <si>
    <t>I.Electricity.ES1U7C3</t>
  </si>
  <si>
    <t>Enter the sulphur hexafluoride emissions in the industrial product use source category for unit 7 associated with solid fuel.</t>
  </si>
  <si>
    <t>Enter the perfluoromethane emissions in the industrial product use source category for unit 7 associated with solid fuel.</t>
  </si>
  <si>
    <t>Enter the perfluoroethane emissions in the industrial product use source category for unit 7 associated with solid fuel.</t>
  </si>
  <si>
    <t>Enter the perfluoropropane emissions in the industrial product use source category for unit 7 associated with solid fuel.</t>
  </si>
  <si>
    <t>Enter the perfluorobutane emissions in the industrial product use source category for unit 7 associated with solid fuel.</t>
  </si>
  <si>
    <t>Enter the perfluorocyclobutane emissions in the industrial product use source category for unit 7 associated with solid fuel.</t>
  </si>
  <si>
    <t>Enter the perfluoropentane emissions in the industrial product use source category for unit 7 associated with solid fuel.</t>
  </si>
  <si>
    <t>Enter the perfluorohexane emissions in the industrial product use source category for unit 7 associated with solid fuel.</t>
  </si>
  <si>
    <t>Enter the HFC-23 emissions in the industrial product use source category for unit 7 associated with solid fuel.</t>
  </si>
  <si>
    <t>Enter the HFC-32 emissions in the industrial product use source category for unit 7 associated with solid fuel.</t>
  </si>
  <si>
    <t>Enter the HFC-41 emissions in the industrial product use source category for unit 7 associated with solid fuel.</t>
  </si>
  <si>
    <t>Enter the HFC-43-10mee emissions in the industrial product use source category for unit 7 associated with solid fuel.</t>
  </si>
  <si>
    <t>Enter the HFC-125 emissions in the industrial product use source category for unit 7 associated with solid fuel.</t>
  </si>
  <si>
    <t>Enter the HFC-134 emissions in the industrial product use source category for unit 7 associated with solid fuel.</t>
  </si>
  <si>
    <t>Enter the HFC-134a emissions in the industrial product use source category for unit 7 associated with solid fuel.</t>
  </si>
  <si>
    <t>Enter the HFC-143 emissions in the industrial product use source category for unit 7 associated with solid fuel.</t>
  </si>
  <si>
    <t>Enter the HFC-143a emissions in the industrial product use source category for unit 7 associated with solid fuel.</t>
  </si>
  <si>
    <t>Enter the HFC-152a emissions in the industrial product use source category for unit 7 associated with solid fuel.</t>
  </si>
  <si>
    <t>Enter the HFC-227ea emissions in the industrial product use source category for unit 7 associated with solid fuel.</t>
  </si>
  <si>
    <t>Enter the HFC-236fa emissions in the industrial product use source category for unit 7 associated with solid fuel.</t>
  </si>
  <si>
    <t>Enter the HFC-245ca emissions in the industrial product use source category for unit 7 associated with solid fuel.</t>
  </si>
  <si>
    <t>I.Electricity.ES1U8C3</t>
  </si>
  <si>
    <t>Enter the sulphur hexafluoride emissions in the industrial product use source category for unit 8 associated with solid fuel.</t>
  </si>
  <si>
    <t>Enter the perfluoromethane emissions in the industrial product use source category for unit 8 associated with solid fuel.</t>
  </si>
  <si>
    <t>Enter the perfluoroethane emissions in the industrial product use source category for unit 8 associated with solid fuel.</t>
  </si>
  <si>
    <t>Enter the perfluoropropane emissions in the industrial product use source category for unit 8 associated with solid fuel.</t>
  </si>
  <si>
    <t>Enter the perfluorobutane emissions in the industrial product use source category for unit 8 associated with solid fuel.</t>
  </si>
  <si>
    <t>Enter the perfluorocyclobutane emissions in the industrial product use source category for unit 8 associated with solid fuel.</t>
  </si>
  <si>
    <t>Enter the perfluoropentane emissions in the industrial product use source category for unit 8 associated with solid fuel.</t>
  </si>
  <si>
    <t>Enter the perfluorohexane emissions in the industrial product use source category for unit 8 associated with solid fuel.</t>
  </si>
  <si>
    <t>Enter the HFC-23 emissions in the industrial product use source category for unit 8 associated with solid fuel.</t>
  </si>
  <si>
    <t>Enter the HFC-32 emissions in the industrial product use source category for unit 8 associated with solid fuel.</t>
  </si>
  <si>
    <t>Enter the HFC-41 emissions in the industrial product use source category for unit 8 associated with solid fuel.</t>
  </si>
  <si>
    <t>Enter the HFC-43-10mee emissions in the industrial product use source category for unit 8 associated with solid fuel.</t>
  </si>
  <si>
    <t>Enter the HFC-125 emissions in the industrial product use source category for unit 8 associated with solid fuel.</t>
  </si>
  <si>
    <t>Enter the HFC-134 emissions in the industrial product use source category for unit 8 associated with solid fuel.</t>
  </si>
  <si>
    <t>Enter the HFC-134a emissions in the industrial product use source category for unit 8 associated with solid fuel.</t>
  </si>
  <si>
    <t>Enter the HFC-143 emissions in the industrial product use source category for unit 8 associated with solid fuel.</t>
  </si>
  <si>
    <t>Enter the HFC-143a emissions in the industrial product use source category for unit 8 associated with solid fuel.</t>
  </si>
  <si>
    <t>Enter the HFC-152a emissions in the industrial product use source category for unit 8 associated with solid fuel.</t>
  </si>
  <si>
    <t>Enter the HFC-227ea emissions in the industrial product use source category for unit 8 associated with solid fuel.</t>
  </si>
  <si>
    <t>Enter the HFC-236fa emissions in the industrial product use source category for unit 8 associated with solid fuel.</t>
  </si>
  <si>
    <t>Enter the HFC-245ca emissions in the industrial product use source category for unit 8 associated with solid fuel.</t>
  </si>
  <si>
    <t>I.Electricity.ES1U9C3</t>
  </si>
  <si>
    <t>Enter the sulphur hexafluoride emissions in the industrial product use source category for unit 9 associated with solid fuel.</t>
  </si>
  <si>
    <t>Enter the perfluoromethane emissions in the industrial product use source category for unit 9 associated with solid fuel.</t>
  </si>
  <si>
    <t>Enter the perfluoroethane emissions in the industrial product use source category for unit 9 associated with solid fuel.</t>
  </si>
  <si>
    <t>Enter the perfluoropropane emissions in the industrial product use source category for unit 9 associated with solid fuel.</t>
  </si>
  <si>
    <t>Enter the perfluorobutane emissions in the industrial product use source category for unit 9 associated with solid fuel.</t>
  </si>
  <si>
    <t>Enter the perfluorocyclobutane emissions in the industrial product use source category for unit 9 associated with solid fuel.</t>
  </si>
  <si>
    <t>Enter the perfluoropentane emissions in the industrial product use source category for unit 9 associated with solid fuel.</t>
  </si>
  <si>
    <t>Enter the perfluorohexane emissions in the industrial product use source category for unit 9 associated with solid fuel.</t>
  </si>
  <si>
    <t>Enter the HFC-23 emissions in the industrial product use source category for unit 9 associated with solid fuel.</t>
  </si>
  <si>
    <t>Enter the HFC-32 emissions in the industrial product use source category for unit 9 associated with solid fuel.</t>
  </si>
  <si>
    <t>Enter the HFC-41 emissions in the industrial product use source category for unit 9 associated with solid fuel.</t>
  </si>
  <si>
    <t>Enter the HFC-43-10mee emissions in the industrial product use source category for unit 9 associated with solid fuel.</t>
  </si>
  <si>
    <t>Enter the HFC-125 emissions in the industrial product use source category for unit 9 associated with solid fuel.</t>
  </si>
  <si>
    <t>Enter the HFC-134 emissions in the industrial product use source category for unit 9 associated with solid fuel.</t>
  </si>
  <si>
    <t>Enter the HFC-134a emissions in the industrial product use source category for unit 9 associated with solid fuel.</t>
  </si>
  <si>
    <t>Enter the HFC-143 emissions in the industrial product use source category for unit 9 associated with solid fuel.</t>
  </si>
  <si>
    <t>Enter the HFC-143a emissions in the industrial product use source category for unit 9 associated with solid fuel.</t>
  </si>
  <si>
    <t>Enter the HFC-152a emissions in the industrial product use source category for unit 9 associated with solid fuel.</t>
  </si>
  <si>
    <t>Enter the HFC-227ea emissions in the industrial product use source category for unit 9 associated with solid fuel.</t>
  </si>
  <si>
    <t>Enter the HFC-236fa emissions in the industrial product use source category for unit 9 associated with solid fuel.</t>
  </si>
  <si>
    <t>Enter the HFC-245ca emissions in the industrial product use source category for unit 9 associated with solid fuel.</t>
  </si>
  <si>
    <t>I.Electricity.ES1U10C3</t>
  </si>
  <si>
    <t>Enter the sulphur hexafluoride emissions in the industrial product use source category for unit 10 associated with solid fuel.</t>
  </si>
  <si>
    <t>Enter the perfluoromethane emissions in the industrial product use source category for unit 10 associated with solid fuel.</t>
  </si>
  <si>
    <t>Enter the perfluoroethane emissions in the industrial product use source category for unit 10 associated with solid fuel.</t>
  </si>
  <si>
    <t>Enter the perfluoropropane emissions in the industrial product use source category for unit 10 associated with solid fuel.</t>
  </si>
  <si>
    <t>Enter the perfluorobutane emissions in the industrial product use source category for unit 10 associated with solid fuel.</t>
  </si>
  <si>
    <t>Enter the perfluorocyclobutane emissions in the industrial product use source category for unit 10 associated with solid fuel.</t>
  </si>
  <si>
    <t>Enter the perfluoropentane emissions in the industrial product use source category for unit 10 associated with solid fuel.</t>
  </si>
  <si>
    <t>Enter the perfluorohexane emissions in the industrial product use source category for unit 10 associated with solid fuel.</t>
  </si>
  <si>
    <t>Enter the HFC-23 emissions in the industrial product use source category for unit 10 associated with solid fuel.</t>
  </si>
  <si>
    <t>Enter the HFC-32 emissions in the industrial product use source category for unit 10 associated with solid fuel.</t>
  </si>
  <si>
    <t>Enter the HFC-41 emissions in the industrial product use source category for unit 10 associated with solid fuel.</t>
  </si>
  <si>
    <t>Enter the HFC-43-10mee emissions in the industrial product use source category for unit 10 associated with solid fuel.</t>
  </si>
  <si>
    <t>Enter the HFC-125 emissions in the industrial product use source category for unit 10 associated with solid fuel.</t>
  </si>
  <si>
    <t>Enter the HFC-134 emissions in the industrial product use source category for unit 10 associated with solid fuel.</t>
  </si>
  <si>
    <t>Enter the HFC-134a emissions in the industrial product use source category for unit 10 associated with solid fuel.</t>
  </si>
  <si>
    <t>Enter the HFC-143 emissions in the industrial product use source category for unit 10 associated with solid fuel.</t>
  </si>
  <si>
    <t>Enter the HFC-143a emissions in the industrial product use source category for unit 10 associated with solid fuel.</t>
  </si>
  <si>
    <t>Enter the HFC-152a emissions in the industrial product use source category for unit 10 associated with solid fuel.</t>
  </si>
  <si>
    <t>Enter the HFC-227ea emissions in the industrial product use source category for unit 10 associated with solid fuel.</t>
  </si>
  <si>
    <t>Enter the HFC-236fa emissions in the industrial product use source category for unit 10 associated with solid fuel.</t>
  </si>
  <si>
    <t>Enter the HFC-245ca emissions in the industrial product use source category for unit 10 associated with solid fuel.</t>
  </si>
  <si>
    <t>I.Electricity.ES1U11C3</t>
  </si>
  <si>
    <t>Enter the sulphur hexafluoride emissions in the industrial product use source category for unit 11 associated with solid fuel.</t>
  </si>
  <si>
    <t>Enter the perfluoromethane emissions in the industrial product use source category for unit 11 associated with solid fuel.</t>
  </si>
  <si>
    <t>Enter the perfluoroethane emissions in the industrial product use source category for unit 11 associated with solid fuel.</t>
  </si>
  <si>
    <t>Enter the perfluoropropane emissions in the industrial product use source category for unit 11 associated with solid fuel.</t>
  </si>
  <si>
    <t>Enter the perfluorobutane emissions in the industrial product use source category for unit 11 associated with solid fuel.</t>
  </si>
  <si>
    <t>Enter the perfluorocyclobutane emissions in the industrial product use source category for unit 11 associated with solid fuel.</t>
  </si>
  <si>
    <t>Enter the perfluoropentane emissions in the industrial product use source category for unit 11 associated with solid fuel.</t>
  </si>
  <si>
    <t>Enter the perfluorohexane emissions in the industrial product use source category for unit 11 associated with solid fuel.</t>
  </si>
  <si>
    <t>Enter the HFC-23 emissions in the industrial product use source category for unit 11 associated with solid fuel.</t>
  </si>
  <si>
    <t>Enter the HFC-32 emissions in the industrial product use source category for unit 11 associated with solid fuel.</t>
  </si>
  <si>
    <t>Enter the HFC-41 emissions in the industrial product use source category for unit 11 associated with solid fuel.</t>
  </si>
  <si>
    <t>Enter the HFC-43-10mee emissions in the industrial product use source category for unit 11 associated with solid fuel.</t>
  </si>
  <si>
    <t>Enter the HFC-125 emissions in the industrial product use source category for unit 11 associated with solid fuel.</t>
  </si>
  <si>
    <t>Enter the HFC-134 emissions in the industrial product use source category for unit 11 associated with solid fuel.</t>
  </si>
  <si>
    <t>Enter the HFC-134a emissions in the industrial product use source category for unit 11 associated with solid fuel.</t>
  </si>
  <si>
    <t>Enter the HFC-143 emissions in the industrial product use source category for unit 11 associated with solid fuel.</t>
  </si>
  <si>
    <t>Enter the HFC-143a emissions in the industrial product use source category for unit 11 associated with solid fuel.</t>
  </si>
  <si>
    <t>Enter the HFC-152a emissions in the industrial product use source category for unit 11 associated with solid fuel.</t>
  </si>
  <si>
    <t>Enter the HFC-227ea emissions in the industrial product use source category for unit 11 associated with solid fuel.</t>
  </si>
  <si>
    <t>Enter the HFC-236fa emissions in the industrial product use source category for unit 11 associated with solid fuel.</t>
  </si>
  <si>
    <t>Enter the HFC-245ca emissions in the industrial product use source category for unit 11 associated with solid fuel.</t>
  </si>
  <si>
    <t>I.Electricity.ES1U12C3</t>
  </si>
  <si>
    <t>Enter the sulphur hexafluoride emissions in the industrial product use source category for unit 12 associated with solid fuel.</t>
  </si>
  <si>
    <t>Enter the perfluoromethane emissions in the industrial product use source category for unit 12 associated with solid fuel.</t>
  </si>
  <si>
    <t>Enter the perfluoroethane emissions in the industrial product use source category for unit 12 associated with solid fuel.</t>
  </si>
  <si>
    <t>Enter the perfluoropropane emissions in the industrial product use source category for unit 12 associated with solid fuel.</t>
  </si>
  <si>
    <t>Enter the perfluorobutane emissions in the industrial product use source category for unit 12 associated with solid fuel.</t>
  </si>
  <si>
    <t>Enter the perfluorocyclobutane emissions in the industrial product use source category for unit 12 associated with solid fuel.</t>
  </si>
  <si>
    <t>Enter the perfluoropentane emissions in the industrial product use source category for unit 12 associated with solid fuel.</t>
  </si>
  <si>
    <t>Enter the perfluorohexane emissions in the industrial product use source category for unit 12 associated with solid fuel.</t>
  </si>
  <si>
    <t>Enter the HFC-23 emissions in the industrial product use source category for unit 12 associated with solid fuel.</t>
  </si>
  <si>
    <t>Enter the HFC-32 emissions in the industrial product use source category for unit 12 associated with solid fuel.</t>
  </si>
  <si>
    <t>Enter the HFC-41 emissions in the industrial product use source category for unit 12 associated with solid fuel.</t>
  </si>
  <si>
    <t>Enter the HFC-43-10mee emissions in the industrial product use source category for unit 12 associated with solid fuel.</t>
  </si>
  <si>
    <t>Enter the HFC-125 emissions in the industrial product use source category for unit 12 associated with solid fuel.</t>
  </si>
  <si>
    <t>Enter the HFC-134 emissions in the industrial product use source category for unit 12 associated with solid fuel.</t>
  </si>
  <si>
    <t>Enter the HFC-134a emissions in the industrial product use source category for unit 12 associated with solid fuel.</t>
  </si>
  <si>
    <t>Enter the HFC-143 emissions in the industrial product use source category for unit 12 associated with solid fuel.</t>
  </si>
  <si>
    <t>Enter the HFC-143a emissions in the industrial product use source category for unit 12 associated with solid fuel.</t>
  </si>
  <si>
    <t>Enter the HFC-152a emissions in the industrial product use source category for unit 12 associated with solid fuel.</t>
  </si>
  <si>
    <t>Enter the HFC-227ea emissions in the industrial product use source category for unit 12 associated with solid fuel.</t>
  </si>
  <si>
    <t>Enter the HFC-236fa emissions in the industrial product use source category for unit 12 associated with solid fuel.</t>
  </si>
  <si>
    <t>Enter the HFC-245ca emissions in the industrial product use source category for unit 12 associated with solid fuel.</t>
  </si>
  <si>
    <t>I.Electricity.ES1U13C3</t>
  </si>
  <si>
    <t>Enter the sulphur hexafluoride emissions in the industrial product use source category for unit 13 associated with solid fuel.</t>
  </si>
  <si>
    <t>Enter the perfluoromethane emissions in the industrial product use source category for unit 13 associated with solid fuel.</t>
  </si>
  <si>
    <t>Enter the perfluoroethane emissions in the industrial product use source category for unit 13 associated with solid fuel.</t>
  </si>
  <si>
    <t>Enter the perfluoropropane emissions in the industrial product use source category for unit 13 associated with solid fuel.</t>
  </si>
  <si>
    <t>Enter the perfluorobutane emissions in the industrial product use source category for unit 13 associated with solid fuel.</t>
  </si>
  <si>
    <t>Enter the perfluorocyclobutane emissions in the industrial product use source category for unit 13 associated with solid fuel.</t>
  </si>
  <si>
    <t>Enter the perfluoropentane emissions in the industrial product use source category for unit 13 associated with solid fuel.</t>
  </si>
  <si>
    <t>Enter the perfluorohexane emissions in the industrial product use source category for unit 13 associated with solid fuel.</t>
  </si>
  <si>
    <t>Enter the HFC-23 emissions in the industrial product use source category for unit 13 associated with solid fuel.</t>
  </si>
  <si>
    <t>Enter the HFC-32 emissions in the industrial product use source category for unit 13 associated with solid fuel.</t>
  </si>
  <si>
    <t>Enter the HFC-41 emissions in the industrial product use source category for unit 13 associated with solid fuel.</t>
  </si>
  <si>
    <t>Enter the HFC-43-10mee emissions in the industrial product use source category for unit 13 associated with solid fuel.</t>
  </si>
  <si>
    <t>Enter the HFC-125 emissions in the industrial product use source category for unit 13 associated with solid fuel.</t>
  </si>
  <si>
    <t>Enter the HFC-134 emissions in the industrial product use source category for unit 13 associated with solid fuel.</t>
  </si>
  <si>
    <t>Enter the HFC-134a emissions in the industrial product use source category for unit 13 associated with solid fuel.</t>
  </si>
  <si>
    <t>Enter the HFC-143 emissions in the industrial product use source category for unit 13 associated with solid fuel.</t>
  </si>
  <si>
    <t>Enter the HFC-143a emissions in the industrial product use source category for unit 13 associated with solid fuel.</t>
  </si>
  <si>
    <t>Enter the HFC-152a emissions in the industrial product use source category for unit 13 associated with solid fuel.</t>
  </si>
  <si>
    <t>Enter the HFC-227ea emissions in the industrial product use source category for unit 13 associated with solid fuel.</t>
  </si>
  <si>
    <t>Enter the HFC-236fa emissions in the industrial product use source category for unit 13 associated with solid fuel.</t>
  </si>
  <si>
    <t>Enter the HFC-245ca emissions in the industrial product use source category for unit 13 associated with solid fuel.</t>
  </si>
  <si>
    <t>I.Electricity.ES1U14C3</t>
  </si>
  <si>
    <t>Enter the sulphur hexafluoride emissions in the industrial product use source category for unit 14 associated with solid fuel.</t>
  </si>
  <si>
    <t>Enter the perfluoromethane emissions in the industrial product use source category for unit 14 associated with solid fuel.</t>
  </si>
  <si>
    <t>Enter the perfluoroethane emissions in the industrial product use source category for unit 14 associated with solid fuel.</t>
  </si>
  <si>
    <t>Enter the perfluoropropane emissions in the industrial product use source category for unit 14 associated with solid fuel.</t>
  </si>
  <si>
    <t>Enter the perfluorobutane emissions in the industrial product use source category for unit 14 associated with solid fuel.</t>
  </si>
  <si>
    <t>Enter the perfluorocyclobutane emissions in the industrial product use source category for unit 14 associated with solid fuel.</t>
  </si>
  <si>
    <t>Enter the perfluoropentane emissions in the industrial product use source category for unit 14 associated with solid fuel.</t>
  </si>
  <si>
    <t>Enter the perfluorohexane emissions in the industrial product use source category for unit 14 associated with solid fuel.</t>
  </si>
  <si>
    <t>Enter the HFC-23 emissions in the industrial product use source category for unit 14 associated with solid fuel.</t>
  </si>
  <si>
    <t>Enter the HFC-32 emissions in the industrial product use source category for unit 14 associated with solid fuel.</t>
  </si>
  <si>
    <t>Enter the HFC-41 emissions in the industrial product use source category for unit 14 associated with solid fuel.</t>
  </si>
  <si>
    <t>Enter the HFC-43-10mee emissions in the industrial product use source category for unit 14 associated with solid fuel.</t>
  </si>
  <si>
    <t>Enter the HFC-125 emissions in the industrial product use source category for unit 14 associated with solid fuel.</t>
  </si>
  <si>
    <t>Enter the HFC-134 emissions in the industrial product use source category for unit 14 associated with solid fuel.</t>
  </si>
  <si>
    <t>Enter the HFC-134a emissions in the industrial product use source category for unit 14 associated with solid fuel.</t>
  </si>
  <si>
    <t>Enter the HFC-143 emissions in the industrial product use source category for unit 14 associated with solid fuel.</t>
  </si>
  <si>
    <t>Enter the HFC-143a emissions in the industrial product use source category for unit 14 associated with solid fuel.</t>
  </si>
  <si>
    <t>Enter the HFC-152a emissions in the industrial product use source category for unit 14 associated with solid fuel.</t>
  </si>
  <si>
    <t>Enter the HFC-227ea emissions in the industrial product use source category for unit 14 associated with solid fuel.</t>
  </si>
  <si>
    <t>Enter the HFC-236fa emissions in the industrial product use source category for unit 14 associated with solid fuel.</t>
  </si>
  <si>
    <t>Enter the HFC-245ca emissions in the industrial product use source category for unit 14 associated with solid fuel.</t>
  </si>
  <si>
    <t>I.Electricity.ES1U15C3</t>
  </si>
  <si>
    <t>Enter the sulphur hexafluoride emissions in the industrial product use source category for unit 15 associated with solid fuel.</t>
  </si>
  <si>
    <t>Enter the perfluoromethane emissions in the industrial product use source category for unit 15 associated with solid fuel.</t>
  </si>
  <si>
    <t>Enter the perfluoroethane emissions in the industrial product use source category for unit 15 associated with solid fuel.</t>
  </si>
  <si>
    <t>Enter the perfluoropropane emissions in the industrial product use source category for unit 15 associated with solid fuel.</t>
  </si>
  <si>
    <t>Enter the perfluorobutane emissions in the industrial product use source category for unit 15 associated with solid fuel.</t>
  </si>
  <si>
    <t>Enter the perfluorocyclobutane emissions in the industrial product use source category for unit 15 associated with solid fuel.</t>
  </si>
  <si>
    <t>Enter the perfluoropentane emissions in the industrial product use source category for unit 15 associated with solid fuel.</t>
  </si>
  <si>
    <t>Enter the perfluorohexane emissions in the industrial product use source category for unit 15 associated with solid fuel.</t>
  </si>
  <si>
    <t>Enter the HFC-23 emissions in the industrial product use source category for unit 15 associated with solid fuel.</t>
  </si>
  <si>
    <t>Enter the HFC-32 emissions in the industrial product use source category for unit 15 associated with solid fuel.</t>
  </si>
  <si>
    <t>Enter the HFC-41 emissions in the industrial product use source category for unit 15 associated with solid fuel.</t>
  </si>
  <si>
    <t>Enter the HFC-43-10mee emissions in the industrial product use source category for unit 15 associated with solid fuel.</t>
  </si>
  <si>
    <t>Enter the HFC-125 emissions in the industrial product use source category for unit 15 associated with solid fuel.</t>
  </si>
  <si>
    <t>Enter the HFC-134 emissions in the industrial product use source category for unit 15 associated with solid fuel.</t>
  </si>
  <si>
    <t>Enter the HFC-134a emissions in the industrial product use source category for unit 15 associated with solid fuel.</t>
  </si>
  <si>
    <t>Enter the HFC-143 emissions in the industrial product use source category for unit 15 associated with solid fuel.</t>
  </si>
  <si>
    <t>Enter the HFC-143a emissions in the industrial product use source category for unit 15 associated with solid fuel.</t>
  </si>
  <si>
    <t>Enter the HFC-152a emissions in the industrial product use source category for unit 15 associated with solid fuel.</t>
  </si>
  <si>
    <t>Enter the HFC-227ea emissions in the industrial product use source category for unit 15 associated with solid fuel.</t>
  </si>
  <si>
    <t>Enter the HFC-236fa emissions in the industrial product use source category for unit 15 associated with solid fuel.</t>
  </si>
  <si>
    <t>Enter the HFC-245ca emissions in the industrial product use source category for unit 15 associated with solid fuel.</t>
  </si>
  <si>
    <t>I.Electricity.ES1U16C3</t>
  </si>
  <si>
    <t>Enter the sulphur hexafluoride emissions in the industrial product use source category for unit 16 associated with solid fuel.</t>
  </si>
  <si>
    <t>Enter the perfluoromethane emissions in the industrial product use source category for unit 16 associated with solid fuel.</t>
  </si>
  <si>
    <t>Enter the perfluoroethane emissions in the industrial product use source category for unit 16 associated with solid fuel.</t>
  </si>
  <si>
    <t>Enter the perfluoropropane emissions in the industrial product use source category for unit 16 associated with solid fuel.</t>
  </si>
  <si>
    <t>Enter the perfluorobutane emissions in the industrial product use source category for unit 16 associated with solid fuel.</t>
  </si>
  <si>
    <t>Enter the perfluorocyclobutane emissions in the industrial product use source category for unit 16 associated with solid fuel.</t>
  </si>
  <si>
    <t>Enter the perfluoropentane emissions in the industrial product use source category for unit 16 associated with solid fuel.</t>
  </si>
  <si>
    <t>Enter the perfluorohexane emissions in the industrial product use source category for unit 16 associated with solid fuel.</t>
  </si>
  <si>
    <t>Enter the HFC-23 emissions in the industrial product use source category for unit 16 associated with solid fuel.</t>
  </si>
  <si>
    <t>Enter the HFC-32 emissions in the industrial product use source category for unit 16 associated with solid fuel.</t>
  </si>
  <si>
    <t>Enter the HFC-41 emissions in the industrial product use source category for unit 16 associated with solid fuel.</t>
  </si>
  <si>
    <t>Enter the HFC-43-10mee emissions in the industrial product use source category for unit 16 associated with solid fuel.</t>
  </si>
  <si>
    <t>Enter the HFC-125 emissions in the industrial product use source category for unit 16 associated with solid fuel.</t>
  </si>
  <si>
    <t>Enter the HFC-134 emissions in the industrial product use source category for unit 16 associated with solid fuel.</t>
  </si>
  <si>
    <t>Enter the HFC-134a emissions in the industrial product use source category for unit 16 associated with solid fuel.</t>
  </si>
  <si>
    <t>Enter the HFC-143 emissions in the industrial product use source category for unit 16 associated with solid fuel.</t>
  </si>
  <si>
    <t>Enter the HFC-143a emissions in the industrial product use source category for unit 16 associated with solid fuel.</t>
  </si>
  <si>
    <t>Enter the HFC-152a emissions in the industrial product use source category for unit 16 associated with solid fuel.</t>
  </si>
  <si>
    <t>Enter the HFC-227ea emissions in the industrial product use source category for unit 16 associated with solid fuel.</t>
  </si>
  <si>
    <t>Enter the HFC-236fa emissions in the industrial product use source category for unit 16 associated with solid fuel.</t>
  </si>
  <si>
    <t>Enter the HFC-245ca emissions in the industrial product use source category for unit 16 associated with solid fuel.</t>
  </si>
  <si>
    <t>I.Electricity.ES1U17C3</t>
  </si>
  <si>
    <t>Enter the sulphur hexafluoride emissions in the industrial product use source category for unit 17 associated with solid fuel.</t>
  </si>
  <si>
    <t>Enter the perfluoromethane emissions in the industrial product use source category for unit 17 associated with solid fuel.</t>
  </si>
  <si>
    <t>Enter the perfluoroethane emissions in the industrial product use source category for unit 17 associated with solid fuel.</t>
  </si>
  <si>
    <t>Enter the perfluoropropane emissions in the industrial product use source category for unit 17 associated with solid fuel.</t>
  </si>
  <si>
    <t>Enter the perfluorobutane emissions in the industrial product use source category for unit 17 associated with solid fuel.</t>
  </si>
  <si>
    <t>Enter the perfluorocyclobutane emissions in the industrial product use source category for unit 17 associated with solid fuel.</t>
  </si>
  <si>
    <t>Enter the perfluoropentane emissions in the industrial product use source category for unit 17 associated with solid fuel.</t>
  </si>
  <si>
    <t>Enter the perfluorohexane emissions in the industrial product use source category for unit 17 associated with solid fuel.</t>
  </si>
  <si>
    <t>Enter the HFC-23 emissions in the industrial product use source category for unit 17 associated with solid fuel.</t>
  </si>
  <si>
    <t>Enter the HFC-32 emissions in the industrial product use source category for unit 17 associated with solid fuel.</t>
  </si>
  <si>
    <t>Enter the HFC-41 emissions in the industrial product use source category for unit 17 associated with solid fuel.</t>
  </si>
  <si>
    <t>Enter the HFC-43-10mee emissions in the industrial product use source category for unit 17 associated with solid fuel.</t>
  </si>
  <si>
    <t>Enter the HFC-125 emissions in the industrial product use source category for unit 17 associated with solid fuel.</t>
  </si>
  <si>
    <t>Enter the HFC-134 emissions in the industrial product use source category for unit 17 associated with solid fuel.</t>
  </si>
  <si>
    <t>Enter the HFC-134a emissions in the industrial product use source category for unit 17 associated with solid fuel.</t>
  </si>
  <si>
    <t>Enter the HFC-143 emissions in the industrial product use source category for unit 17 associated with solid fuel.</t>
  </si>
  <si>
    <t>Enter the HFC-143a emissions in the industrial product use source category for unit 17 associated with solid fuel.</t>
  </si>
  <si>
    <t>Enter the HFC-152a emissions in the industrial product use source category for unit 17 associated with solid fuel.</t>
  </si>
  <si>
    <t>Enter the HFC-227ea emissions in the industrial product use source category for unit 17 associated with solid fuel.</t>
  </si>
  <si>
    <t>Enter the HFC-236fa emissions in the industrial product use source category for unit 17 associated with solid fuel.</t>
  </si>
  <si>
    <t>Enter the HFC-245ca emissions in the industrial product use source category for unit 17 associated with solid fuel.</t>
  </si>
  <si>
    <t>I.Electricity.ES1U18C3</t>
  </si>
  <si>
    <t>Enter the sulphur hexafluoride emissions in the industrial product use source category for unit 18 associated with solid fuel.</t>
  </si>
  <si>
    <t>Enter the perfluoromethane emissions in the industrial product use source category for unit 18 associated with solid fuel.</t>
  </si>
  <si>
    <t>Enter the perfluoroethane emissions in the industrial product use source category for unit 18 associated with solid fuel.</t>
  </si>
  <si>
    <t>Enter the perfluoropropane emissions in the industrial product use source category for unit 18 associated with solid fuel.</t>
  </si>
  <si>
    <t>Enter the perfluorobutane emissions in the industrial product use source category for unit 18 associated with solid fuel.</t>
  </si>
  <si>
    <t>Enter the perfluorocyclobutane emissions in the industrial product use source category for unit 18 associated with solid fuel.</t>
  </si>
  <si>
    <t>Enter the perfluoropentane emissions in the industrial product use source category for unit 18 associated with solid fuel.</t>
  </si>
  <si>
    <t>Enter the perfluorohexane emissions in the industrial product use source category for unit 18 associated with solid fuel.</t>
  </si>
  <si>
    <t>Enter the HFC-23 emissions in the industrial product use source category for unit 18 associated with solid fuel.</t>
  </si>
  <si>
    <t>Enter the HFC-32 emissions in the industrial product use source category for unit 18 associated with solid fuel.</t>
  </si>
  <si>
    <t>Enter the HFC-41 emissions in the industrial product use source category for unit 18 associated with solid fuel.</t>
  </si>
  <si>
    <t>Enter the HFC-43-10mee emissions in the industrial product use source category for unit 18 associated with solid fuel.</t>
  </si>
  <si>
    <t>Enter the HFC-125 emissions in the industrial product use source category for unit 18 associated with solid fuel.</t>
  </si>
  <si>
    <t>Enter the HFC-134 emissions in the industrial product use source category for unit 18 associated with solid fuel.</t>
  </si>
  <si>
    <t>Enter the HFC-134a emissions in the industrial product use source category for unit 18 associated with solid fuel.</t>
  </si>
  <si>
    <t>Enter the HFC-143 emissions in the industrial product use source category for unit 18 associated with solid fuel.</t>
  </si>
  <si>
    <t>Enter the HFC-143a emissions in the industrial product use source category for unit 18 associated with solid fuel.</t>
  </si>
  <si>
    <t>Enter the HFC-152a emissions in the industrial product use source category for unit 18 associated with solid fuel.</t>
  </si>
  <si>
    <t>Enter the HFC-227ea emissions in the industrial product use source category for unit 18 associated with solid fuel.</t>
  </si>
  <si>
    <t>Enter the HFC-236fa emissions in the industrial product use source category for unit 18 associated with solid fuel.</t>
  </si>
  <si>
    <t>Enter the HFC-245ca emissions in the industrial product use source category for unit 18 associated with solid fuel.</t>
  </si>
  <si>
    <t>I.Electricity.ES1U19C3</t>
  </si>
  <si>
    <t>Enter the sulphur hexafluoride emissions in the industrial product use source category for unit 19 associated with solid fuel.</t>
  </si>
  <si>
    <t>Enter the perfluoromethane emissions in the industrial product use source category for unit 19 associated with solid fuel.</t>
  </si>
  <si>
    <t>Enter the perfluoroethane emissions in the industrial product use source category for unit 19 associated with solid fuel.</t>
  </si>
  <si>
    <t>Enter the perfluoropropane emissions in the industrial product use source category for unit 19 associated with solid fuel.</t>
  </si>
  <si>
    <t>Enter the perfluorobutane emissions in the industrial product use source category for unit 19 associated with solid fuel.</t>
  </si>
  <si>
    <t>Enter the perfluorocyclobutane emissions in the industrial product use source category for unit 19 associated with solid fuel.</t>
  </si>
  <si>
    <t>Enter the perfluoropentane emissions in the industrial product use source category for unit 19 associated with solid fuel.</t>
  </si>
  <si>
    <t>Enter the perfluorohexane emissions in the industrial product use source category for unit 19 associated with solid fuel.</t>
  </si>
  <si>
    <t>Enter the HFC-23 emissions in the industrial product use source category for unit 19 associated with solid fuel.</t>
  </si>
  <si>
    <t>Enter the HFC-32 emissions in the industrial product use source category for unit 19 associated with solid fuel.</t>
  </si>
  <si>
    <t>Enter the HFC-41 emissions in the industrial product use source category for unit 19 associated with solid fuel.</t>
  </si>
  <si>
    <t>Enter the HFC-43-10mee emissions in the industrial product use source category for unit 19 associated with solid fuel.</t>
  </si>
  <si>
    <t>Enter the HFC-125 emissions in the industrial product use source category for unit 19 associated with solid fuel.</t>
  </si>
  <si>
    <t>Enter the HFC-134 emissions in the industrial product use source category for unit 19 associated with solid fuel.</t>
  </si>
  <si>
    <t>Enter the HFC-134a emissions in the industrial product use source category for unit 19 associated with solid fuel.</t>
  </si>
  <si>
    <t>Enter the HFC-143 emissions in the industrial product use source category for unit 19 associated with solid fuel.</t>
  </si>
  <si>
    <t>Enter the HFC-143a emissions in the industrial product use source category for unit 19 associated with solid fuel.</t>
  </si>
  <si>
    <t>Enter the HFC-152a emissions in the industrial product use source category for unit 19 associated with solid fuel.</t>
  </si>
  <si>
    <t>Enter the HFC-227ea emissions in the industrial product use source category for unit 19 associated with solid fuel.</t>
  </si>
  <si>
    <t>Enter the HFC-236fa emissions in the industrial product use source category for unit 19 associated with solid fuel.</t>
  </si>
  <si>
    <t>Enter the HFC-245ca emissions in the industrial product use source category for unit 19 associated with solid fuel.</t>
  </si>
  <si>
    <t>I.Electricity.ES1U20C3</t>
  </si>
  <si>
    <t>Enter the sulphur hexafluoride emissions in the industrial product use source category for unit 20 associated with solid fuel.</t>
  </si>
  <si>
    <t>Enter the perfluoromethane emissions in the industrial product use source category for unit 20 associated with solid fuel.</t>
  </si>
  <si>
    <t>Enter the perfluoroethane emissions in the industrial product use source category for unit 20 associated with solid fuel.</t>
  </si>
  <si>
    <t>Enter the perfluoropropane emissions in the industrial product use source category for unit 20 associated with solid fuel.</t>
  </si>
  <si>
    <t>Enter the perfluorobutane emissions in the industrial product use source category for unit 20 associated with solid fuel.</t>
  </si>
  <si>
    <t>Enter the perfluorocyclobutane emissions in the industrial product use source category for unit 20 associated with solid fuel.</t>
  </si>
  <si>
    <t>Enter the perfluoropentane emissions in the industrial product use source category for unit 20 associated with solid fuel.</t>
  </si>
  <si>
    <t>Enter the perfluorohexane emissions in the industrial product use source category for unit 20 associated with solid fuel.</t>
  </si>
  <si>
    <t>Enter the HFC-23 emissions in the industrial product use source category for unit 20 associated with solid fuel.</t>
  </si>
  <si>
    <t>Enter the HFC-32 emissions in the industrial product use source category for unit 20 associated with solid fuel.</t>
  </si>
  <si>
    <t>Enter the HFC-41 emissions in the industrial product use source category for unit 20 associated with solid fuel.</t>
  </si>
  <si>
    <t>Enter the HFC-43-10mee emissions in the industrial product use source category for unit 20 associated with solid fuel.</t>
  </si>
  <si>
    <t>Enter the HFC-125 emissions in the industrial product use source category for unit 20 associated with solid fuel.</t>
  </si>
  <si>
    <t>Enter the HFC-134 emissions in the industrial product use source category for unit 20 associated with solid fuel.</t>
  </si>
  <si>
    <t>Enter the HFC-134a emissions in the industrial product use source category for unit 20 associated with solid fuel.</t>
  </si>
  <si>
    <t>Enter the HFC-143 emissions in the industrial product use source category for unit 20 associated with solid fuel.</t>
  </si>
  <si>
    <t>Enter the HFC-143a emissions in the industrial product use source category for unit 20 associated with solid fuel.</t>
  </si>
  <si>
    <t>Enter the HFC-152a emissions in the industrial product use source category for unit 20 associated with solid fuel.</t>
  </si>
  <si>
    <t>Enter the HFC-227ea emissions in the industrial product use source category for unit 20 associated with solid fuel.</t>
  </si>
  <si>
    <t>Enter the HFC-236fa emissions in the industrial product use source category for unit 20 associated with solid fuel.</t>
  </si>
  <si>
    <t>Enter the HFC-245ca emissions in the industrial product use source category for unit 20 associated with solid fuel.</t>
  </si>
  <si>
    <t>I.Electricity.ES1U1C4</t>
  </si>
  <si>
    <t>Enter the carbon dioxide emissions in the venting source category for unit 1 associated with solid fuel.</t>
  </si>
  <si>
    <t>Enter the methane emissions in the venting source category for unit 1 associated with solid fuel.</t>
  </si>
  <si>
    <t>Enter the nitrous oxide emissions in the venting source category for unit 1 associated with solid fuel.</t>
  </si>
  <si>
    <t>I.Electricity.ES1U2C4</t>
  </si>
  <si>
    <t>Enter the carbon dioxide emissions in the venting source category for unit 2 associated with solid fuel.</t>
  </si>
  <si>
    <t>Enter the methane emissions in the venting source category for unit 2 associated with solid fuel.</t>
  </si>
  <si>
    <t>Enter the nitrous oxide emissions in the venting source category for unit 2 associated with solid fuel.</t>
  </si>
  <si>
    <t>I.Electricity.ES1U3C4</t>
  </si>
  <si>
    <t>Enter the carbon dioxide emissions in the venting source category for unit 3 associated with solid fuel.</t>
  </si>
  <si>
    <t>Enter the methane emissions in the venting source category for unit 3 associated with solid fuel.</t>
  </si>
  <si>
    <t>Enter the nitrous oxide emissions in the venting source category for unit 3 associated with solid fuel.</t>
  </si>
  <si>
    <t>I.Electricity.ES1U4C4</t>
  </si>
  <si>
    <t>Enter the carbon dioxide emissions in the venting source category for unit 4 associated with solid fuel.</t>
  </si>
  <si>
    <t>Enter the methane emissions in the venting source category for unit 4 associated with solid fuel.</t>
  </si>
  <si>
    <t>Enter the nitrous oxide emissions in the venting source category for unit 4 associated with solid fuel.</t>
  </si>
  <si>
    <t>I.Electricity.ES1U5C4</t>
  </si>
  <si>
    <t>Enter the carbon dioxide emissions in the venting source category for unit 5 associated with solid fuel.</t>
  </si>
  <si>
    <t>Enter the methane emissions in the venting source category for unit 5 associated with solid fuel.</t>
  </si>
  <si>
    <t>Enter the nitrous oxide emissions in the venting source category for unit 5 associated with solid fuel.</t>
  </si>
  <si>
    <t>I.Electricity.ES1U6C4</t>
  </si>
  <si>
    <t>Enter the carbon dioxide emissions in the venting source category for unit 6 associated with solid fuel.</t>
  </si>
  <si>
    <t>Enter the methane emissions in the venting source category for unit 6 associated with solid fuel.</t>
  </si>
  <si>
    <t>Enter the nitrous oxide emissions in the venting source category for unit 6 associated with solid fuel.</t>
  </si>
  <si>
    <t>I.Electricity.ES1U7C4</t>
  </si>
  <si>
    <t>Enter the carbon dioxide emissions in the venting source category for unit 7 associated with solid fuel.</t>
  </si>
  <si>
    <t>Enter the methane emissions in the venting source category for unit 7 associated with solid fuel.</t>
  </si>
  <si>
    <t>Enter the nitrous oxide emissions in the venting source category for unit 7 associated with solid fuel.</t>
  </si>
  <si>
    <t>I.Electricity.ES1U8C4</t>
  </si>
  <si>
    <t>Enter the carbon dioxide emissions in the venting source category for unit 8 associated with solid fuel.</t>
  </si>
  <si>
    <t>Enter the methane emissions in the venting source category for unit 8 associated with solid fuel.</t>
  </si>
  <si>
    <t>Enter the nitrous oxide emissions in the venting source category for unit 8 associated with solid fuel.</t>
  </si>
  <si>
    <t>I.Electricity.ES1U9C4</t>
  </si>
  <si>
    <t>Enter the carbon dioxide emissions in the venting source category for unit 9 associated with solid fuel.</t>
  </si>
  <si>
    <t>Enter the methane emissions in the venting source category for unit 9 associated with solid fuel.</t>
  </si>
  <si>
    <t>Enter the nitrous oxide emissions in the venting source category for unit 9 associated with solid fuel.</t>
  </si>
  <si>
    <t>I.Electricity.ES1U10C4</t>
  </si>
  <si>
    <t>Enter the carbon dioxide emissions in the venting source category for unit 10 associated with solid fuel.</t>
  </si>
  <si>
    <t>Enter the methane emissions in the venting source category for unit 10 associated with solid fuel.</t>
  </si>
  <si>
    <t>Enter the nitrous oxide emissions in the venting source category for unit 10 associated with solid fuel.</t>
  </si>
  <si>
    <t>I.Electricity.ES1U11C4</t>
  </si>
  <si>
    <t>Enter the carbon dioxide emissions in the venting source category for unit 11 associated with solid fuel.</t>
  </si>
  <si>
    <t>Enter the methane emissions in the venting source category for unit 11 associated with solid fuel.</t>
  </si>
  <si>
    <t>Enter the nitrous oxide emissions in the venting source category for unit 11 associated with solid fuel.</t>
  </si>
  <si>
    <t>I.Electricity.ES1U12C4</t>
  </si>
  <si>
    <t>Enter the carbon dioxide emissions in the venting source category for unit 12 associated with solid fuel.</t>
  </si>
  <si>
    <t>Enter the methane emissions in the venting source category for unit 12 associated with solid fuel.</t>
  </si>
  <si>
    <t>Enter the nitrous oxide emissions in the venting source category for unit 12 associated with solid fuel.</t>
  </si>
  <si>
    <t>I.Electricity.ES1U13C4</t>
  </si>
  <si>
    <t>Enter the carbon dioxide emissions in the venting source category for unit 13 associated with solid fuel.</t>
  </si>
  <si>
    <t>Enter the methane emissions in the venting source category for unit 13 associated with solid fuel.</t>
  </si>
  <si>
    <t>Enter the nitrous oxide emissions in the venting source category for unit 13 associated with solid fuel.</t>
  </si>
  <si>
    <t>I.Electricity.ES1U14C4</t>
  </si>
  <si>
    <t>Enter the carbon dioxide emissions in the venting source category for unit 14 associated with solid fuel.</t>
  </si>
  <si>
    <t>Enter the methane emissions in the venting source category for unit 14 associated with solid fuel.</t>
  </si>
  <si>
    <t>Enter the nitrous oxide emissions in the venting source category for unit 14 associated with solid fuel.</t>
  </si>
  <si>
    <t>I.Electricity.ES1U15C4</t>
  </si>
  <si>
    <t>Enter the carbon dioxide emissions in the venting source category for unit 15 associated with solid fuel.</t>
  </si>
  <si>
    <t>Enter the methane emissions in the venting source category for unit 15 associated with solid fuel.</t>
  </si>
  <si>
    <t>Enter the nitrous oxide emissions in the venting source category for unit 15 associated with solid fuel.</t>
  </si>
  <si>
    <t>I.Electricity.ES1U16C4</t>
  </si>
  <si>
    <t>Enter the carbon dioxide emissions in the venting source category for unit 16 associated with solid fuel.</t>
  </si>
  <si>
    <t>Enter the methane emissions in the venting source category for unit 16 associated with solid fuel.</t>
  </si>
  <si>
    <t>Enter the nitrous oxide emissions in the venting source category for unit 16 associated with solid fuel.</t>
  </si>
  <si>
    <t>I.Electricity.ES1U17C4</t>
  </si>
  <si>
    <t>Enter the carbon dioxide emissions in the venting source category for unit 17 associated with solid fuel.</t>
  </si>
  <si>
    <t>Enter the methane emissions in the venting source category for unit 17 associated with solid fuel.</t>
  </si>
  <si>
    <t>Enter the nitrous oxide emissions in the venting source category for unit 17 associated with solid fuel.</t>
  </si>
  <si>
    <t>I.Electricity.ES1U18C4</t>
  </si>
  <si>
    <t>Enter the carbon dioxide emissions in the venting source category for unit 18 associated with solid fuel.</t>
  </si>
  <si>
    <t>Enter the methane emissions in the venting source category for unit 18 associated with solid fuel.</t>
  </si>
  <si>
    <t>Enter the nitrous oxide emissions in the venting source category for unit 18 associated with solid fuel.</t>
  </si>
  <si>
    <t>I.Electricity.ES1U19C4</t>
  </si>
  <si>
    <t>Enter the carbon dioxide emissions in the venting source category for unit 19 associated with solid fuel.</t>
  </si>
  <si>
    <t>Enter the methane emissions in the venting source category for unit 19 associated with solid fuel.</t>
  </si>
  <si>
    <t>Enter the nitrous oxide emissions in the venting source category for unit 19 associated with solid fuel.</t>
  </si>
  <si>
    <t>I.Electricity.ES1U20C4</t>
  </si>
  <si>
    <t>Enter the carbon dioxide emissions in the venting source category for unit 20 associated with solid fuel.</t>
  </si>
  <si>
    <t>Enter the methane emissions in the venting source category for unit 20 associated with solid fuel.</t>
  </si>
  <si>
    <t>Enter the nitrous oxide emissions in the venting source category for unit 20 associated with solid fuel.</t>
  </si>
  <si>
    <t>I.Electricity.ES1U1C5</t>
  </si>
  <si>
    <t>Enter the carbon dioxide emissions in the flaring source category for unit 1 associated with solid fuel.</t>
  </si>
  <si>
    <t>Enter the methane emissions in the flaring source category for unit 1 associated with solid fuel.</t>
  </si>
  <si>
    <t>Enter the nitrous oxide emissions in the flaring source category for unit 1 associated with solid fuel.</t>
  </si>
  <si>
    <t>I.Electricity.ES1U2C5</t>
  </si>
  <si>
    <t>Enter the carbon dioxide emissions in the flaring source category for unit 2 associated with solid fuel.</t>
  </si>
  <si>
    <t>Enter the methane emissions in the flaring source category for unit 2 associated with solid fuel.</t>
  </si>
  <si>
    <t>Enter the nitrous oxide emissions in the flaring source category for unit 2 associated with solid fuel.</t>
  </si>
  <si>
    <t>I.Electricity.ES1U3C5</t>
  </si>
  <si>
    <t>Enter the carbon dioxide emissions in the flaring source category for unit 3 associated with solid fuel.</t>
  </si>
  <si>
    <t>Enter the methane emissions in the flaring source category for unit 3 associated with solid fuel.</t>
  </si>
  <si>
    <t>Enter the nitrous oxide emissions in the flaring source category for unit 3 associated with solid fuel.</t>
  </si>
  <si>
    <t>I.Electricity.ES1U4C5</t>
  </si>
  <si>
    <t>Enter the carbon dioxide emissions in the flaring source category for unit 4 associated with solid fuel.</t>
  </si>
  <si>
    <t>Enter the methane emissions in the flaring source category for unit 4 associated with solid fuel.</t>
  </si>
  <si>
    <t>Enter the nitrous oxide emissions in the flaring source category for unit 4 associated with solid fuel.</t>
  </si>
  <si>
    <t>I.Electricity.ES1U5C5</t>
  </si>
  <si>
    <t>Enter the carbon dioxide emissions in the flaring source category for unit 5 associated with solid fuel.</t>
  </si>
  <si>
    <t>Enter the methane emissions in the flaring source category for unit 5 associated with solid fuel.</t>
  </si>
  <si>
    <t>Enter the nitrous oxide emissions in the flaring source category for unit 5 associated with solid fuel.</t>
  </si>
  <si>
    <t>I.Electricity.ES1U6C5</t>
  </si>
  <si>
    <t>Enter the carbon dioxide emissions in the flaring source category for unit 6 associated with solid fuel.</t>
  </si>
  <si>
    <t>Enter the methane emissions in the flaring source category for unit 6 associated with solid fuel.</t>
  </si>
  <si>
    <t>Enter the nitrous oxide emissions in the flaring source category for unit 6 associated with solid fuel.</t>
  </si>
  <si>
    <t>I.Electricity.ES1U7C5</t>
  </si>
  <si>
    <t>Enter the carbon dioxide emissions in the flaring source category for unit 7 associated with solid fuel.</t>
  </si>
  <si>
    <t>Enter the methane emissions in the flaring source category for unit 7 associated with solid fuel.</t>
  </si>
  <si>
    <t>Enter the nitrous oxide emissions in the flaring source category for unit 7 associated with solid fuel.</t>
  </si>
  <si>
    <t>I.Electricity.ES1U8C5</t>
  </si>
  <si>
    <t>Enter the carbon dioxide emissions in the flaring source category for unit 8 associated with solid fuel.</t>
  </si>
  <si>
    <t>Enter the methane emissions in the flaring source category for unit 8 associated with solid fuel.</t>
  </si>
  <si>
    <t>Enter the nitrous oxide emissions in the flaring source category for unit 8 associated with solid fuel.</t>
  </si>
  <si>
    <t>I.Electricity.ES1U9C5</t>
  </si>
  <si>
    <t>Enter the carbon dioxide emissions in the flaring source category for unit 9 associated with solid fuel.</t>
  </si>
  <si>
    <t>Enter the methane emissions in the flaring source category for unit 9 associated with solid fuel.</t>
  </si>
  <si>
    <t>Enter the nitrous oxide emissions in the flaring source category for unit 9 associated with solid fuel.</t>
  </si>
  <si>
    <t>I.Electricity.ES1U10C5</t>
  </si>
  <si>
    <t>Enter the carbon dioxide emissions in the flaring source category for unit 10 associated with solid fuel.</t>
  </si>
  <si>
    <t>Enter the methane emissions in the flaring source category for unit 10 associated with solid fuel.</t>
  </si>
  <si>
    <t>Enter the nitrous oxide emissions in the flaring source category for unit 10 associated with solid fuel.</t>
  </si>
  <si>
    <t>I.Electricity.ES1U11C5</t>
  </si>
  <si>
    <t>Enter the carbon dioxide emissions in the flaring source category for unit 11 associated with solid fuel.</t>
  </si>
  <si>
    <t>Enter the methane emissions in the flaring source category for unit 11 associated with solid fuel.</t>
  </si>
  <si>
    <t>Enter the nitrous oxide emissions in the flaring source category for unit 11 associated with solid fuel.</t>
  </si>
  <si>
    <t>I.Electricity.ES1U12C5</t>
  </si>
  <si>
    <t>Enter the carbon dioxide emissions in the flaring source category for unit 12 associated with solid fuel.</t>
  </si>
  <si>
    <t>Enter the methane emissions in the flaring source category for unit 12 associated with solid fuel.</t>
  </si>
  <si>
    <t>Enter the nitrous oxide emissions in the flaring source category for unit 12 associated with solid fuel.</t>
  </si>
  <si>
    <t>I.Electricity.ES1U13C5</t>
  </si>
  <si>
    <t>Enter the carbon dioxide emissions in the flaring source category for unit 13 associated with solid fuel.</t>
  </si>
  <si>
    <t>Enter the methane emissions in the flaring source category for unit 13 associated with solid fuel.</t>
  </si>
  <si>
    <t>Enter the nitrous oxide emissions in the flaring source category for unit 13 associated with solid fuel.</t>
  </si>
  <si>
    <t>I.Electricity.ES1U14C5</t>
  </si>
  <si>
    <t>Enter the carbon dioxide emissions in the flaring source category for unit 14 associated with solid fuel.</t>
  </si>
  <si>
    <t>Enter the methane emissions in the flaring source category for unit 14 associated with solid fuel.</t>
  </si>
  <si>
    <t>Enter the nitrous oxide emissions in the flaring source category for unit 14 associated with solid fuel.</t>
  </si>
  <si>
    <t>I.Electricity.ES1U15C5</t>
  </si>
  <si>
    <t>Enter the carbon dioxide emissions in the flaring source category for unit 15 associated with solid fuel.</t>
  </si>
  <si>
    <t>Enter the methane emissions in the flaring source category for unit 15 associated with solid fuel.</t>
  </si>
  <si>
    <t>Enter the nitrous oxide emissions in the flaring source category for unit 15 associated with solid fuel.</t>
  </si>
  <si>
    <t>I.Electricity.ES1U16C5</t>
  </si>
  <si>
    <t>Enter the carbon dioxide emissions in the flaring source category for unit 16 associated with solid fuel.</t>
  </si>
  <si>
    <t>Enter the methane emissions in the flaring source category for unit 16 associated with solid fuel.</t>
  </si>
  <si>
    <t>Enter the nitrous oxide emissions in the flaring source category for unit 16 associated with solid fuel.</t>
  </si>
  <si>
    <t>I.Electricity.ES1U17C5</t>
  </si>
  <si>
    <t>Enter the carbon dioxide emissions in the flaring source category for unit 17 associated with solid fuel.</t>
  </si>
  <si>
    <t>Enter the methane emissions in the flaring source category for unit 17 associated with solid fuel.</t>
  </si>
  <si>
    <t>Enter the nitrous oxide emissions in the flaring source category for unit 17 associated with solid fuel.</t>
  </si>
  <si>
    <t>I.Electricity.ES1U18C5</t>
  </si>
  <si>
    <t>Enter the carbon dioxide emissions in the flaring source category for unit 18 associated with solid fuel.</t>
  </si>
  <si>
    <t>Enter the methane emissions in the flaring source category for unit 18 associated with solid fuel.</t>
  </si>
  <si>
    <t>Enter the nitrous oxide emissions in the flaring source category for unit 18 associated with solid fuel.</t>
  </si>
  <si>
    <t>I.Electricity.ES1U19C5</t>
  </si>
  <si>
    <t>Enter the carbon dioxide emissions in the flaring source category for unit 19 associated with solid fuel.</t>
  </si>
  <si>
    <t>Enter the methane emissions in the flaring source category for unit 19 associated with solid fuel.</t>
  </si>
  <si>
    <t>Enter the nitrous oxide emissions in the flaring source category for unit 19 associated with solid fuel.</t>
  </si>
  <si>
    <t>I.Electricity.ES1U20C5</t>
  </si>
  <si>
    <t>Enter the carbon dioxide emissions in the flaring source category for unit 20 associated with solid fuel.</t>
  </si>
  <si>
    <t>Enter the methane emissions in the flaring source category for unit 20 associated with solid fuel.</t>
  </si>
  <si>
    <t>Enter the nitrous oxide emissions in the flaring source category for unit 20 associated with solid fuel.</t>
  </si>
  <si>
    <t>I.Electricity.ES1U1C6</t>
  </si>
  <si>
    <t>Enter the carbon dioxide emissions in the leakage source category for unit 1 associated with solid fuel.</t>
  </si>
  <si>
    <t>Enter the methane emissions in the leakage source category for unit 1 associated with solid fuel.</t>
  </si>
  <si>
    <t>Enter the nitrous oxide emissions in the leakage source category for unit 1 associated with solid fuel.</t>
  </si>
  <si>
    <t>I.Electricity.ES1U2C6</t>
  </si>
  <si>
    <t>Enter the carbon dioxide emissions in the leakage source category for unit 2 associated with solid fuel.</t>
  </si>
  <si>
    <t>Enter the methane emissions in the leakage source category for unit 2 associated with solid fuel.</t>
  </si>
  <si>
    <t>Enter the nitrous oxide emissions in the leakage source category for unit 2 associated with solid fuel.</t>
  </si>
  <si>
    <t>I.Electricity.ES1U3C6</t>
  </si>
  <si>
    <t>Enter the carbon dioxide emissions in the leakage source category for unit 3 associated with solid fuel.</t>
  </si>
  <si>
    <t>Enter the methane emissions in the leakage source category for unit 3 associated with solid fuel.</t>
  </si>
  <si>
    <t>Enter the nitrous oxide emissions in the leakage source category for unit 3 associated with solid fuel.</t>
  </si>
  <si>
    <t>I.Electricity.ES1U4C6</t>
  </si>
  <si>
    <t>Enter the carbon dioxide emissions in the leakage source category for unit 4 associated with solid fuel.</t>
  </si>
  <si>
    <t>Enter the methane emissions in the leakage source category for unit 4 associated with solid fuel.</t>
  </si>
  <si>
    <t>Enter the nitrous oxide emissions in the leakage source category for unit 4 associated with solid fuel.</t>
  </si>
  <si>
    <t>I.Electricity.ES1U5C6</t>
  </si>
  <si>
    <t>Enter the carbon dioxide emissions in the leakage source category for unit 5 associated with solid fuel.</t>
  </si>
  <si>
    <t>Enter the methane emissions in the leakage source category for unit 5 associated with solid fuel.</t>
  </si>
  <si>
    <t>Enter the nitrous oxide emissions in the leakage source category for unit 5 associated with solid fuel.</t>
  </si>
  <si>
    <t>I.Electricity.ES1U6C6</t>
  </si>
  <si>
    <t>Enter the carbon dioxide emissions in the leakage source category for unit 6 associated with solid fuel.</t>
  </si>
  <si>
    <t>Enter the methane emissions in the leakage source category for unit 6 associated with solid fuel.</t>
  </si>
  <si>
    <t>Enter the nitrous oxide emissions in the leakage source category for unit 6 associated with solid fuel.</t>
  </si>
  <si>
    <t>I.Electricity.ES1U7C6</t>
  </si>
  <si>
    <t>Enter the carbon dioxide emissions in the leakage source category for unit 7 associated with solid fuel.</t>
  </si>
  <si>
    <t>Enter the methane emissions in the leakage source category for unit 7 associated with solid fuel.</t>
  </si>
  <si>
    <t>Enter the nitrous oxide emissions in the leakage source category for unit 7 associated with solid fuel.</t>
  </si>
  <si>
    <t>I.Electricity.ES1U8C6</t>
  </si>
  <si>
    <t>Enter the carbon dioxide emissions in the leakage source category for unit 8 associated with solid fuel.</t>
  </si>
  <si>
    <t>Enter the methane emissions in the leakage source category for unit 8 associated with solid fuel.</t>
  </si>
  <si>
    <t>Enter the nitrous oxide emissions in the leakage source category for unit 8 associated with solid fuel.</t>
  </si>
  <si>
    <t>I.Electricity.ES1U9C6</t>
  </si>
  <si>
    <t>Enter the carbon dioxide emissions in the leakage source category for unit 9 associated with solid fuel.</t>
  </si>
  <si>
    <t>Enter the methane emissions in the leakage source category for unit 9 associated with solid fuel.</t>
  </si>
  <si>
    <t>Enter the nitrous oxide emissions in the leakage source category for unit 9 associated with solid fuel.</t>
  </si>
  <si>
    <t>I.Electricity.ES1U10C6</t>
  </si>
  <si>
    <t>Enter the carbon dioxide emissions in the leakage source category for unit 10 associated with solid fuel.</t>
  </si>
  <si>
    <t>Enter the methane emissions in the leakage source category for unit 10 associated with solid fuel.</t>
  </si>
  <si>
    <t>Enter the nitrous oxide emissions in the leakage source category for unit 10 associated with solid fuel.</t>
  </si>
  <si>
    <t>I.Electricity.ES1U11C6</t>
  </si>
  <si>
    <t>Enter the carbon dioxide emissions in the leakage source category for unit 11 associated with solid fuel.</t>
  </si>
  <si>
    <t>Enter the methane emissions in the leakage source category for unit 11 associated with solid fuel.</t>
  </si>
  <si>
    <t>Enter the nitrous oxide emissions in the leakage source category for unit 11 associated with solid fuel.</t>
  </si>
  <si>
    <t>I.Electricity.ES1U12C6</t>
  </si>
  <si>
    <t>Enter the carbon dioxide emissions in the leakage source category for unit 12 associated with solid fuel.</t>
  </si>
  <si>
    <t>Enter the methane emissions in the leakage source category for unit 12 associated with solid fuel.</t>
  </si>
  <si>
    <t>Enter the nitrous oxide emissions in the leakage source category for unit 12 associated with solid fuel.</t>
  </si>
  <si>
    <t>I.Electricity.ES1U13C6</t>
  </si>
  <si>
    <t>Enter the carbon dioxide emissions in the leakage source category for unit 13 associated with solid fuel.</t>
  </si>
  <si>
    <t>Enter the methane emissions in the leakage source category for unit 13 associated with solid fuel.</t>
  </si>
  <si>
    <t>Enter the nitrous oxide emissions in the leakage source category for unit 13 associated with solid fuel.</t>
  </si>
  <si>
    <t>I.Electricity.ES1U14C6</t>
  </si>
  <si>
    <t>Enter the carbon dioxide emissions in the leakage source category for unit 14 associated with solid fuel.</t>
  </si>
  <si>
    <t>Enter the methane emissions in the leakage source category for unit 14 associated with solid fuel.</t>
  </si>
  <si>
    <t>Enter the nitrous oxide emissions in the leakage source category for unit 14 associated with solid fuel.</t>
  </si>
  <si>
    <t>I.Electricity.ES1U15C6</t>
  </si>
  <si>
    <t>Enter the carbon dioxide emissions in the leakage source category for unit 15 associated with solid fuel.</t>
  </si>
  <si>
    <t>Enter the methane emissions in the leakage source category for unit 15 associated with solid fuel.</t>
  </si>
  <si>
    <t>Enter the nitrous oxide emissions in the leakage source category for unit 15 associated with solid fuel.</t>
  </si>
  <si>
    <t>I.Electricity.ES1U16C6</t>
  </si>
  <si>
    <t>Enter the carbon dioxide emissions in the leakage source category for unit 16 associated with solid fuel.</t>
  </si>
  <si>
    <t>Enter the methane emissions in the leakage source category for unit 16 associated with solid fuel.</t>
  </si>
  <si>
    <t>Enter the nitrous oxide emissions in the leakage source category for unit 16 associated with solid fuel.</t>
  </si>
  <si>
    <t>I.Electricity.ES1U17C6</t>
  </si>
  <si>
    <t>Enter the carbon dioxide emissions in the leakage source category for unit 17 associated with solid fuel.</t>
  </si>
  <si>
    <t>Enter the methane emissions in the leakage source category for unit 17 associated with solid fuel.</t>
  </si>
  <si>
    <t>Enter the nitrous oxide emissions in the leakage source category for unit 17 associated with solid fuel.</t>
  </si>
  <si>
    <t>I.Electricity.ES1U18C6</t>
  </si>
  <si>
    <t>Enter the carbon dioxide emissions in the leakage source category for unit 18 associated with solid fuel.</t>
  </si>
  <si>
    <t>Enter the methane emissions in the leakage source category for unit 18 associated with solid fuel.</t>
  </si>
  <si>
    <t>Enter the nitrous oxide emissions in the leakage source category for unit 18 associated with solid fuel.</t>
  </si>
  <si>
    <t>I.Electricity.ES1U19C6</t>
  </si>
  <si>
    <t>Enter the carbon dioxide emissions in the leakage source category for unit 19 associated with solid fuel.</t>
  </si>
  <si>
    <t>Enter the methane emissions in the leakage source category for unit 19 associated with solid fuel.</t>
  </si>
  <si>
    <t>Enter the nitrous oxide emissions in the leakage source category for unit 19 associated with solid fuel.</t>
  </si>
  <si>
    <t>I.Electricity.ES1U20C6</t>
  </si>
  <si>
    <t>Enter the carbon dioxide emissions in the leakage source category for unit 20 associated with solid fuel.</t>
  </si>
  <si>
    <t>Enter the methane emissions in the leakage source category for unit 20 associated with solid fuel.</t>
  </si>
  <si>
    <t>Enter the nitrous oxide emissions in the leakage source category for unit 20 associated with solid fuel.</t>
  </si>
  <si>
    <t>I.Electricity.ES1U1C7</t>
  </si>
  <si>
    <t>Enter the carbon dioxide emissions in the on-site transportation source category for unit 1 associated with solid fuel.</t>
  </si>
  <si>
    <t>Enter the methane emissions in the on-site transportation source category for unit 1 associated with solid fuel.</t>
  </si>
  <si>
    <t>Enter the nitrous oxide emissions in the on-site transportation source category for unit 1 associated with solid fuel.</t>
  </si>
  <si>
    <t>I.Electricity.ES1U2C7</t>
  </si>
  <si>
    <t>Enter the carbon dioxide emissions in the on-site transportation source category for unit 2 associated with solid fuel.</t>
  </si>
  <si>
    <t>Enter the methane emissions in the on-site transportation source category for unit 2 associated with solid fuel.</t>
  </si>
  <si>
    <t>Enter the nitrous oxide emissions in the on-site transportation source category for unit 2 associated with solid fuel.</t>
  </si>
  <si>
    <t>I.Electricity.ES1U3C7</t>
  </si>
  <si>
    <t>Enter the carbon dioxide emissions in the on-site transportation source category for unit 3 associated with solid fuel.</t>
  </si>
  <si>
    <t>Enter the methane emissions in the on-site transportation source category for unit 3 associated with solid fuel.</t>
  </si>
  <si>
    <t>Enter the nitrous oxide emissions in the on-site transportation source category for unit 3 associated with solid fuel.</t>
  </si>
  <si>
    <t>I.Electricity.ES1U4C7</t>
  </si>
  <si>
    <t>Enter the carbon dioxide emissions in the on-site transportation source category for unit 4 associated with solid fuel.</t>
  </si>
  <si>
    <t>Enter the methane emissions in the on-site transportation source category for unit 4 associated with solid fuel.</t>
  </si>
  <si>
    <t>Enter the nitrous oxide emissions in the on-site transportation source category for unit 4 associated with solid fuel.</t>
  </si>
  <si>
    <t>I.Electricity.ES1U5C7</t>
  </si>
  <si>
    <t>Enter the carbon dioxide emissions in the on-site transportation source category for unit 5 associated with solid fuel.</t>
  </si>
  <si>
    <t>Enter the methane emissions in the on-site transportation source category for unit 5 associated with solid fuel.</t>
  </si>
  <si>
    <t>Enter the nitrous oxide emissions in the on-site transportation source category for unit 5 associated with solid fuel.</t>
  </si>
  <si>
    <t>I.Electricity.ES1U6C7</t>
  </si>
  <si>
    <t>Enter the carbon dioxide emissions in the on-site transportation source category for unit 6 associated with solid fuel.</t>
  </si>
  <si>
    <t>Enter the methane emissions in the on-site transportation source category for unit 6 associated with solid fuel.</t>
  </si>
  <si>
    <t>Enter the nitrous oxide emissions in the on-site transportation source category for unit 6 associated with solid fuel.</t>
  </si>
  <si>
    <t>I.Electricity.ES1U7C7</t>
  </si>
  <si>
    <t>Enter the carbon dioxide emissions in the on-site transportation source category for unit 7 associated with solid fuel.</t>
  </si>
  <si>
    <t>Enter the methane emissions in the on-site transportation source category for unit 7 associated with solid fuel.</t>
  </si>
  <si>
    <t>Enter the nitrous oxide emissions in the on-site transportation source category for unit 7 associated with solid fuel.</t>
  </si>
  <si>
    <t>I.Electricity.ES1U8C7</t>
  </si>
  <si>
    <t>Enter the carbon dioxide emissions in the on-site transportation source category for unit 8 associated with solid fuel.</t>
  </si>
  <si>
    <t>Enter the methane emissions in the on-site transportation source category for unit 8 associated with solid fuel.</t>
  </si>
  <si>
    <t>Enter the nitrous oxide emissions in the on-site transportation source category for unit 8 associated with solid fuel.</t>
  </si>
  <si>
    <t>I.Electricity.ES1U9C7</t>
  </si>
  <si>
    <t>Enter the carbon dioxide emissions in the on-site transportation source category for unit 9 associated with solid fuel.</t>
  </si>
  <si>
    <t>Enter the methane emissions in the on-site transportation source category for unit 9 associated with solid fuel.</t>
  </si>
  <si>
    <t>Enter the nitrous oxide emissions in the on-site transportation source category for unit 9 associated with solid fuel.</t>
  </si>
  <si>
    <t>I.Electricity.ES1U10C7</t>
  </si>
  <si>
    <t>Enter the carbon dioxide emissions in the on-site transportation source category for unit 10 associated with solid fuel.</t>
  </si>
  <si>
    <t>Enter the methane emissions in the on-site transportation source category for unit 10 associated with solid fuel.</t>
  </si>
  <si>
    <t>Enter the nitrous oxide emissions in the on-site transportation source category for unit 10 associated with solid fuel.</t>
  </si>
  <si>
    <t>I.Electricity.ES1U11C7</t>
  </si>
  <si>
    <t>Enter the carbon dioxide emissions in the on-site transportation source category for unit 11 associated with solid fuel.</t>
  </si>
  <si>
    <t>Enter the methane emissions in the on-site transportation source category for unit 11 associated with solid fuel.</t>
  </si>
  <si>
    <t>Enter the nitrous oxide emissions in the on-site transportation source category for unit 11 associated with solid fuel.</t>
  </si>
  <si>
    <t>I.Electricity.ES1U12C7</t>
  </si>
  <si>
    <t>Enter the carbon dioxide emissions in the on-site transportation source category for unit 12 associated with solid fuel.</t>
  </si>
  <si>
    <t>Enter the methane emissions in the on-site transportation source category for unit 12 associated with solid fuel.</t>
  </si>
  <si>
    <t>Enter the nitrous oxide emissions in the on-site transportation source category for unit 12 associated with solid fuel.</t>
  </si>
  <si>
    <t>I.Electricity.ES1U13C7</t>
  </si>
  <si>
    <t>Enter the carbon dioxide emissions in the on-site transportation source category for unit 13 associated with solid fuel.</t>
  </si>
  <si>
    <t>Enter the methane emissions in the on-site transportation source category for unit 13 associated with solid fuel.</t>
  </si>
  <si>
    <t>Enter the nitrous oxide emissions in the on-site transportation source category for unit 13 associated with solid fuel.</t>
  </si>
  <si>
    <t>I.Electricity.ES1U14C7</t>
  </si>
  <si>
    <t>Enter the carbon dioxide emissions in the on-site transportation source category for unit 14 associated with solid fuel.</t>
  </si>
  <si>
    <t>Enter the methane emissions in the on-site transportation source category for unit 14 associated with solid fuel.</t>
  </si>
  <si>
    <t>Enter the nitrous oxide emissions in the on-site transportation source category for unit 14 associated with solid fuel.</t>
  </si>
  <si>
    <t>I.Electricity.ES1U15C7</t>
  </si>
  <si>
    <t>Enter the carbon dioxide emissions in the on-site transportation source category for unit 15 associated with solid fuel.</t>
  </si>
  <si>
    <t>Enter the methane emissions in the on-site transportation source category for unit 15 associated with solid fuel.</t>
  </si>
  <si>
    <t>Enter the nitrous oxide emissions in the on-site transportation source category for unit 15 associated with solid fuel.</t>
  </si>
  <si>
    <t>I.Electricity.ES1U16C7</t>
  </si>
  <si>
    <t>Enter the carbon dioxide emissions in the on-site transportation source category for unit 16 associated with solid fuel.</t>
  </si>
  <si>
    <t>Enter the methane emissions in the on-site transportation source category for unit 16 associated with solid fuel.</t>
  </si>
  <si>
    <t>Enter the nitrous oxide emissions in the on-site transportation source category for unit 16 associated with solid fuel.</t>
  </si>
  <si>
    <t>I.Electricity.ES1U17C7</t>
  </si>
  <si>
    <t>Enter the carbon dioxide emissions in the on-site transportation source category for unit 17 associated with solid fuel.</t>
  </si>
  <si>
    <t>Enter the methane emissions in the on-site transportation source category for unit 17 associated with solid fuel.</t>
  </si>
  <si>
    <t>Enter the nitrous oxide emissions in the on-site transportation source category for unit 17 associated with solid fuel.</t>
  </si>
  <si>
    <t>I.Electricity.ES1U18C7</t>
  </si>
  <si>
    <t>Enter the carbon dioxide emissions in the on-site transportation source category for unit 18 associated with solid fuel.</t>
  </si>
  <si>
    <t>Enter the methane emissions in the on-site transportation source category for unit 18 associated with solid fuel.</t>
  </si>
  <si>
    <t>Enter the nitrous oxide emissions in the on-site transportation source category for unit 18 associated with solid fuel.</t>
  </si>
  <si>
    <t>I.Electricity.ES1U19C7</t>
  </si>
  <si>
    <t>Enter the carbon dioxide emissions in the on-site transportation source category for unit 19 associated with solid fuel.</t>
  </si>
  <si>
    <t>Enter the methane emissions in the on-site transportation source category for unit 19 associated with solid fuel.</t>
  </si>
  <si>
    <t>Enter the nitrous oxide emissions in the on-site transportation source category for unit 19 associated with solid fuel.</t>
  </si>
  <si>
    <t>I.Electricity.ES1U20C7</t>
  </si>
  <si>
    <t>Enter the carbon dioxide emissions in the on-site transportation source category for unit 20 associated with solid fuel.</t>
  </si>
  <si>
    <t>Enter the methane emissions in the on-site transportation source category for unit 20 associated with solid fuel.</t>
  </si>
  <si>
    <t>Enter the nitrous oxide emissions in the on-site transportation source category for unit 20 associated with solid fuel.</t>
  </si>
  <si>
    <t>I.Electricity.ES1U1C8</t>
  </si>
  <si>
    <t>Enter the carbon dioxide emissions in the waste source category for unit 1 associated with solid fuel.</t>
  </si>
  <si>
    <t>Enter the methane emissions in the waste source category for unit 1 associated with solid fuel.</t>
  </si>
  <si>
    <t>Enter the nitrous oxide emissions in the waste source category for unit 1 associated with solid fuel.</t>
  </si>
  <si>
    <t>I.Electricity.ES1U2C8</t>
  </si>
  <si>
    <t>Enter the carbon dioxide emissions in the waste source category for unit 2 associated with solid fuel.</t>
  </si>
  <si>
    <t>Enter the methane emissions in the waste source category for unit 2 associated with solid fuel.</t>
  </si>
  <si>
    <t>Enter the nitrous oxide emissions in the waste source category for unit 2 associated with solid fuel.</t>
  </si>
  <si>
    <t>I.Electricity.ES1U3C8</t>
  </si>
  <si>
    <t>Enter the carbon dioxide emissions in the waste source category for unit 3 associated with solid fuel.</t>
  </si>
  <si>
    <t>Enter the methane emissions in the waste source category for unit 3 associated with solid fuel.</t>
  </si>
  <si>
    <t>Enter the nitrous oxide emissions in the waste source category for unit 3 associated with solid fuel.</t>
  </si>
  <si>
    <t>I.Electricity.ES1U4C8</t>
  </si>
  <si>
    <t>Enter the carbon dioxide emissions in the waste source category for unit 4 associated with solid fuel.</t>
  </si>
  <si>
    <t>Enter the methane emissions in the waste source category for unit 4 associated with solid fuel.</t>
  </si>
  <si>
    <t>Enter the nitrous oxide emissions in the waste source category for unit 4 associated with solid fuel.</t>
  </si>
  <si>
    <t>I.Electricity.ES1U5C8</t>
  </si>
  <si>
    <t>Enter the carbon dioxide emissions in the waste source category for unit 5 associated with solid fuel.</t>
  </si>
  <si>
    <t>Enter the methane emissions in the waste source category for unit 5 associated with solid fuel.</t>
  </si>
  <si>
    <t>Enter the nitrous oxide emissions in the waste source category for unit 5 associated with solid fuel.</t>
  </si>
  <si>
    <t>I.Electricity.ES1U6C8</t>
  </si>
  <si>
    <t>Enter the carbon dioxide emissions in the waste source category for unit 6 associated with solid fuel.</t>
  </si>
  <si>
    <t>Enter the methane emissions in the waste source category for unit 6 associated with solid fuel.</t>
  </si>
  <si>
    <t>Enter the nitrous oxide emissions in the waste source category for unit 6 associated with solid fuel.</t>
  </si>
  <si>
    <t>I.Electricity.ES1U7C8</t>
  </si>
  <si>
    <t>Enter the carbon dioxide emissions in the waste source category for unit 7 associated with solid fuel.</t>
  </si>
  <si>
    <t>Enter the methane emissions in the waste source category for unit 7 associated with solid fuel.</t>
  </si>
  <si>
    <t>Enter the nitrous oxide emissions in the waste source category for unit 7 associated with solid fuel.</t>
  </si>
  <si>
    <t>I.Electricity.ES1U8C8</t>
  </si>
  <si>
    <t>Enter the carbon dioxide emissions in the waste source category for unit 8 associated with solid fuel.</t>
  </si>
  <si>
    <t>Enter the methane emissions in the waste source category for unit 8 associated with solid fuel.</t>
  </si>
  <si>
    <t>Enter the nitrous oxide emissions in the waste source category for unit 8 associated with solid fuel.</t>
  </si>
  <si>
    <t>I.Electricity.ES1U9C8</t>
  </si>
  <si>
    <t>Enter the carbon dioxide emissions in the waste source category for unit 9 associated with solid fuel.</t>
  </si>
  <si>
    <t>Enter the methane emissions in the waste source category for unit 9 associated with solid fuel.</t>
  </si>
  <si>
    <t>Enter the nitrous oxide emissions in the waste source category for unit 9 associated with solid fuel.</t>
  </si>
  <si>
    <t>I.Electricity.ES1U10C8</t>
  </si>
  <si>
    <t>Enter the carbon dioxide emissions in the waste source category for unit 10 associated with solid fuel.</t>
  </si>
  <si>
    <t>Enter the methane emissions in the waste source category for unit 10 associated with solid fuel.</t>
  </si>
  <si>
    <t>Enter the nitrous oxide emissions in the waste source category for unit 10 associated with solid fuel.</t>
  </si>
  <si>
    <t>I.Electricity.ES1U11C8</t>
  </si>
  <si>
    <t>Enter the carbon dioxide emissions in the waste source category for unit 11 associated with solid fuel.</t>
  </si>
  <si>
    <t>Enter the methane emissions in the waste source category for unit 11 associated with solid fuel.</t>
  </si>
  <si>
    <t>Enter the nitrous oxide emissions in the waste source category for unit 11 associated with solid fuel.</t>
  </si>
  <si>
    <t>I.Electricity.ES1U12C8</t>
  </si>
  <si>
    <t>Enter the carbon dioxide emissions in the waste source category for unit 12 associated with solid fuel.</t>
  </si>
  <si>
    <t>Enter the methane emissions in the waste source category for unit 12 associated with solid fuel.</t>
  </si>
  <si>
    <t>Enter the nitrous oxide emissions in the waste source category for unit 12 associated with solid fuel.</t>
  </si>
  <si>
    <t>I.Electricity.ES1U13C8</t>
  </si>
  <si>
    <t>Enter the carbon dioxide emissions in the waste source category for unit 13 associated with solid fuel.</t>
  </si>
  <si>
    <t>Enter the methane emissions in the waste source category for unit 13 associated with solid fuel.</t>
  </si>
  <si>
    <t>Enter the nitrous oxide emissions in the waste source category for unit 13 associated with solid fuel.</t>
  </si>
  <si>
    <t>I.Electricity.ES1U14C8</t>
  </si>
  <si>
    <t>Enter the carbon dioxide emissions in the waste source category for unit 14 associated with solid fuel.</t>
  </si>
  <si>
    <t>Enter the methane emissions in the waste source category for unit 14 associated with solid fuel.</t>
  </si>
  <si>
    <t>Enter the nitrous oxide emissions in the waste source category for unit 14 associated with solid fuel.</t>
  </si>
  <si>
    <t>I.Electricity.ES1U15C8</t>
  </si>
  <si>
    <t>Enter the carbon dioxide emissions in the waste source category for unit 15 associated with solid fuel.</t>
  </si>
  <si>
    <t>Enter the methane emissions in the waste source category for unit 15 associated with solid fuel.</t>
  </si>
  <si>
    <t>Enter the nitrous oxide emissions in the waste source category for unit 15 associated with solid fuel.</t>
  </si>
  <si>
    <t>I.Electricity.ES1U16C8</t>
  </si>
  <si>
    <t>Enter the carbon dioxide emissions in the waste source category for unit 16 associated with solid fuel.</t>
  </si>
  <si>
    <t>Enter the methane emissions in the waste source category for unit 16 associated with solid fuel.</t>
  </si>
  <si>
    <t>Enter the nitrous oxide emissions in the waste source category for unit 16 associated with solid fuel.</t>
  </si>
  <si>
    <t>I.Electricity.ES1U17C8</t>
  </si>
  <si>
    <t>Enter the carbon dioxide emissions in the waste source category for unit 17 associated with solid fuel.</t>
  </si>
  <si>
    <t>Enter the methane emissions in the waste source category for unit 17 associated with solid fuel.</t>
  </si>
  <si>
    <t>Enter the nitrous oxide emissions in the waste source category for unit 17 associated with solid fuel.</t>
  </si>
  <si>
    <t>I.Electricity.ES1U18C8</t>
  </si>
  <si>
    <t>Enter the carbon dioxide emissions in the waste source category for unit 18 associated with solid fuel.</t>
  </si>
  <si>
    <t>Enter the methane emissions in the waste source category for unit 18 associated with solid fuel.</t>
  </si>
  <si>
    <t>Enter the nitrous oxide emissions in the waste source category for unit 18 associated with solid fuel.</t>
  </si>
  <si>
    <t>I.Electricity.ES1U19C8</t>
  </si>
  <si>
    <t>Enter the carbon dioxide emissions in the waste source category for unit 19 associated with solid fuel.</t>
  </si>
  <si>
    <t>Enter the methane emissions in the waste source category for unit 19 associated with solid fuel.</t>
  </si>
  <si>
    <t>Enter the nitrous oxide emissions in the waste source category for unit 19 associated with solid fuel.</t>
  </si>
  <si>
    <t>I.Electricity.ES1U20C8</t>
  </si>
  <si>
    <t>Enter the carbon dioxide emissions in the waste source category for unit 20 associated with solid fuel.</t>
  </si>
  <si>
    <t>Enter the methane emissions in the waste source category for unit 20 associated with solid fuel.</t>
  </si>
  <si>
    <t>Enter the nitrous oxide emissions in the waste source category for unit 20 associated with solid fuel.</t>
  </si>
  <si>
    <t>I.Electricity.ES1U1C9</t>
  </si>
  <si>
    <t>Enter the carbon dioxide emissions in the wastewater source category for unit 1 associated with solid fuel.</t>
  </si>
  <si>
    <t>Enter the methane emissions in the wastewater source category for unit 1 associated with solid fuel.</t>
  </si>
  <si>
    <t>Enter the nitrous oxide emissions in the wastewater source category for unit 1 associated with solid fuel.</t>
  </si>
  <si>
    <t>I.Electricity.ES1U2C9</t>
  </si>
  <si>
    <t>Enter the carbon dioxide emissions in the wastewater source category for unit 2 associated with solid fuel.</t>
  </si>
  <si>
    <t>Enter the methane emissions in the wastewater source category for unit 2 associated with solid fuel.</t>
  </si>
  <si>
    <t>Enter the nitrous oxide emissions in the wastewater source category for unit 2 associated with solid fuel.</t>
  </si>
  <si>
    <t>I.Electricity.ES1U3C9</t>
  </si>
  <si>
    <t>Enter the carbon dioxide emissions in the wastewater source category for unit 3 associated with solid fuel.</t>
  </si>
  <si>
    <t>Enter the methane emissions in the wastewater source category for unit 3 associated with solid fuel.</t>
  </si>
  <si>
    <t>Enter the nitrous oxide emissions in the wastewater source category for unit 3 associated with solid fuel.</t>
  </si>
  <si>
    <t>I.Electricity.ES1U4C9</t>
  </si>
  <si>
    <t>Enter the carbon dioxide emissions in the wastewater source category for unit 4 associated with solid fuel.</t>
  </si>
  <si>
    <t>Enter the methane emissions in the wastewater source category for unit 4 associated with solid fuel.</t>
  </si>
  <si>
    <t>Enter the nitrous oxide emissions in the wastewater source category for unit 4 associated with solid fuel.</t>
  </si>
  <si>
    <t>I.Electricity.ES1U5C9</t>
  </si>
  <si>
    <t>Enter the carbon dioxide emissions in the wastewater source category for unit 5 associated with solid fuel.</t>
  </si>
  <si>
    <t>Enter the methane emissions in the wastewater source category for unit 5 associated with solid fuel.</t>
  </si>
  <si>
    <t>Enter the nitrous oxide emissions in the wastewater source category for unit 5 associated with solid fuel.</t>
  </si>
  <si>
    <t>I.Electricity.ES1U6C9</t>
  </si>
  <si>
    <t>Enter the carbon dioxide emissions in the wastewater source category for unit 6 associated with solid fuel.</t>
  </si>
  <si>
    <t>Enter the methane emissions in the wastewater source category for unit 6 associated with solid fuel.</t>
  </si>
  <si>
    <t>Enter the nitrous oxide emissions in the wastewater source category for unit 6 associated with solid fuel.</t>
  </si>
  <si>
    <t>I.Electricity.ES1U7C9</t>
  </si>
  <si>
    <t>Enter the carbon dioxide emissions in the wastewater source category for unit 7 associated with solid fuel.</t>
  </si>
  <si>
    <t>Enter the methane emissions in the wastewater source category for unit 7 associated with solid fuel.</t>
  </si>
  <si>
    <t>Enter the nitrous oxide emissions in the wastewater source category for unit 7 associated with solid fuel.</t>
  </si>
  <si>
    <t>I.Electricity.ES1U8C9</t>
  </si>
  <si>
    <t>Enter the carbon dioxide emissions in the wastewater source category for unit 8 associated with solid fuel.</t>
  </si>
  <si>
    <t>Enter the methane emissions in the wastewater source category for unit 8 associated with solid fuel.</t>
  </si>
  <si>
    <t>Enter the nitrous oxide emissions in the wastewater source category for unit 8 associated with solid fuel.</t>
  </si>
  <si>
    <t>I.Electricity.ES1U9C9</t>
  </si>
  <si>
    <t>Enter the carbon dioxide emissions in the wastewater source category for unit 9 associated with solid fuel.</t>
  </si>
  <si>
    <t>Enter the methane emissions in the wastewater source category for unit 9 associated with solid fuel.</t>
  </si>
  <si>
    <t>Enter the nitrous oxide emissions in the wastewater source category for unit 9 associated with solid fuel.</t>
  </si>
  <si>
    <t>I.Electricity.ES1U10C9</t>
  </si>
  <si>
    <t>Enter the carbon dioxide emissions in the wastewater source category for unit 10 associated with solid fuel.</t>
  </si>
  <si>
    <t>Enter the methane emissions in the wastewater source category for unit 10 associated with solid fuel.</t>
  </si>
  <si>
    <t>Enter the nitrous oxide emissions in the wastewater source category for unit 10 associated with solid fuel.</t>
  </si>
  <si>
    <t>I.Electricity.ES1U11C9</t>
  </si>
  <si>
    <t>Enter the carbon dioxide emissions in the wastewater source category for unit 11 associated with solid fuel.</t>
  </si>
  <si>
    <t>Enter the methane emissions in the wastewater source category for unit 11 associated with solid fuel.</t>
  </si>
  <si>
    <t>Enter the nitrous oxide emissions in the wastewater source category for unit 11 associated with solid fuel.</t>
  </si>
  <si>
    <t>I.Electricity.ES1U12C9</t>
  </si>
  <si>
    <t>Enter the carbon dioxide emissions in the wastewater source category for unit 12 associated with solid fuel.</t>
  </si>
  <si>
    <t>Enter the methane emissions in the wastewater source category for unit 12 associated with solid fuel.</t>
  </si>
  <si>
    <t>Enter the nitrous oxide emissions in the wastewater source category for unit 12 associated with solid fuel.</t>
  </si>
  <si>
    <t>I.Electricity.ES1U13C9</t>
  </si>
  <si>
    <t>Enter the carbon dioxide emissions in the wastewater source category for unit 13 associated with solid fuel.</t>
  </si>
  <si>
    <t>Enter the methane emissions in the wastewater source category for unit 13 associated with solid fuel.</t>
  </si>
  <si>
    <t>Enter the nitrous oxide emissions in the wastewater source category for unit 13 associated with solid fuel.</t>
  </si>
  <si>
    <t>I.Electricity.ES1U14C9</t>
  </si>
  <si>
    <t>Enter the carbon dioxide emissions in the wastewater source category for unit 14 associated with solid fuel.</t>
  </si>
  <si>
    <t>Enter the methane emissions in the wastewater source category for unit 14 associated with solid fuel.</t>
  </si>
  <si>
    <t>Enter the nitrous oxide emissions in the wastewater source category for unit 14 associated with solid fuel.</t>
  </si>
  <si>
    <t>I.Electricity.ES1U15C9</t>
  </si>
  <si>
    <t>Enter the carbon dioxide emissions in the wastewater source category for unit 15 associated with solid fuel.</t>
  </si>
  <si>
    <t>Enter the methane emissions in the wastewater source category for unit 15 associated with solid fuel.</t>
  </si>
  <si>
    <t>Enter the nitrous oxide emissions in the wastewater source category for unit 15 associated with solid fuel.</t>
  </si>
  <si>
    <t>I.Electricity.ES1U16C9</t>
  </si>
  <si>
    <t>Enter the carbon dioxide emissions in the wastewater source category for unit 16 associated with solid fuel.</t>
  </si>
  <si>
    <t>Enter the methane emissions in the wastewater source category for unit 16 associated with solid fuel.</t>
  </si>
  <si>
    <t>Enter the nitrous oxide emissions in the wastewater source category for unit 16 associated with solid fuel.</t>
  </si>
  <si>
    <t>I.Electricity.ES1U17C9</t>
  </si>
  <si>
    <t>Enter the carbon dioxide emissions in the wastewater source category for unit 17 associated with solid fuel.</t>
  </si>
  <si>
    <t>Enter the methane emissions in the wastewater source category for unit 17 associated with solid fuel.</t>
  </si>
  <si>
    <t>Enter the nitrous oxide emissions in the wastewater source category for unit 17 associated with solid fuel.</t>
  </si>
  <si>
    <t>I.Electricity.ES1U18C9</t>
  </si>
  <si>
    <t>Enter the carbon dioxide emissions in the wastewater source category for unit 18 associated with solid fuel.</t>
  </si>
  <si>
    <t>Enter the methane emissions in the wastewater source category for unit 18 associated with solid fuel.</t>
  </si>
  <si>
    <t>Enter the nitrous oxide emissions in the wastewater source category for unit 18 associated with solid fuel.</t>
  </si>
  <si>
    <t>I.Electricity.ES1U19C9</t>
  </si>
  <si>
    <t>Enter the carbon dioxide emissions in the wastewater source category for unit 19 associated with solid fuel.</t>
  </si>
  <si>
    <t>Enter the methane emissions in the wastewater source category for unit 19 associated with solid fuel.</t>
  </si>
  <si>
    <t>Enter the nitrous oxide emissions in the wastewater source category for unit 19 associated with solid fuel.</t>
  </si>
  <si>
    <t>I.Electricity.ES1U20C9</t>
  </si>
  <si>
    <t>Enter the carbon dioxide emissions in the wastewater source category for unit 20 associated with solid fuel.</t>
  </si>
  <si>
    <t>Enter the methane emissions in the wastewater source category for unit 20 associated with solid fuel.</t>
  </si>
  <si>
    <t>Enter the nitrous oxide emissions in the wastewater source category for unit 20 associated with solid fuel.</t>
  </si>
  <si>
    <t>I.Electricity.ES2U1Quantity</t>
  </si>
  <si>
    <t>Enter the production quantity for unit 1 associated with existing gaseous fuel.</t>
  </si>
  <si>
    <t>I.Electricity.ES2U2Quantity</t>
  </si>
  <si>
    <t>Enter the production quantity for unit 2 associated with existing gaseous fuel.</t>
  </si>
  <si>
    <t>I.Electricity.ES2U3Quantity</t>
  </si>
  <si>
    <t>Enter the production quantity for unit 3 associated with existing gaseous fuel.</t>
  </si>
  <si>
    <t>I.Electricity.ES2U4Quantity</t>
  </si>
  <si>
    <t>Enter the production quantity for unit 4 associated with existing gaseous fuel.</t>
  </si>
  <si>
    <t>I.Electricity.ES2U5Quantity</t>
  </si>
  <si>
    <t>Enter the production quantity for unit 5 associated with existing gaseous fuel.</t>
  </si>
  <si>
    <t>I.Electricity.ES2U6Quantity</t>
  </si>
  <si>
    <t>Enter the production quantity for unit 6 associated with existing gaseous fuel.</t>
  </si>
  <si>
    <t>I.Electricity.ES2U7Quantity</t>
  </si>
  <si>
    <t>Enter the production quantity for unit 7 associated with existing gaseous fuel.</t>
  </si>
  <si>
    <t>I.Electricity.ES2U8Quantity</t>
  </si>
  <si>
    <t>Enter the production quantity for unit 8 associated with existing gaseous fuel.</t>
  </si>
  <si>
    <t>I.Electricity.ES2U9Quantity</t>
  </si>
  <si>
    <t>Enter the production quantity for unit 9 associated with existing gaseous fuel.</t>
  </si>
  <si>
    <t>I.Electricity.ES2U10Quantity</t>
  </si>
  <si>
    <t>Enter the production quantity for unit 10 associated with existing gaseous fuel.</t>
  </si>
  <si>
    <t>I.Electricity.ES2U11Quantity</t>
  </si>
  <si>
    <t>Enter the production quantity for unit 11 associated with existing gaseous fuel.</t>
  </si>
  <si>
    <t>I.Electricity.ES2U12Quantity</t>
  </si>
  <si>
    <t>Enter the production quantity for unit 12 associated with existing gaseous fuel.</t>
  </si>
  <si>
    <t>I.Electricity.ES2U13Quantity</t>
  </si>
  <si>
    <t>Enter the production quantity for unit 13 associated with existing gaseous fuel.</t>
  </si>
  <si>
    <t>I.Electricity.ES2U14Quantity</t>
  </si>
  <si>
    <t>Enter the production quantity for unit 14 associated with existing gaseous fuel.</t>
  </si>
  <si>
    <t>I.Electricity.ES2U15Quantity</t>
  </si>
  <si>
    <t>Enter the production quantity for unit 15 associated with existing gaseous fuel.</t>
  </si>
  <si>
    <t>I.Electricity.ES2U16Quantity</t>
  </si>
  <si>
    <t>Enter the production quantity for unit 16 associated with existing gaseous fuel.</t>
  </si>
  <si>
    <t>I.Electricity.ES2U17Quantity</t>
  </si>
  <si>
    <t>Enter the production quantity for unit 17 associated with existing gaseous fuel.</t>
  </si>
  <si>
    <t>I.Electricity.ES2U18Quantity</t>
  </si>
  <si>
    <t>Enter the production quantity for unit 18 associated with existing gaseous fuel.</t>
  </si>
  <si>
    <t>I.Electricity.ES2U19Quantity</t>
  </si>
  <si>
    <t>Enter the production quantity for unit 19 associated with existing gaseous fuel.</t>
  </si>
  <si>
    <t>I.Electricity.ES2U20Quantity</t>
  </si>
  <si>
    <t>Enter the production quantity for unit 20 associated with existing gaseous fuel.</t>
  </si>
  <si>
    <t>I.Electricity.ES2U1C1</t>
  </si>
  <si>
    <t>Enter the carbon dioxide emissions in the stationary fuel combustion source category for unit 1 associated with existing gaseous fuel.</t>
  </si>
  <si>
    <t>Enter the methane emissions in the stationary fuel combustion source category for unit 1 associated with existing gaseous fuel.</t>
  </si>
  <si>
    <t>Enter the nitrous oxide emissions in the stationary fuel combustion source category for unit 1 associated with existing gaseous fuel.</t>
  </si>
  <si>
    <t>I.Electricity.ES2U2C1</t>
  </si>
  <si>
    <t>Enter the carbon dioxide emissions in the stationary fuel combustion source category for unit 2 associated with existing gaseous fuel.</t>
  </si>
  <si>
    <t>Enter the methane emissions in the stationary fuel combustion source category for unit 2 associated with existing gaseous fuel.</t>
  </si>
  <si>
    <t>Enter the nitrous oxide emissions in the stationary fuel combustion source category for unit 2 associated with existing gaseous fuel.</t>
  </si>
  <si>
    <t>I.Electricity.ES2U3C1</t>
  </si>
  <si>
    <t>Enter the carbon dioxide emissions in the stationary fuel combustion source category for unit 3 associated with existing gaseous fuel.</t>
  </si>
  <si>
    <t>Enter the methane emissions in the stationary fuel combustion source category for unit 3 associated with existing gaseous fuel.</t>
  </si>
  <si>
    <t>Enter the nitrous oxide emissions in the stationary fuel combustion source category for unit 3 associated with existing gaseous fuel.</t>
  </si>
  <si>
    <t>I.Electricity.ES2U4C1</t>
  </si>
  <si>
    <t>Enter the carbon dioxide emissions in the stationary fuel combustion source category for unit 4 associated with existing gaseous fuel.</t>
  </si>
  <si>
    <t>Enter the methane emissions in the stationary fuel combustion source category for unit 4 associated with existing gaseous fuel.</t>
  </si>
  <si>
    <t>Enter the nitrous oxide emissions in the stationary fuel combustion source category for unit 4 associated with existing gaseous fuel.</t>
  </si>
  <si>
    <t>I.Electricity.ES2U5C1</t>
  </si>
  <si>
    <t>Enter the carbon dioxide emissions in the stationary fuel combustion source category for unit 5 associated with existing gaseous fuel.</t>
  </si>
  <si>
    <t>Enter the methane emissions in the stationary fuel combustion source category for unit 5 associated with existing gaseous fuel.</t>
  </si>
  <si>
    <t>Enter the nitrous oxide emissions in the stationary fuel combustion source category for unit 5 associated with existing gaseous fuel.</t>
  </si>
  <si>
    <t>I.Electricity.ES2U6C1</t>
  </si>
  <si>
    <t>Enter the carbon dioxide emissions in the stationary fuel combustion source category for unit 6 associated with existing gaseous fuel.</t>
  </si>
  <si>
    <t>Enter the methane emissions in the stationary fuel combustion source category for unit 6 associated with existing gaseous fuel.</t>
  </si>
  <si>
    <t>Enter the nitrous oxide emissions in the stationary fuel combustion source category for unit 6 associated with existing gaseous fuel.</t>
  </si>
  <si>
    <t>I.Electricity.ES2U7C1</t>
  </si>
  <si>
    <t>Enter the carbon dioxide emissions in the stationary fuel combustion source category for unit 7 associated with existing gaseous fuel.</t>
  </si>
  <si>
    <t>Enter the methane emissions in the stationary fuel combustion source category for unit 7 associated with existing gaseous fuel.</t>
  </si>
  <si>
    <t>Enter the nitrous oxide emissions in the stationary fuel combustion source category for unit 7 associated with existing gaseous fuel.</t>
  </si>
  <si>
    <t>I.Electricity.ES2U8C1</t>
  </si>
  <si>
    <t>Enter the carbon dioxide emissions in the stationary fuel combustion source category for unit 8 associated with existing gaseous fuel.</t>
  </si>
  <si>
    <t>Enter the methane emissions in the stationary fuel combustion source category for unit 8 associated with existing gaseous fuel.</t>
  </si>
  <si>
    <t>Enter the nitrous oxide emissions in the stationary fuel combustion source category for unit 8 associated with existing gaseous fuel.</t>
  </si>
  <si>
    <t>I.Electricity.ES2U9C1</t>
  </si>
  <si>
    <t>Enter the carbon dioxide emissions in the stationary fuel combustion source category for unit 9 associated with existing gaseous fuel.</t>
  </si>
  <si>
    <t>Enter the methane emissions in the stationary fuel combustion source category for unit 9 associated with existing gaseous fuel.</t>
  </si>
  <si>
    <t>Enter the nitrous oxide emissions in the stationary fuel combustion source category for unit 9 associated with existing gaseous fuel.</t>
  </si>
  <si>
    <t>I.Electricity.ES2U10C1</t>
  </si>
  <si>
    <t>Enter the carbon dioxide emissions in the stationary fuel combustion source category for unit 10 associated with existing gaseous fuel.</t>
  </si>
  <si>
    <t>Enter the methane emissions in the stationary fuel combustion source category for unit 10 associated with existing gaseous fuel.</t>
  </si>
  <si>
    <t>Enter the nitrous oxide emissions in the stationary fuel combustion source category for unit 10 associated with existing gaseous fuel.</t>
  </si>
  <si>
    <t>I.Electricity.ES2U11C1</t>
  </si>
  <si>
    <t>Enter the carbon dioxide emissions in the stationary fuel combustion source category for unit 11 associated with existing gaseous fuel.</t>
  </si>
  <si>
    <t>Enter the methane emissions in the stationary fuel combustion source category for unit 11 associated with existing gaseous fuel.</t>
  </si>
  <si>
    <t>Enter the nitrous oxide emissions in the stationary fuel combustion source category for unit 11 associated with existing gaseous fuel.</t>
  </si>
  <si>
    <t>I.Electricity.ES2U12C1</t>
  </si>
  <si>
    <t>Enter the carbon dioxide emissions in the stationary fuel combustion source category for unit 12 associated with existing gaseous fuel.</t>
  </si>
  <si>
    <t>Enter the methane emissions in the stationary fuel combustion source category for unit 12 associated with existing gaseous fuel.</t>
  </si>
  <si>
    <t>Enter the nitrous oxide emissions in the stationary fuel combustion source category for unit 12 associated with existing gaseous fuel.</t>
  </si>
  <si>
    <t>I.Electricity.ES2U13C1</t>
  </si>
  <si>
    <t>Enter the carbon dioxide emissions in the stationary fuel combustion source category for unit 13 associated with existing gaseous fuel.</t>
  </si>
  <si>
    <t>Enter the methane emissions in the stationary fuel combustion source category for unit 13 associated with existing gaseous fuel.</t>
  </si>
  <si>
    <t>Enter the nitrous oxide emissions in the stationary fuel combustion source category for unit 13 associated with existing gaseous fuel.</t>
  </si>
  <si>
    <t>I.Electricity.ES2U14C1</t>
  </si>
  <si>
    <t>Enter the carbon dioxide emissions in the stationary fuel combustion source category for unit 14 associated with existing gaseous fuel.</t>
  </si>
  <si>
    <t>Enter the methane emissions in the stationary fuel combustion source category for unit 14 associated with existing gaseous fuel.</t>
  </si>
  <si>
    <t>Enter the nitrous oxide emissions in the stationary fuel combustion source category for unit 14 associated with existing gaseous fuel.</t>
  </si>
  <si>
    <t>I.Electricity.ES2U15C1</t>
  </si>
  <si>
    <t>Enter the carbon dioxide emissions in the stationary fuel combustion source category for unit 15 associated with existing gaseous fuel.</t>
  </si>
  <si>
    <t>Enter the methane emissions in the stationary fuel combustion source category for unit 15 associated with existing gaseous fuel.</t>
  </si>
  <si>
    <t>Enter the nitrous oxide emissions in the stationary fuel combustion source category for unit 15 associated with existing gaseous fuel.</t>
  </si>
  <si>
    <t>I.Electricity.ES2U16C1</t>
  </si>
  <si>
    <t>Enter the carbon dioxide emissions in the stationary fuel combustion source category for unit 16 associated with existing gaseous fuel.</t>
  </si>
  <si>
    <t>Enter the methane emissions in the stationary fuel combustion source category for unit 16 associated with existing gaseous fuel.</t>
  </si>
  <si>
    <t>Enter the nitrous oxide emissions in the stationary fuel combustion source category for unit 16 associated with existing gaseous fuel.</t>
  </si>
  <si>
    <t>I.Electricity.ES2U17C1</t>
  </si>
  <si>
    <t>Enter the carbon dioxide emissions in the stationary fuel combustion source category for unit 17 associated with existing gaseous fuel.</t>
  </si>
  <si>
    <t>Enter the methane emissions in the stationary fuel combustion source category for unit 17 associated with existing gaseous fuel.</t>
  </si>
  <si>
    <t>Enter the nitrous oxide emissions in the stationary fuel combustion source category for unit 17 associated with existing gaseous fuel.</t>
  </si>
  <si>
    <t>I.Electricity.ES2U18C1</t>
  </si>
  <si>
    <t>Enter the carbon dioxide emissions in the stationary fuel combustion source category for unit 18 associated with existing gaseous fuel.</t>
  </si>
  <si>
    <t>Enter the methane emissions in the stationary fuel combustion source category for unit 18 associated with existing gaseous fuel.</t>
  </si>
  <si>
    <t>Enter the nitrous oxide emissions in the stationary fuel combustion source category for unit 18 associated with existing gaseous fuel.</t>
  </si>
  <si>
    <t>I.Electricity.ES2U19C1</t>
  </si>
  <si>
    <t>Enter the carbon dioxide emissions in the stationary fuel combustion source category for unit 19 associated with existing gaseous fuel.</t>
  </si>
  <si>
    <t>Enter the methane emissions in the stationary fuel combustion source category for unit 19 associated with existing gaseous fuel.</t>
  </si>
  <si>
    <t>Enter the nitrous oxide emissions in the stationary fuel combustion source category for unit 19 associated with existing gaseous fuel.</t>
  </si>
  <si>
    <t>I.Electricity.ES2U20C1</t>
  </si>
  <si>
    <t>Enter the carbon dioxide emissions in the stationary fuel combustion source category for unit 20 associated with existing gaseous fuel.</t>
  </si>
  <si>
    <t>Enter the methane emissions in the stationary fuel combustion source category for unit 20 associated with existing gaseous fuel.</t>
  </si>
  <si>
    <t>Enter the nitrous oxide emissions in the stationary fuel combustion source category for unit 20 associated with existing gaseous fuel.</t>
  </si>
  <si>
    <t>I.Electricity.ES2U1C2</t>
  </si>
  <si>
    <t>Enter the carbon dioxide emissions in the industrial process source category for unit 1 associated with existing gaseous fuel.</t>
  </si>
  <si>
    <t>Enter the methane emissions in the industrial process source category for unit 1 associated with existing gaseous fuel.</t>
  </si>
  <si>
    <t>Enter the nitrous oxide emissions in the industrial process source category for unit 1 associated with existing gaseous fuel.</t>
  </si>
  <si>
    <t>Enter the sulphur hexafluoride emissions in the industrial process source category for unit 1 associated with existing gaseous fuel.</t>
  </si>
  <si>
    <t>Enter the perfluoromethane emissions in the industrial process source category for unit 1 associated with existing gaseous fuel.</t>
  </si>
  <si>
    <t>Enter the perfluoroethane emissions in the industrial process source category for unit 1 associated with existing gaseous fuel.</t>
  </si>
  <si>
    <t>Enter the perfluoropropane emissions in the industrial process source category for unit 1 associated with existing gaseous fuel.</t>
  </si>
  <si>
    <t>Enter the perfluorobutane emissions in the industrial process source category for unit 1 associated with existing gaseous fuel.</t>
  </si>
  <si>
    <t>Enter the perfluorocyclobutane emissions in the industrial process source category for unit 1 associated with existing gaseous fuel.</t>
  </si>
  <si>
    <t>Enter the perfluoropentane emissions in the industrial process source category for unit 1 associated with existing gaseous fuel.</t>
  </si>
  <si>
    <t>Enter the perfluorohexane emissions in the industrial process source category for unit 1 associated with existing gaseous fuel.</t>
  </si>
  <si>
    <t>Enter the HFC-23 emissions in the industrial process source category for unit 1 associated with existing gaseous fuel.</t>
  </si>
  <si>
    <t>Enter the HFC-32 emissions in the industrial process source category for unit 1 associated with existing gaseous fuel.</t>
  </si>
  <si>
    <t>Enter the HFC-41 emissions in the industrial process source category for unit 1 associated with existing gaseous fuel.</t>
  </si>
  <si>
    <t>Enter the HFC-43-10mee emissions in the industrial process source category for unit 1 associated with existing gaseous fuel.</t>
  </si>
  <si>
    <t>Enter the HFC-125 emissions in the industrial process source category for unit 1 associated with existing gaseous fuel.</t>
  </si>
  <si>
    <t>Enter the HFC-134 emissions in the industrial process source category for unit 1 associated with existing gaseous fuel.</t>
  </si>
  <si>
    <t>Enter the HFC-134a emissions in the industrial process source category for unit 1 associated with existing gaseous fuel.</t>
  </si>
  <si>
    <t>Enter the HFC-143 emissions in the industrial process source category for unit 1 associated with existing gaseous fuel.</t>
  </si>
  <si>
    <t>Enter the HFC-143a emissions in the industrial process source category for unit 1 associated with existing gaseous fuel.</t>
  </si>
  <si>
    <t>Enter the HFC-152a emissions in the industrial process source category for unit 1 associated with existing gaseous fuel.</t>
  </si>
  <si>
    <t>Enter the HFC-227ea emissions in the industrial process source category for unit 1 associated with existing gaseous fuel.</t>
  </si>
  <si>
    <t>Enter the HFC-236fa emissions in the industrial process source category for unit 1 associated with existing gaseous fuel.</t>
  </si>
  <si>
    <t>Enter the HFC-245ca emissions in the industrial process source category for unit 1 associated with existing gaseous fuel.</t>
  </si>
  <si>
    <t>I.Electricity.ES2U2C2</t>
  </si>
  <si>
    <t>Enter the carbon dioxide emissions in the industrial process source category for unit 2 associated with existing gaseous fuel.</t>
  </si>
  <si>
    <t>Enter the methane emissions in the industrial process source category for unit 2 associated with existing gaseous fuel.</t>
  </si>
  <si>
    <t>Enter the nitrous oxide emissions in the industrial process source category for unit 2 associated with existing gaseous fuel.</t>
  </si>
  <si>
    <t>Enter the sulphur hexafluoride emissions in the industrial process source category for unit 2 associated with existing gaseous fuel.</t>
  </si>
  <si>
    <t>Enter the perfluoromethane emissions in the industrial process source category for unit 2 associated with existing gaseous fuel.</t>
  </si>
  <si>
    <t>Enter the perfluoroethane emissions in the industrial process source category for unit 2 associated with existing gaseous fuel.</t>
  </si>
  <si>
    <t>Enter the perfluoropropane emissions in the industrial process source category for unit 2 associated with existing gaseous fuel.</t>
  </si>
  <si>
    <t>Enter the perfluorobutane emissions in the industrial process source category for unit 2 associated with existing gaseous fuel.</t>
  </si>
  <si>
    <t>Enter the perfluorocyclobutane emissions in the industrial process source category for unit 2 associated with existing gaseous fuel.</t>
  </si>
  <si>
    <t>Enter the perfluoropentane emissions in the industrial process source category for unit 2 associated with existing gaseous fuel.</t>
  </si>
  <si>
    <t>Enter the perfluorohexane emissions in the industrial process source category for unit 2 associated with existing gaseous fuel.</t>
  </si>
  <si>
    <t>Enter the HFC-23 emissions in the industrial process source category for unit 2 associated with existing gaseous fuel.</t>
  </si>
  <si>
    <t>Enter the HFC-32 emissions in the industrial process source category for unit 2 associated with existing gaseous fuel.</t>
  </si>
  <si>
    <t>Enter the HFC-41 emissions in the industrial process source category for unit 2 associated with existing gaseous fuel.</t>
  </si>
  <si>
    <t>Enter the HFC-43-10mee emissions in the industrial process source category for unit 2 associated with existing gaseous fuel.</t>
  </si>
  <si>
    <t>Enter the HFC-125 emissions in the industrial process source category for unit 2 associated with existing gaseous fuel.</t>
  </si>
  <si>
    <t>Enter the HFC-134 emissions in the industrial process source category for unit 2 associated with existing gaseous fuel.</t>
  </si>
  <si>
    <t>Enter the HFC-134a emissions in the industrial process source category for unit 2 associated with existing gaseous fuel.</t>
  </si>
  <si>
    <t>Enter the HFC-143 emissions in the industrial process source category for unit 2 associated with existing gaseous fuel.</t>
  </si>
  <si>
    <t>Enter the HFC-143a emissions in the industrial process source category for unit 2 associated with existing gaseous fuel.</t>
  </si>
  <si>
    <t>Enter the HFC-152a emissions in the industrial process source category for unit 2 associated with existing gaseous fuel.</t>
  </si>
  <si>
    <t>Enter the HFC-227ea emissions in the industrial process source category for unit 2 associated with existing gaseous fuel.</t>
  </si>
  <si>
    <t>Enter the HFC-236fa emissions in the industrial process source category for unit 2 associated with existing gaseous fuel.</t>
  </si>
  <si>
    <t>Enter the HFC-245ca emissions in the industrial process source category for unit 2 associated with existing gaseous fuel.</t>
  </si>
  <si>
    <t>I.Electricity.ES2U3C2</t>
  </si>
  <si>
    <t>Enter the carbon dioxide emissions in the industrial process source category for unit 3 associated with existing gaseous fuel.</t>
  </si>
  <si>
    <t>Enter the methane emissions in the industrial process source category for unit 3 associated with existing gaseous fuel.</t>
  </si>
  <si>
    <t>Enter the nitrous oxide emissions in the industrial process source category for unit 3 associated with existing gaseous fuel.</t>
  </si>
  <si>
    <t>Enter the sulphur hexafluoride emissions in the industrial process source category for unit 3 associated with existing gaseous fuel.</t>
  </si>
  <si>
    <t>Enter the perfluoromethane emissions in the industrial process source category for unit 3 associated with existing gaseous fuel.</t>
  </si>
  <si>
    <t>Enter the perfluoroethane emissions in the industrial process source category for unit 3 associated with existing gaseous fuel.</t>
  </si>
  <si>
    <t>Enter the perfluoropropane emissions in the industrial process source category for unit 3 associated with existing gaseous fuel.</t>
  </si>
  <si>
    <t>Enter the perfluorobutane emissions in the industrial process source category for unit 3 associated with existing gaseous fuel.</t>
  </si>
  <si>
    <t>Enter the perfluorocyclobutane emissions in the industrial process source category for unit 3 associated with existing gaseous fuel.</t>
  </si>
  <si>
    <t>Enter the perfluoropentane emissions in the industrial process source category for unit 3 associated with existing gaseous fuel.</t>
  </si>
  <si>
    <t>Enter the perfluorohexane emissions in the industrial process source category for unit 3 associated with existing gaseous fuel.</t>
  </si>
  <si>
    <t>Enter the HFC-23 emissions in the industrial process source category for unit 3 associated with existing gaseous fuel.</t>
  </si>
  <si>
    <t>Enter the HFC-32 emissions in the industrial process source category for unit 3 associated with existing gaseous fuel.</t>
  </si>
  <si>
    <t>Enter the HFC-41 emissions in the industrial process source category for unit 3 associated with existing gaseous fuel.</t>
  </si>
  <si>
    <t>Enter the HFC-43-10mee emissions in the industrial process source category for unit 3 associated with existing gaseous fuel.</t>
  </si>
  <si>
    <t>Enter the HFC-125 emissions in the industrial process source category for unit 3 associated with existing gaseous fuel.</t>
  </si>
  <si>
    <t>Enter the HFC-134 emissions in the industrial process source category for unit 3 associated with existing gaseous fuel.</t>
  </si>
  <si>
    <t>Enter the HFC-134a emissions in the industrial process source category for unit 3 associated with existing gaseous fuel.</t>
  </si>
  <si>
    <t>Enter the HFC-143 emissions in the industrial process source category for unit 3 associated with existing gaseous fuel.</t>
  </si>
  <si>
    <t>Enter the HFC-143a emissions in the industrial process source category for unit 3 associated with existing gaseous fuel.</t>
  </si>
  <si>
    <t>Enter the HFC-152a emissions in the industrial process source category for unit 3 associated with existing gaseous fuel.</t>
  </si>
  <si>
    <t>Enter the HFC-227ea emissions in the industrial process source category for unit 3 associated with existing gaseous fuel.</t>
  </si>
  <si>
    <t>Enter the HFC-236fa emissions in the industrial process source category for unit 3 associated with existing gaseous fuel.</t>
  </si>
  <si>
    <t>Enter the HFC-245ca emissions in the industrial process source category for unit 3 associated with existing gaseous fuel.</t>
  </si>
  <si>
    <t>I.Electricity.ES2U4C2</t>
  </si>
  <si>
    <t>Enter the carbon dioxide emissions in the industrial process source category for unit 4 associated with existing gaseous fuel.</t>
  </si>
  <si>
    <t>Enter the methane emissions in the industrial process source category for unit 4 associated with existing gaseous fuel.</t>
  </si>
  <si>
    <t>Enter the nitrous oxide emissions in the industrial process source category for unit 4 associated with existing gaseous fuel.</t>
  </si>
  <si>
    <t>Enter the sulphur hexafluoride emissions in the industrial process source category for unit 4 associated with existing gaseous fuel.</t>
  </si>
  <si>
    <t>Enter the perfluoromethane emissions in the industrial process source category for unit 4 associated with existing gaseous fuel.</t>
  </si>
  <si>
    <t>Enter the perfluoroethane emissions in the industrial process source category for unit 4 associated with existing gaseous fuel.</t>
  </si>
  <si>
    <t>Enter the perfluoropropane emissions in the industrial process source category for unit 4 associated with existing gaseous fuel.</t>
  </si>
  <si>
    <t>Enter the perfluorobutane emissions in the industrial process source category for unit 4 associated with existing gaseous fuel.</t>
  </si>
  <si>
    <t>Enter the perfluorocyclobutane emissions in the industrial process source category for unit 4 associated with existing gaseous fuel.</t>
  </si>
  <si>
    <t>Enter the perfluoropentane emissions in the industrial process source category for unit 4 associated with existing gaseous fuel.</t>
  </si>
  <si>
    <t>Enter the perfluorohexane emissions in the industrial process source category for unit 4 associated with existing gaseous fuel.</t>
  </si>
  <si>
    <t>Enter the HFC-23 emissions in the industrial process source category for unit 4 associated with existing gaseous fuel.</t>
  </si>
  <si>
    <t>Enter the HFC-32 emissions in the industrial process source category for unit 4 associated with existing gaseous fuel.</t>
  </si>
  <si>
    <t>Enter the HFC-41 emissions in the industrial process source category for unit 4 associated with existing gaseous fuel.</t>
  </si>
  <si>
    <t>Enter the HFC-43-10mee emissions in the industrial process source category for unit 4 associated with existing gaseous fuel.</t>
  </si>
  <si>
    <t>Enter the HFC-125 emissions in the industrial process source category for unit 4 associated with existing gaseous fuel.</t>
  </si>
  <si>
    <t>Enter the HFC-134 emissions in the industrial process source category for unit 4 associated with existing gaseous fuel.</t>
  </si>
  <si>
    <t>Enter the HFC-134a emissions in the industrial process source category for unit 4 associated with existing gaseous fuel.</t>
  </si>
  <si>
    <t>Enter the HFC-143 emissions in the industrial process source category for unit 4 associated with existing gaseous fuel.</t>
  </si>
  <si>
    <t>Enter the HFC-143a emissions in the industrial process source category for unit 4 associated with existing gaseous fuel.</t>
  </si>
  <si>
    <t>Enter the HFC-152a emissions in the industrial process source category for unit 4 associated with existing gaseous fuel.</t>
  </si>
  <si>
    <t>Enter the HFC-227ea emissions in the industrial process source category for unit 4 associated with existing gaseous fuel.</t>
  </si>
  <si>
    <t>Enter the HFC-236fa emissions in the industrial process source category for unit 4 associated with existing gaseous fuel.</t>
  </si>
  <si>
    <t>Enter the HFC-245ca emissions in the industrial process source category for unit 4 associated with existing gaseous fuel.</t>
  </si>
  <si>
    <t>I.Electricity.ES2U5C2</t>
  </si>
  <si>
    <t>Enter the carbon dioxide emissions in the industrial process source category for unit 5 associated with existing gaseous fuel.</t>
  </si>
  <si>
    <t>Enter the methane emissions in the industrial process source category for unit 5 associated with existing gaseous fuel.</t>
  </si>
  <si>
    <t>Enter the nitrous oxide emissions in the industrial process source category for unit 5 associated with existing gaseous fuel.</t>
  </si>
  <si>
    <t>Enter the sulphur hexafluoride emissions in the industrial process source category for unit 5 associated with existing gaseous fuel.</t>
  </si>
  <si>
    <t>Enter the perfluoromethane emissions in the industrial process source category for unit 5 associated with existing gaseous fuel.</t>
  </si>
  <si>
    <t>Enter the perfluoroethane emissions in the industrial process source category for unit 5 associated with existing gaseous fuel.</t>
  </si>
  <si>
    <t>Enter the perfluoropropane emissions in the industrial process source category for unit 5 associated with existing gaseous fuel.</t>
  </si>
  <si>
    <t>Enter the perfluorobutane emissions in the industrial process source category for unit 5 associated with existing gaseous fuel.</t>
  </si>
  <si>
    <t>Enter the perfluorocyclobutane emissions in the industrial process source category for unit 5 associated with existing gaseous fuel.</t>
  </si>
  <si>
    <t>Enter the perfluoropentane emissions in the industrial process source category for unit 5 associated with existing gaseous fuel.</t>
  </si>
  <si>
    <t>Enter the perfluorohexane emissions in the industrial process source category for unit 5 associated with existing gaseous fuel.</t>
  </si>
  <si>
    <t>Enter the HFC-23 emissions in the industrial process source category for unit 5 associated with existing gaseous fuel.</t>
  </si>
  <si>
    <t>Enter the HFC-32 emissions in the industrial process source category for unit 5 associated with existing gaseous fuel.</t>
  </si>
  <si>
    <t>Enter the HFC-41 emissions in the industrial process source category for unit 5 associated with existing gaseous fuel.</t>
  </si>
  <si>
    <t>Enter the HFC-43-10mee emissions in the industrial process source category for unit 5 associated with existing gaseous fuel.</t>
  </si>
  <si>
    <t>Enter the HFC-125 emissions in the industrial process source category for unit 5 associated with existing gaseous fuel.</t>
  </si>
  <si>
    <t>Enter the HFC-134 emissions in the industrial process source category for unit 5 associated with existing gaseous fuel.</t>
  </si>
  <si>
    <t>Enter the HFC-134a emissions in the industrial process source category for unit 5 associated with existing gaseous fuel.</t>
  </si>
  <si>
    <t>Enter the HFC-143 emissions in the industrial process source category for unit 5 associated with existing gaseous fuel.</t>
  </si>
  <si>
    <t>Enter the HFC-143a emissions in the industrial process source category for unit 5 associated with existing gaseous fuel.</t>
  </si>
  <si>
    <t>Enter the HFC-152a emissions in the industrial process source category for unit 5 associated with existing gaseous fuel.</t>
  </si>
  <si>
    <t>Enter the HFC-227ea emissions in the industrial process source category for unit 5 associated with existing gaseous fuel.</t>
  </si>
  <si>
    <t>Enter the HFC-236fa emissions in the industrial process source category for unit 5 associated with existing gaseous fuel.</t>
  </si>
  <si>
    <t>Enter the HFC-245ca emissions in the industrial process source category for unit 5 associated with existing gaseous fuel.</t>
  </si>
  <si>
    <t>I.Electricity.ES2U6C2</t>
  </si>
  <si>
    <t>Enter the carbon dioxide emissions in the industrial process source category for unit 6 associated with existing gaseous fuel.</t>
  </si>
  <si>
    <t>Enter the methane emissions in the industrial process source category for unit 6 associated with existing gaseous fuel.</t>
  </si>
  <si>
    <t>Enter the nitrous oxide emissions in the industrial process source category for unit 6 associated with existing gaseous fuel.</t>
  </si>
  <si>
    <t>Enter the sulphur hexafluoride emissions in the industrial process source category for unit 6 associated with existing gaseous fuel.</t>
  </si>
  <si>
    <t>Enter the perfluoromethane emissions in the industrial process source category for unit 6 associated with existing gaseous fuel.</t>
  </si>
  <si>
    <t>Enter the perfluoroethane emissions in the industrial process source category for unit 6 associated with existing gaseous fuel.</t>
  </si>
  <si>
    <t>Enter the perfluoropropane emissions in the industrial process source category for unit 6 associated with existing gaseous fuel.</t>
  </si>
  <si>
    <t>Enter the perfluorobutane emissions in the industrial process source category for unit 6 associated with existing gaseous fuel.</t>
  </si>
  <si>
    <t>Enter the perfluorocyclobutane emissions in the industrial process source category for unit 6 associated with existing gaseous fuel.</t>
  </si>
  <si>
    <t>Enter the perfluoropentane emissions in the industrial process source category for unit 6 associated with existing gaseous fuel.</t>
  </si>
  <si>
    <t>Enter the perfluorohexane emissions in the industrial process source category for unit 6 associated with existing gaseous fuel.</t>
  </si>
  <si>
    <t>Enter the HFC-23 emissions in the industrial process source category for unit 6 associated with existing gaseous fuel.</t>
  </si>
  <si>
    <t>Enter the HFC-32 emissions in the industrial process source category for unit 6 associated with existing gaseous fuel.</t>
  </si>
  <si>
    <t>Enter the HFC-41 emissions in the industrial process source category for unit 6 associated with existing gaseous fuel.</t>
  </si>
  <si>
    <t>Enter the HFC-43-10mee emissions in the industrial process source category for unit 6 associated with existing gaseous fuel.</t>
  </si>
  <si>
    <t>Enter the HFC-125 emissions in the industrial process source category for unit 6 associated with existing gaseous fuel.</t>
  </si>
  <si>
    <t>Enter the HFC-134 emissions in the industrial process source category for unit 6 associated with existing gaseous fuel.</t>
  </si>
  <si>
    <t>Enter the HFC-134a emissions in the industrial process source category for unit 6 associated with existing gaseous fuel.</t>
  </si>
  <si>
    <t>Enter the HFC-143 emissions in the industrial process source category for unit 6 associated with existing gaseous fuel.</t>
  </si>
  <si>
    <t>Enter the HFC-143a emissions in the industrial process source category for unit 6 associated with existing gaseous fuel.</t>
  </si>
  <si>
    <t>Enter the HFC-152a emissions in the industrial process source category for unit 6 associated with existing gaseous fuel.</t>
  </si>
  <si>
    <t>Enter the HFC-227ea emissions in the industrial process source category for unit 6 associated with existing gaseous fuel.</t>
  </si>
  <si>
    <t>Enter the HFC-236fa emissions in the industrial process source category for unit 6 associated with existing gaseous fuel.</t>
  </si>
  <si>
    <t>Enter the HFC-245ca emissions in the industrial process source category for unit 6 associated with existing gaseous fuel.</t>
  </si>
  <si>
    <t>I.Electricity.ES2U7C2</t>
  </si>
  <si>
    <t>Enter the carbon dioxide emissions in the industrial process source category for unit 7 associated with existing gaseous fuel.</t>
  </si>
  <si>
    <t>Enter the methane emissions in the industrial process source category for unit 7 associated with existing gaseous fuel.</t>
  </si>
  <si>
    <t>Enter the nitrous oxide emissions in the industrial process source category for unit 7 associated with existing gaseous fuel.</t>
  </si>
  <si>
    <t>Enter the sulphur hexafluoride emissions in the industrial process source category for unit 7 associated with existing gaseous fuel.</t>
  </si>
  <si>
    <t>Enter the perfluoromethane emissions in the industrial process source category for unit 7 associated with existing gaseous fuel.</t>
  </si>
  <si>
    <t>Enter the perfluoroethane emissions in the industrial process source category for unit 7 associated with existing gaseous fuel.</t>
  </si>
  <si>
    <t>Enter the perfluoropropane emissions in the industrial process source category for unit 7 associated with existing gaseous fuel.</t>
  </si>
  <si>
    <t>Enter the perfluorobutane emissions in the industrial process source category for unit 7 associated with existing gaseous fuel.</t>
  </si>
  <si>
    <t>Enter the perfluorocyclobutane emissions in the industrial process source category for unit 7 associated with existing gaseous fuel.</t>
  </si>
  <si>
    <t>Enter the perfluoropentane emissions in the industrial process source category for unit 7 associated with existing gaseous fuel.</t>
  </si>
  <si>
    <t>Enter the perfluorohexane emissions in the industrial process source category for unit 7 associated with existing gaseous fuel.</t>
  </si>
  <si>
    <t>Enter the HFC-23 emissions in the industrial process source category for unit 7 associated with existing gaseous fuel.</t>
  </si>
  <si>
    <t>Enter the HFC-32 emissions in the industrial process source category for unit 7 associated with existing gaseous fuel.</t>
  </si>
  <si>
    <t>Enter the HFC-41 emissions in the industrial process source category for unit 7 associated with existing gaseous fuel.</t>
  </si>
  <si>
    <t>Enter the HFC-43-10mee emissions in the industrial process source category for unit 7 associated with existing gaseous fuel.</t>
  </si>
  <si>
    <t>Enter the HFC-125 emissions in the industrial process source category for unit 7 associated with existing gaseous fuel.</t>
  </si>
  <si>
    <t>Enter the HFC-134 emissions in the industrial process source category for unit 7 associated with existing gaseous fuel.</t>
  </si>
  <si>
    <t>Enter the HFC-134a emissions in the industrial process source category for unit 7 associated with existing gaseous fuel.</t>
  </si>
  <si>
    <t>Enter the HFC-143 emissions in the industrial process source category for unit 7 associated with existing gaseous fuel.</t>
  </si>
  <si>
    <t>Enter the HFC-143a emissions in the industrial process source category for unit 7 associated with existing gaseous fuel.</t>
  </si>
  <si>
    <t>Enter the HFC-152a emissions in the industrial process source category for unit 7 associated with existing gaseous fuel.</t>
  </si>
  <si>
    <t>Enter the HFC-227ea emissions in the industrial process source category for unit 7 associated with existing gaseous fuel.</t>
  </si>
  <si>
    <t>Enter the HFC-236fa emissions in the industrial process source category for unit 7 associated with existing gaseous fuel.</t>
  </si>
  <si>
    <t>Enter the HFC-245ca emissions in the industrial process source category for unit 7 associated with existing gaseous fuel.</t>
  </si>
  <si>
    <t>I.Electricity.ES2U8C2</t>
  </si>
  <si>
    <t>Enter the carbon dioxide emissions in the industrial process source category for unit 8 associated with existing gaseous fuel.</t>
  </si>
  <si>
    <t>Enter the methane emissions in the industrial process source category for unit 8 associated with existing gaseous fuel.</t>
  </si>
  <si>
    <t>Enter the nitrous oxide emissions in the industrial process source category for unit 8 associated with existing gaseous fuel.</t>
  </si>
  <si>
    <t>Enter the sulphur hexafluoride emissions in the industrial process source category for unit 8 associated with existing gaseous fuel.</t>
  </si>
  <si>
    <t>Enter the perfluoromethane emissions in the industrial process source category for unit 8 associated with existing gaseous fuel.</t>
  </si>
  <si>
    <t>Enter the perfluoroethane emissions in the industrial process source category for unit 8 associated with existing gaseous fuel.</t>
  </si>
  <si>
    <t>Enter the perfluoropropane emissions in the industrial process source category for unit 8 associated with existing gaseous fuel.</t>
  </si>
  <si>
    <t>Enter the perfluorobutane emissions in the industrial process source category for unit 8 associated with existing gaseous fuel.</t>
  </si>
  <si>
    <t>Enter the perfluorocyclobutane emissions in the industrial process source category for unit 8 associated with existing gaseous fuel.</t>
  </si>
  <si>
    <t>Enter the perfluoropentane emissions in the industrial process source category for unit 8 associated with existing gaseous fuel.</t>
  </si>
  <si>
    <t>Enter the perfluorohexane emissions in the industrial process source category for unit 8 associated with existing gaseous fuel.</t>
  </si>
  <si>
    <t>Enter the HFC-23 emissions in the industrial process source category for unit 8 associated with existing gaseous fuel.</t>
  </si>
  <si>
    <t>Enter the HFC-32 emissions in the industrial process source category for unit 8 associated with existing gaseous fuel.</t>
  </si>
  <si>
    <t>Enter the HFC-41 emissions in the industrial process source category for unit 8 associated with existing gaseous fuel.</t>
  </si>
  <si>
    <t>Enter the HFC-43-10mee emissions in the industrial process source category for unit 8 associated with existing gaseous fuel.</t>
  </si>
  <si>
    <t>Enter the HFC-125 emissions in the industrial process source category for unit 8 associated with existing gaseous fuel.</t>
  </si>
  <si>
    <t>Enter the HFC-134 emissions in the industrial process source category for unit 8 associated with existing gaseous fuel.</t>
  </si>
  <si>
    <t>Enter the HFC-134a emissions in the industrial process source category for unit 8 associated with existing gaseous fuel.</t>
  </si>
  <si>
    <t>Enter the HFC-143 emissions in the industrial process source category for unit 8 associated with existing gaseous fuel.</t>
  </si>
  <si>
    <t>Enter the HFC-143a emissions in the industrial process source category for unit 8 associated with existing gaseous fuel.</t>
  </si>
  <si>
    <t>Enter the HFC-152a emissions in the industrial process source category for unit 8 associated with existing gaseous fuel.</t>
  </si>
  <si>
    <t>Enter the HFC-227ea emissions in the industrial process source category for unit 8 associated with existing gaseous fuel.</t>
  </si>
  <si>
    <t>Enter the HFC-236fa emissions in the industrial process source category for unit 8 associated with existing gaseous fuel.</t>
  </si>
  <si>
    <t>Enter the HFC-245ca emissions in the industrial process source category for unit 8 associated with existing gaseous fuel.</t>
  </si>
  <si>
    <t>I.Electricity.ES2U9C2</t>
  </si>
  <si>
    <t>Enter the carbon dioxide emissions in the industrial process source category for unit 9 associated with existing gaseous fuel.</t>
  </si>
  <si>
    <t>Enter the methane emissions in the industrial process source category for unit 9 associated with existing gaseous fuel.</t>
  </si>
  <si>
    <t>Enter the nitrous oxide emissions in the industrial process source category for unit 9 associated with existing gaseous fuel.</t>
  </si>
  <si>
    <t>Enter the sulphur hexafluoride emissions in the industrial process source category for unit 9 associated with existing gaseous fuel.</t>
  </si>
  <si>
    <t>Enter the perfluoromethane emissions in the industrial process source category for unit 9 associated with existing gaseous fuel.</t>
  </si>
  <si>
    <t>Enter the perfluoroethane emissions in the industrial process source category for unit 9 associated with existing gaseous fuel.</t>
  </si>
  <si>
    <t>Enter the perfluoropropane emissions in the industrial process source category for unit 9 associated with existing gaseous fuel.</t>
  </si>
  <si>
    <t>Enter the perfluorobutane emissions in the industrial process source category for unit 9 associated with existing gaseous fuel.</t>
  </si>
  <si>
    <t>Enter the perfluorocyclobutane emissions in the industrial process source category for unit 9 associated with existing gaseous fuel.</t>
  </si>
  <si>
    <t>Enter the perfluoropentane emissions in the industrial process source category for unit 9 associated with existing gaseous fuel.</t>
  </si>
  <si>
    <t>Enter the perfluorohexane emissions in the industrial process source category for unit 9 associated with existing gaseous fuel.</t>
  </si>
  <si>
    <t>Enter the HFC-23 emissions in the industrial process source category for unit 9 associated with existing gaseous fuel.</t>
  </si>
  <si>
    <t>Enter the HFC-32 emissions in the industrial process source category for unit 9 associated with existing gaseous fuel.</t>
  </si>
  <si>
    <t>Enter the HFC-41 emissions in the industrial process source category for unit 9 associated with existing gaseous fuel.</t>
  </si>
  <si>
    <t>Enter the HFC-43-10mee emissions in the industrial process source category for unit 9 associated with existing gaseous fuel.</t>
  </si>
  <si>
    <t>Enter the HFC-125 emissions in the industrial process source category for unit 9 associated with existing gaseous fuel.</t>
  </si>
  <si>
    <t>Enter the HFC-134 emissions in the industrial process source category for unit 9 associated with existing gaseous fuel.</t>
  </si>
  <si>
    <t>Enter the HFC-134a emissions in the industrial process source category for unit 9 associated with existing gaseous fuel.</t>
  </si>
  <si>
    <t>Enter the HFC-143 emissions in the industrial process source category for unit 9 associated with existing gaseous fuel.</t>
  </si>
  <si>
    <t>Enter the HFC-143a emissions in the industrial process source category for unit 9 associated with existing gaseous fuel.</t>
  </si>
  <si>
    <t>Enter the HFC-152a emissions in the industrial process source category for unit 9 associated with existing gaseous fuel.</t>
  </si>
  <si>
    <t>Enter the HFC-227ea emissions in the industrial process source category for unit 9 associated with existing gaseous fuel.</t>
  </si>
  <si>
    <t>Enter the HFC-236fa emissions in the industrial process source category for unit 9 associated with existing gaseous fuel.</t>
  </si>
  <si>
    <t>Enter the HFC-245ca emissions in the industrial process source category for unit 9 associated with existing gaseous fuel.</t>
  </si>
  <si>
    <t>I.Electricity.ES2U10C2</t>
  </si>
  <si>
    <t>Enter the carbon dioxide emissions in the industrial process source category for unit 10 associated with existing gaseous fuel.</t>
  </si>
  <si>
    <t>Enter the methane emissions in the industrial process source category for unit 10 associated with existing gaseous fuel.</t>
  </si>
  <si>
    <t>Enter the nitrous oxide emissions in the industrial process source category for unit 10 associated with existing gaseous fuel.</t>
  </si>
  <si>
    <t>Enter the sulphur hexafluoride emissions in the industrial process source category for unit 10 associated with existing gaseous fuel.</t>
  </si>
  <si>
    <t>Enter the perfluoromethane emissions in the industrial process source category for unit 10 associated with existing gaseous fuel.</t>
  </si>
  <si>
    <t>Enter the perfluoroethane emissions in the industrial process source category for unit 10 associated with existing gaseous fuel.</t>
  </si>
  <si>
    <t>Enter the perfluoropropane emissions in the industrial process source category for unit 10 associated with existing gaseous fuel.</t>
  </si>
  <si>
    <t>Enter the perfluorobutane emissions in the industrial process source category for unit 10 associated with existing gaseous fuel.</t>
  </si>
  <si>
    <t>Enter the perfluorocyclobutane emissions in the industrial process source category for unit 10 associated with existing gaseous fuel.</t>
  </si>
  <si>
    <t>Enter the perfluoropentane emissions in the industrial process source category for unit 10 associated with existing gaseous fuel.</t>
  </si>
  <si>
    <t>Enter the perfluorohexane emissions in the industrial process source category for unit 10 associated with existing gaseous fuel.</t>
  </si>
  <si>
    <t>Enter the HFC-23 emissions in the industrial process source category for unit 10 associated with existing gaseous fuel.</t>
  </si>
  <si>
    <t>Enter the HFC-32 emissions in the industrial process source category for unit 10 associated with existing gaseous fuel.</t>
  </si>
  <si>
    <t>Enter the HFC-41 emissions in the industrial process source category for unit 10 associated with existing gaseous fuel.</t>
  </si>
  <si>
    <t>Enter the HFC-43-10mee emissions in the industrial process source category for unit 10 associated with existing gaseous fuel.</t>
  </si>
  <si>
    <t>Enter the HFC-125 emissions in the industrial process source category for unit 10 associated with existing gaseous fuel.</t>
  </si>
  <si>
    <t>Enter the HFC-134 emissions in the industrial process source category for unit 10 associated with existing gaseous fuel.</t>
  </si>
  <si>
    <t>Enter the HFC-134a emissions in the industrial process source category for unit 10 associated with existing gaseous fuel.</t>
  </si>
  <si>
    <t>Enter the HFC-143 emissions in the industrial process source category for unit 10 associated with existing gaseous fuel.</t>
  </si>
  <si>
    <t>Enter the HFC-143a emissions in the industrial process source category for unit 10 associated with existing gaseous fuel.</t>
  </si>
  <si>
    <t>Enter the HFC-152a emissions in the industrial process source category for unit 10 associated with existing gaseous fuel.</t>
  </si>
  <si>
    <t>Enter the HFC-227ea emissions in the industrial process source category for unit 10 associated with existing gaseous fuel.</t>
  </si>
  <si>
    <t>Enter the HFC-236fa emissions in the industrial process source category for unit 10 associated with existing gaseous fuel.</t>
  </si>
  <si>
    <t>Enter the HFC-245ca emissions in the industrial process source category for unit 10 associated with existing gaseous fuel.</t>
  </si>
  <si>
    <t>I.Electricity.ES2U11C2</t>
  </si>
  <si>
    <t>Enter the carbon dioxide emissions in the industrial process source category for unit 11 associated with existing gaseous fuel.</t>
  </si>
  <si>
    <t>Enter the methane emissions in the industrial process source category for unit 11 associated with existing gaseous fuel.</t>
  </si>
  <si>
    <t>Enter the nitrous oxide emissions in the industrial process source category for unit 11 associated with existing gaseous fuel.</t>
  </si>
  <si>
    <t>Enter the sulphur hexafluoride emissions in the industrial process source category for unit 11 associated with existing gaseous fuel.</t>
  </si>
  <si>
    <t>Enter the perfluoromethane emissions in the industrial process source category for unit 11 associated with existing gaseous fuel.</t>
  </si>
  <si>
    <t>Enter the perfluoroethane emissions in the industrial process source category for unit 11 associated with existing gaseous fuel.</t>
  </si>
  <si>
    <t>Enter the perfluoropropane emissions in the industrial process source category for unit 11 associated with existing gaseous fuel.</t>
  </si>
  <si>
    <t>Enter the perfluorobutane emissions in the industrial process source category for unit 11 associated with existing gaseous fuel.</t>
  </si>
  <si>
    <t>Enter the perfluorocyclobutane emissions in the industrial process source category for unit 11 associated with existing gaseous fuel.</t>
  </si>
  <si>
    <t>Enter the perfluoropentane emissions in the industrial process source category for unit 11 associated with existing gaseous fuel.</t>
  </si>
  <si>
    <t>Enter the perfluorohexane emissions in the industrial process source category for unit 11 associated with existing gaseous fuel.</t>
  </si>
  <si>
    <t>Enter the HFC-23 emissions in the industrial process source category for unit 11 associated with existing gaseous fuel.</t>
  </si>
  <si>
    <t>Enter the HFC-32 emissions in the industrial process source category for unit 11 associated with existing gaseous fuel.</t>
  </si>
  <si>
    <t>Enter the HFC-41 emissions in the industrial process source category for unit 11 associated with existing gaseous fuel.</t>
  </si>
  <si>
    <t>Enter the HFC-43-10mee emissions in the industrial process source category for unit 11 associated with existing gaseous fuel.</t>
  </si>
  <si>
    <t>Enter the HFC-125 emissions in the industrial process source category for unit 11 associated with existing gaseous fuel.</t>
  </si>
  <si>
    <t>Enter the HFC-134 emissions in the industrial process source category for unit 11 associated with existing gaseous fuel.</t>
  </si>
  <si>
    <t>Enter the HFC-134a emissions in the industrial process source category for unit 11 associated with existing gaseous fuel.</t>
  </si>
  <si>
    <t>Enter the HFC-143 emissions in the industrial process source category for unit 11 associated with existing gaseous fuel.</t>
  </si>
  <si>
    <t>Enter the HFC-143a emissions in the industrial process source category for unit 11 associated with existing gaseous fuel.</t>
  </si>
  <si>
    <t>Enter the HFC-152a emissions in the industrial process source category for unit 11 associated with existing gaseous fuel.</t>
  </si>
  <si>
    <t>Enter the HFC-227ea emissions in the industrial process source category for unit 11 associated with existing gaseous fuel.</t>
  </si>
  <si>
    <t>Enter the HFC-236fa emissions in the industrial process source category for unit 11 associated with existing gaseous fuel.</t>
  </si>
  <si>
    <t>Enter the HFC-245ca emissions in the industrial process source category for unit 11 associated with existing gaseous fuel.</t>
  </si>
  <si>
    <t>I.Electricity.ES2U12C2</t>
  </si>
  <si>
    <t>Enter the carbon dioxide emissions in the industrial process source category for unit 12 associated with existing gaseous fuel.</t>
  </si>
  <si>
    <t>Enter the methane emissions in the industrial process source category for unit 12 associated with existing gaseous fuel.</t>
  </si>
  <si>
    <t>Enter the nitrous oxide emissions in the industrial process source category for unit 12 associated with existing gaseous fuel.</t>
  </si>
  <si>
    <t>Enter the sulphur hexafluoride emissions in the industrial process source category for unit 12 associated with existing gaseous fuel.</t>
  </si>
  <si>
    <t>Enter the perfluoromethane emissions in the industrial process source category for unit 12 associated with existing gaseous fuel.</t>
  </si>
  <si>
    <t>Enter the perfluoroethane emissions in the industrial process source category for unit 12 associated with existing gaseous fuel.</t>
  </si>
  <si>
    <t>Enter the perfluoropropane emissions in the industrial process source category for unit 12 associated with existing gaseous fuel.</t>
  </si>
  <si>
    <t>Enter the perfluorobutane emissions in the industrial process source category for unit 12 associated with existing gaseous fuel.</t>
  </si>
  <si>
    <t>Enter the perfluorocyclobutane emissions in the industrial process source category for unit 12 associated with existing gaseous fuel.</t>
  </si>
  <si>
    <t>Enter the perfluoropentane emissions in the industrial process source category for unit 12 associated with existing gaseous fuel.</t>
  </si>
  <si>
    <t>Enter the perfluorohexane emissions in the industrial process source category for unit 12 associated with existing gaseous fuel.</t>
  </si>
  <si>
    <t>Enter the HFC-23 emissions in the industrial process source category for unit 12 associated with existing gaseous fuel.</t>
  </si>
  <si>
    <t>Enter the HFC-32 emissions in the industrial process source category for unit 12 associated with existing gaseous fuel.</t>
  </si>
  <si>
    <t>Enter the HFC-41 emissions in the industrial process source category for unit 12 associated with existing gaseous fuel.</t>
  </si>
  <si>
    <t>Enter the HFC-43-10mee emissions in the industrial process source category for unit 12 associated with existing gaseous fuel.</t>
  </si>
  <si>
    <t>Enter the HFC-125 emissions in the industrial process source category for unit 12 associated with existing gaseous fuel.</t>
  </si>
  <si>
    <t>Enter the HFC-134 emissions in the industrial process source category for unit 12 associated with existing gaseous fuel.</t>
  </si>
  <si>
    <t>Enter the HFC-134a emissions in the industrial process source category for unit 12 associated with existing gaseous fuel.</t>
  </si>
  <si>
    <t>Enter the HFC-143 emissions in the industrial process source category for unit 12 associated with existing gaseous fuel.</t>
  </si>
  <si>
    <t>Enter the HFC-143a emissions in the industrial process source category for unit 12 associated with existing gaseous fuel.</t>
  </si>
  <si>
    <t>Enter the HFC-152a emissions in the industrial process source category for unit 12 associated with existing gaseous fuel.</t>
  </si>
  <si>
    <t>Enter the HFC-227ea emissions in the industrial process source category for unit 12 associated with existing gaseous fuel.</t>
  </si>
  <si>
    <t>Enter the HFC-236fa emissions in the industrial process source category for unit 12 associated with existing gaseous fuel.</t>
  </si>
  <si>
    <t>Enter the HFC-245ca emissions in the industrial process source category for unit 12 associated with existing gaseous fuel.</t>
  </si>
  <si>
    <t>I.Electricity.ES2U13C2</t>
  </si>
  <si>
    <t>Enter the carbon dioxide emissions in the industrial process source category for unit 13 associated with existing gaseous fuel.</t>
  </si>
  <si>
    <t>Enter the methane emissions in the industrial process source category for unit 13 associated with existing gaseous fuel.</t>
  </si>
  <si>
    <t>Enter the nitrous oxide emissions in the industrial process source category for unit 13 associated with existing gaseous fuel.</t>
  </si>
  <si>
    <t>Enter the sulphur hexafluoride emissions in the industrial process source category for unit 13 associated with existing gaseous fuel.</t>
  </si>
  <si>
    <t>Enter the perfluoromethane emissions in the industrial process source category for unit 13 associated with existing gaseous fuel.</t>
  </si>
  <si>
    <t>Enter the perfluoroethane emissions in the industrial process source category for unit 13 associated with existing gaseous fuel.</t>
  </si>
  <si>
    <t>Enter the perfluoropropane emissions in the industrial process source category for unit 13 associated with existing gaseous fuel.</t>
  </si>
  <si>
    <t>Enter the perfluorobutane emissions in the industrial process source category for unit 13 associated with existing gaseous fuel.</t>
  </si>
  <si>
    <t>Enter the perfluorocyclobutane emissions in the industrial process source category for unit 13 associated with existing gaseous fuel.</t>
  </si>
  <si>
    <t>Enter the perfluoropentane emissions in the industrial process source category for unit 13 associated with existing gaseous fuel.</t>
  </si>
  <si>
    <t>Enter the perfluorohexane emissions in the industrial process source category for unit 13 associated with existing gaseous fuel.</t>
  </si>
  <si>
    <t>Enter the HFC-23 emissions in the industrial process source category for unit 13 associated with existing gaseous fuel.</t>
  </si>
  <si>
    <t>Enter the HFC-32 emissions in the industrial process source category for unit 13 associated with existing gaseous fuel.</t>
  </si>
  <si>
    <t>Enter the HFC-41 emissions in the industrial process source category for unit 13 associated with existing gaseous fuel.</t>
  </si>
  <si>
    <t>Enter the HFC-43-10mee emissions in the industrial process source category for unit 13 associated with existing gaseous fuel.</t>
  </si>
  <si>
    <t>Enter the HFC-125 emissions in the industrial process source category for unit 13 associated with existing gaseous fuel.</t>
  </si>
  <si>
    <t>Enter the HFC-134 emissions in the industrial process source category for unit 13 associated with existing gaseous fuel.</t>
  </si>
  <si>
    <t>Enter the HFC-134a emissions in the industrial process source category for unit 13 associated with existing gaseous fuel.</t>
  </si>
  <si>
    <t>Enter the HFC-143 emissions in the industrial process source category for unit 13 associated with existing gaseous fuel.</t>
  </si>
  <si>
    <t>Enter the HFC-143a emissions in the industrial process source category for unit 13 associated with existing gaseous fuel.</t>
  </si>
  <si>
    <t>Enter the HFC-152a emissions in the industrial process source category for unit 13 associated with existing gaseous fuel.</t>
  </si>
  <si>
    <t>Enter the HFC-227ea emissions in the industrial process source category for unit 13 associated with existing gaseous fuel.</t>
  </si>
  <si>
    <t>Enter the HFC-236fa emissions in the industrial process source category for unit 13 associated with existing gaseous fuel.</t>
  </si>
  <si>
    <t>Enter the HFC-245ca emissions in the industrial process source category for unit 13 associated with existing gaseous fuel.</t>
  </si>
  <si>
    <t>I.Electricity.ES2U14C2</t>
  </si>
  <si>
    <t>Enter the carbon dioxide emissions in the industrial process source category for unit 14 associated with existing gaseous fuel.</t>
  </si>
  <si>
    <t>Enter the methane emissions in the industrial process source category for unit 14 associated with existing gaseous fuel.</t>
  </si>
  <si>
    <t>Enter the nitrous oxide emissions in the industrial process source category for unit 14 associated with existing gaseous fuel.</t>
  </si>
  <si>
    <t>Enter the sulphur hexafluoride emissions in the industrial process source category for unit 14 associated with existing gaseous fuel.</t>
  </si>
  <si>
    <t>Enter the perfluoromethane emissions in the industrial process source category for unit 14 associated with existing gaseous fuel.</t>
  </si>
  <si>
    <t>Enter the perfluoroethane emissions in the industrial process source category for unit 14 associated with existing gaseous fuel.</t>
  </si>
  <si>
    <t>Enter the perfluoropropane emissions in the industrial process source category for unit 14 associated with existing gaseous fuel.</t>
  </si>
  <si>
    <t>Enter the perfluorobutane emissions in the industrial process source category for unit 14 associated with existing gaseous fuel.</t>
  </si>
  <si>
    <t>Enter the perfluorocyclobutane emissions in the industrial process source category for unit 14 associated with existing gaseous fuel.</t>
  </si>
  <si>
    <t>Enter the perfluoropentane emissions in the industrial process source category for unit 14 associated with existing gaseous fuel.</t>
  </si>
  <si>
    <t>Enter the perfluorohexane emissions in the industrial process source category for unit 14 associated with existing gaseous fuel.</t>
  </si>
  <si>
    <t>Enter the HFC-23 emissions in the industrial process source category for unit 14 associated with existing gaseous fuel.</t>
  </si>
  <si>
    <t>Enter the HFC-32 emissions in the industrial process source category for unit 14 associated with existing gaseous fuel.</t>
  </si>
  <si>
    <t>Enter the HFC-41 emissions in the industrial process source category for unit 14 associated with existing gaseous fuel.</t>
  </si>
  <si>
    <t>Enter the HFC-43-10mee emissions in the industrial process source category for unit 14 associated with existing gaseous fuel.</t>
  </si>
  <si>
    <t>Enter the HFC-125 emissions in the industrial process source category for unit 14 associated with existing gaseous fuel.</t>
  </si>
  <si>
    <t>Enter the HFC-134 emissions in the industrial process source category for unit 14 associated with existing gaseous fuel.</t>
  </si>
  <si>
    <t>Enter the HFC-134a emissions in the industrial process source category for unit 14 associated with existing gaseous fuel.</t>
  </si>
  <si>
    <t>Enter the HFC-143 emissions in the industrial process source category for unit 14 associated with existing gaseous fuel.</t>
  </si>
  <si>
    <t>Enter the HFC-143a emissions in the industrial process source category for unit 14 associated with existing gaseous fuel.</t>
  </si>
  <si>
    <t>Enter the HFC-152a emissions in the industrial process source category for unit 14 associated with existing gaseous fuel.</t>
  </si>
  <si>
    <t>Enter the HFC-227ea emissions in the industrial process source category for unit 14 associated with existing gaseous fuel.</t>
  </si>
  <si>
    <t>Enter the HFC-236fa emissions in the industrial process source category for unit 14 associated with existing gaseous fuel.</t>
  </si>
  <si>
    <t>Enter the HFC-245ca emissions in the industrial process source category for unit 14 associated with existing gaseous fuel.</t>
  </si>
  <si>
    <t>I.Electricity.ES2U15C2</t>
  </si>
  <si>
    <t>Enter the carbon dioxide emissions in the industrial process source category for unit 15 associated with existing gaseous fuel.</t>
  </si>
  <si>
    <t>Enter the methane emissions in the industrial process source category for unit 15 associated with existing gaseous fuel.</t>
  </si>
  <si>
    <t>Enter the nitrous oxide emissions in the industrial process source category for unit 15 associated with existing gaseous fuel.</t>
  </si>
  <si>
    <t>Enter the sulphur hexafluoride emissions in the industrial process source category for unit 15 associated with existing gaseous fuel.</t>
  </si>
  <si>
    <t>Enter the perfluoromethane emissions in the industrial process source category for unit 15 associated with existing gaseous fuel.</t>
  </si>
  <si>
    <t>Enter the perfluoroethane emissions in the industrial process source category for unit 15 associated with existing gaseous fuel.</t>
  </si>
  <si>
    <t>Enter the perfluoropropane emissions in the industrial process source category for unit 15 associated with existing gaseous fuel.</t>
  </si>
  <si>
    <t>Enter the perfluorobutane emissions in the industrial process source category for unit 15 associated with existing gaseous fuel.</t>
  </si>
  <si>
    <t>Enter the perfluorocyclobutane emissions in the industrial process source category for unit 15 associated with existing gaseous fuel.</t>
  </si>
  <si>
    <t>Enter the perfluoropentane emissions in the industrial process source category for unit 15 associated with existing gaseous fuel.</t>
  </si>
  <si>
    <t>Enter the perfluorohexane emissions in the industrial process source category for unit 15 associated with existing gaseous fuel.</t>
  </si>
  <si>
    <t>Enter the HFC-23 emissions in the industrial process source category for unit 15 associated with existing gaseous fuel.</t>
  </si>
  <si>
    <t>Enter the HFC-32 emissions in the industrial process source category for unit 15 associated with existing gaseous fuel.</t>
  </si>
  <si>
    <t>Enter the HFC-41 emissions in the industrial process source category for unit 15 associated with existing gaseous fuel.</t>
  </si>
  <si>
    <t>Enter the HFC-43-10mee emissions in the industrial process source category for unit 15 associated with existing gaseous fuel.</t>
  </si>
  <si>
    <t>Enter the HFC-125 emissions in the industrial process source category for unit 15 associated with existing gaseous fuel.</t>
  </si>
  <si>
    <t>Enter the HFC-134 emissions in the industrial process source category for unit 15 associated with existing gaseous fuel.</t>
  </si>
  <si>
    <t>Enter the HFC-134a emissions in the industrial process source category for unit 15 associated with existing gaseous fuel.</t>
  </si>
  <si>
    <t>Enter the HFC-143 emissions in the industrial process source category for unit 15 associated with existing gaseous fuel.</t>
  </si>
  <si>
    <t>Enter the HFC-143a emissions in the industrial process source category for unit 15 associated with existing gaseous fuel.</t>
  </si>
  <si>
    <t>Enter the HFC-152a emissions in the industrial process source category for unit 15 associated with existing gaseous fuel.</t>
  </si>
  <si>
    <t>Enter the HFC-227ea emissions in the industrial process source category for unit 15 associated with existing gaseous fuel.</t>
  </si>
  <si>
    <t>Enter the HFC-236fa emissions in the industrial process source category for unit 15 associated with existing gaseous fuel.</t>
  </si>
  <si>
    <t>Enter the HFC-245ca emissions in the industrial process source category for unit 15 associated with existing gaseous fuel.</t>
  </si>
  <si>
    <t>I.Electricity.ES2U16C2</t>
  </si>
  <si>
    <t>Enter the carbon dioxide emissions in the industrial process source category for unit 16 associated with existing gaseous fuel.</t>
  </si>
  <si>
    <t>Enter the methane emissions in the industrial process source category for unit 16 associated with existing gaseous fuel.</t>
  </si>
  <si>
    <t>Enter the nitrous oxide emissions in the industrial process source category for unit 16 associated with existing gaseous fuel.</t>
  </si>
  <si>
    <t>Enter the sulphur hexafluoride emissions in the industrial process source category for unit 16 associated with existing gaseous fuel.</t>
  </si>
  <si>
    <t>Enter the perfluoromethane emissions in the industrial process source category for unit 16 associated with existing gaseous fuel.</t>
  </si>
  <si>
    <t>Enter the perfluoroethane emissions in the industrial process source category for unit 16 associated with existing gaseous fuel.</t>
  </si>
  <si>
    <t>Enter the perfluoropropane emissions in the industrial process source category for unit 16 associated with existing gaseous fuel.</t>
  </si>
  <si>
    <t>Enter the perfluorobutane emissions in the industrial process source category for unit 16 associated with existing gaseous fuel.</t>
  </si>
  <si>
    <t>Enter the perfluorocyclobutane emissions in the industrial process source category for unit 16 associated with existing gaseous fuel.</t>
  </si>
  <si>
    <t>Enter the perfluoropentane emissions in the industrial process source category for unit 16 associated with existing gaseous fuel.</t>
  </si>
  <si>
    <t>Enter the perfluorohexane emissions in the industrial process source category for unit 16 associated with existing gaseous fuel.</t>
  </si>
  <si>
    <t>Enter the HFC-23 emissions in the industrial process source category for unit 16 associated with existing gaseous fuel.</t>
  </si>
  <si>
    <t>Enter the HFC-32 emissions in the industrial process source category for unit 16 associated with existing gaseous fuel.</t>
  </si>
  <si>
    <t>Enter the HFC-41 emissions in the industrial process source category for unit 16 associated with existing gaseous fuel.</t>
  </si>
  <si>
    <t>Enter the HFC-43-10mee emissions in the industrial process source category for unit 16 associated with existing gaseous fuel.</t>
  </si>
  <si>
    <t>Enter the HFC-125 emissions in the industrial process source category for unit 16 associated with existing gaseous fuel.</t>
  </si>
  <si>
    <t>Enter the HFC-134 emissions in the industrial process source category for unit 16 associated with existing gaseous fuel.</t>
  </si>
  <si>
    <t>Enter the HFC-134a emissions in the industrial process source category for unit 16 associated with existing gaseous fuel.</t>
  </si>
  <si>
    <t>Enter the HFC-143 emissions in the industrial process source category for unit 16 associated with existing gaseous fuel.</t>
  </si>
  <si>
    <t>Enter the HFC-143a emissions in the industrial process source category for unit 16 associated with existing gaseous fuel.</t>
  </si>
  <si>
    <t>Enter the HFC-152a emissions in the industrial process source category for unit 16 associated with existing gaseous fuel.</t>
  </si>
  <si>
    <t>Enter the HFC-227ea emissions in the industrial process source category for unit 16 associated with existing gaseous fuel.</t>
  </si>
  <si>
    <t>Enter the HFC-236fa emissions in the industrial process source category for unit 16 associated with existing gaseous fuel.</t>
  </si>
  <si>
    <t>Enter the HFC-245ca emissions in the industrial process source category for unit 16 associated with existing gaseous fuel.</t>
  </si>
  <si>
    <t>I.Electricity.ES2U17C2</t>
  </si>
  <si>
    <t>Enter the carbon dioxide emissions in the industrial process source category for unit 17 associated with existing gaseous fuel.</t>
  </si>
  <si>
    <t>Enter the methane emissions in the industrial process source category for unit 17 associated with existing gaseous fuel.</t>
  </si>
  <si>
    <t>Enter the nitrous oxide emissions in the industrial process source category for unit 17 associated with existing gaseous fuel.</t>
  </si>
  <si>
    <t>Enter the sulphur hexafluoride emissions in the industrial process source category for unit 17 associated with existing gaseous fuel.</t>
  </si>
  <si>
    <t>Enter the perfluoromethane emissions in the industrial process source category for unit 17 associated with existing gaseous fuel.</t>
  </si>
  <si>
    <t>Enter the perfluoroethane emissions in the industrial process source category for unit 17 associated with existing gaseous fuel.</t>
  </si>
  <si>
    <t>Enter the perfluoropropane emissions in the industrial process source category for unit 17 associated with existing gaseous fuel.</t>
  </si>
  <si>
    <t>Enter the perfluorobutane emissions in the industrial process source category for unit 17 associated with existing gaseous fuel.</t>
  </si>
  <si>
    <t>Enter the perfluorocyclobutane emissions in the industrial process source category for unit 17 associated with existing gaseous fuel.</t>
  </si>
  <si>
    <t>Enter the perfluoropentane emissions in the industrial process source category for unit 17 associated with existing gaseous fuel.</t>
  </si>
  <si>
    <t>Enter the perfluorohexane emissions in the industrial process source category for unit 17 associated with existing gaseous fuel.</t>
  </si>
  <si>
    <t>Enter the HFC-23 emissions in the industrial process source category for unit 17 associated with existing gaseous fuel.</t>
  </si>
  <si>
    <t>Enter the HFC-32 emissions in the industrial process source category for unit 17 associated with existing gaseous fuel.</t>
  </si>
  <si>
    <t>Enter the HFC-41 emissions in the industrial process source category for unit 17 associated with existing gaseous fuel.</t>
  </si>
  <si>
    <t>Enter the HFC-43-10mee emissions in the industrial process source category for unit 17 associated with existing gaseous fuel.</t>
  </si>
  <si>
    <t>Enter the HFC-125 emissions in the industrial process source category for unit 17 associated with existing gaseous fuel.</t>
  </si>
  <si>
    <t>Enter the HFC-134 emissions in the industrial process source category for unit 17 associated with existing gaseous fuel.</t>
  </si>
  <si>
    <t>Enter the HFC-134a emissions in the industrial process source category for unit 17 associated with existing gaseous fuel.</t>
  </si>
  <si>
    <t>Enter the HFC-143 emissions in the industrial process source category for unit 17 associated with existing gaseous fuel.</t>
  </si>
  <si>
    <t>Enter the HFC-143a emissions in the industrial process source category for unit 17 associated with existing gaseous fuel.</t>
  </si>
  <si>
    <t>Enter the HFC-152a emissions in the industrial process source category for unit 17 associated with existing gaseous fuel.</t>
  </si>
  <si>
    <t>Enter the HFC-227ea emissions in the industrial process source category for unit 17 associated with existing gaseous fuel.</t>
  </si>
  <si>
    <t>Enter the HFC-236fa emissions in the industrial process source category for unit 17 associated with existing gaseous fuel.</t>
  </si>
  <si>
    <t>Enter the HFC-245ca emissions in the industrial process source category for unit 17 associated with existing gaseous fuel.</t>
  </si>
  <si>
    <t>I.Electricity.ES2U18C2</t>
  </si>
  <si>
    <t>Enter the carbon dioxide emissions in the industrial process source category for unit 18 associated with existing gaseous fuel.</t>
  </si>
  <si>
    <t>Enter the methane emissions in the industrial process source category for unit 18 associated with existing gaseous fuel.</t>
  </si>
  <si>
    <t>Enter the nitrous oxide emissions in the industrial process source category for unit 18 associated with existing gaseous fuel.</t>
  </si>
  <si>
    <t>Enter the sulphur hexafluoride emissions in the industrial process source category for unit 18 associated with existing gaseous fuel.</t>
  </si>
  <si>
    <t>Enter the perfluoromethane emissions in the industrial process source category for unit 18 associated with existing gaseous fuel.</t>
  </si>
  <si>
    <t>Enter the perfluoroethane emissions in the industrial process source category for unit 18 associated with existing gaseous fuel.</t>
  </si>
  <si>
    <t>Enter the perfluoropropane emissions in the industrial process source category for unit 18 associated with existing gaseous fuel.</t>
  </si>
  <si>
    <t>Enter the perfluorobutane emissions in the industrial process source category for unit 18 associated with existing gaseous fuel.</t>
  </si>
  <si>
    <t>Enter the perfluorocyclobutane emissions in the industrial process source category for unit 18 associated with existing gaseous fuel.</t>
  </si>
  <si>
    <t>Enter the perfluoropentane emissions in the industrial process source category for unit 18 associated with existing gaseous fuel.</t>
  </si>
  <si>
    <t>Enter the perfluorohexane emissions in the industrial process source category for unit 18 associated with existing gaseous fuel.</t>
  </si>
  <si>
    <t>Enter the HFC-23 emissions in the industrial process source category for unit 18 associated with existing gaseous fuel.</t>
  </si>
  <si>
    <t>Enter the HFC-32 emissions in the industrial process source category for unit 18 associated with existing gaseous fuel.</t>
  </si>
  <si>
    <t>Enter the HFC-41 emissions in the industrial process source category for unit 18 associated with existing gaseous fuel.</t>
  </si>
  <si>
    <t>Enter the HFC-43-10mee emissions in the industrial process source category for unit 18 associated with existing gaseous fuel.</t>
  </si>
  <si>
    <t>Enter the HFC-125 emissions in the industrial process source category for unit 18 associated with existing gaseous fuel.</t>
  </si>
  <si>
    <t>Enter the HFC-134 emissions in the industrial process source category for unit 18 associated with existing gaseous fuel.</t>
  </si>
  <si>
    <t>Enter the HFC-134a emissions in the industrial process source category for unit 18 associated with existing gaseous fuel.</t>
  </si>
  <si>
    <t>Enter the HFC-143 emissions in the industrial process source category for unit 18 associated with existing gaseous fuel.</t>
  </si>
  <si>
    <t>Enter the HFC-143a emissions in the industrial process source category for unit 18 associated with existing gaseous fuel.</t>
  </si>
  <si>
    <t>Enter the HFC-152a emissions in the industrial process source category for unit 18 associated with existing gaseous fuel.</t>
  </si>
  <si>
    <t>Enter the HFC-227ea emissions in the industrial process source category for unit 18 associated with existing gaseous fuel.</t>
  </si>
  <si>
    <t>Enter the HFC-236fa emissions in the industrial process source category for unit 18 associated with existing gaseous fuel.</t>
  </si>
  <si>
    <t>Enter the HFC-245ca emissions in the industrial process source category for unit 18 associated with existing gaseous fuel.</t>
  </si>
  <si>
    <t>I.Electricity.ES2U19C2</t>
  </si>
  <si>
    <t>Enter the carbon dioxide emissions in the industrial process source category for unit 19 associated with existing gaseous fuel.</t>
  </si>
  <si>
    <t>Enter the methane emissions in the industrial process source category for unit 19 associated with existing gaseous fuel.</t>
  </si>
  <si>
    <t>Enter the nitrous oxide emissions in the industrial process source category for unit 19 associated with existing gaseous fuel.</t>
  </si>
  <si>
    <t>Enter the sulphur hexafluoride emissions in the industrial process source category for unit 19 associated with existing gaseous fuel.</t>
  </si>
  <si>
    <t>Enter the perfluoromethane emissions in the industrial process source category for unit 19 associated with existing gaseous fuel.</t>
  </si>
  <si>
    <t>Enter the perfluoroethane emissions in the industrial process source category for unit 19 associated with existing gaseous fuel.</t>
  </si>
  <si>
    <t>Enter the perfluoropropane emissions in the industrial process source category for unit 19 associated with existing gaseous fuel.</t>
  </si>
  <si>
    <t>Enter the perfluorobutane emissions in the industrial process source category for unit 19 associated with existing gaseous fuel.</t>
  </si>
  <si>
    <t>Enter the perfluorocyclobutane emissions in the industrial process source category for unit 19 associated with existing gaseous fuel.</t>
  </si>
  <si>
    <t>Enter the perfluoropentane emissions in the industrial process source category for unit 19 associated with existing gaseous fuel.</t>
  </si>
  <si>
    <t>Enter the perfluorohexane emissions in the industrial process source category for unit 19 associated with existing gaseous fuel.</t>
  </si>
  <si>
    <t>Enter the HFC-23 emissions in the industrial process source category for unit 19 associated with existing gaseous fuel.</t>
  </si>
  <si>
    <t>Enter the HFC-32 emissions in the industrial process source category for unit 19 associated with existing gaseous fuel.</t>
  </si>
  <si>
    <t>Enter the HFC-41 emissions in the industrial process source category for unit 19 associated with existing gaseous fuel.</t>
  </si>
  <si>
    <t>Enter the HFC-43-10mee emissions in the industrial process source category for unit 19 associated with existing gaseous fuel.</t>
  </si>
  <si>
    <t>Enter the HFC-125 emissions in the industrial process source category for unit 19 associated with existing gaseous fuel.</t>
  </si>
  <si>
    <t>Enter the HFC-134 emissions in the industrial process source category for unit 19 associated with existing gaseous fuel.</t>
  </si>
  <si>
    <t>Enter the HFC-134a emissions in the industrial process source category for unit 19 associated with existing gaseous fuel.</t>
  </si>
  <si>
    <t>Enter the HFC-143 emissions in the industrial process source category for unit 19 associated with existing gaseous fuel.</t>
  </si>
  <si>
    <t>Enter the HFC-143a emissions in the industrial process source category for unit 19 associated with existing gaseous fuel.</t>
  </si>
  <si>
    <t>Enter the HFC-152a emissions in the industrial process source category for unit 19 associated with existing gaseous fuel.</t>
  </si>
  <si>
    <t>Enter the HFC-227ea emissions in the industrial process source category for unit 19 associated with existing gaseous fuel.</t>
  </si>
  <si>
    <t>Enter the HFC-236fa emissions in the industrial process source category for unit 19 associated with existing gaseous fuel.</t>
  </si>
  <si>
    <t>Enter the HFC-245ca emissions in the industrial process source category for unit 19 associated with existing gaseous fuel.</t>
  </si>
  <si>
    <t>I.Electricity.ES2U20C2</t>
  </si>
  <si>
    <t>Enter the carbon dioxide emissions in the industrial process source category for unit 20 associated with existing gaseous fuel.</t>
  </si>
  <si>
    <t>Enter the methane emissions in the industrial process source category for unit 20 associated with existing gaseous fuel.</t>
  </si>
  <si>
    <t>Enter the nitrous oxide emissions in the industrial process source category for unit 20 associated with existing gaseous fuel.</t>
  </si>
  <si>
    <t>Enter the sulphur hexafluoride emissions in the industrial process source category for unit 20 associated with existing gaseous fuel.</t>
  </si>
  <si>
    <t>Enter the perfluoromethane emissions in the industrial process source category for unit 20 associated with existing gaseous fuel.</t>
  </si>
  <si>
    <t>Enter the perfluoroethane emissions in the industrial process source category for unit 20 associated with existing gaseous fuel.</t>
  </si>
  <si>
    <t>Enter the perfluoropropane emissions in the industrial process source category for unit 20 associated with existing gaseous fuel.</t>
  </si>
  <si>
    <t>Enter the perfluorobutane emissions in the industrial process source category for unit 20 associated with existing gaseous fuel.</t>
  </si>
  <si>
    <t>Enter the perfluorocyclobutane emissions in the industrial process source category for unit 20 associated with existing gaseous fuel.</t>
  </si>
  <si>
    <t>Enter the perfluoropentane emissions in the industrial process source category for unit 20 associated with existing gaseous fuel.</t>
  </si>
  <si>
    <t>Enter the perfluorohexane emissions in the industrial process source category for unit 20 associated with existing gaseous fuel.</t>
  </si>
  <si>
    <t>Enter the HFC-23 emissions in the industrial process source category for unit 20 associated with existing gaseous fuel.</t>
  </si>
  <si>
    <t>Enter the HFC-32 emissions in the industrial process source category for unit 20 associated with existing gaseous fuel.</t>
  </si>
  <si>
    <t>Enter the HFC-41 emissions in the industrial process source category for unit 20 associated with existing gaseous fuel.</t>
  </si>
  <si>
    <t>Enter the HFC-43-10mee emissions in the industrial process source category for unit 20 associated with existing gaseous fuel.</t>
  </si>
  <si>
    <t>Enter the HFC-125 emissions in the industrial process source category for unit 20 associated with existing gaseous fuel.</t>
  </si>
  <si>
    <t>Enter the HFC-134 emissions in the industrial process source category for unit 20 associated with existing gaseous fuel.</t>
  </si>
  <si>
    <t>Enter the HFC-134a emissions in the industrial process source category for unit 20 associated with existing gaseous fuel.</t>
  </si>
  <si>
    <t>Enter the HFC-143 emissions in the industrial process source category for unit 20 associated with existing gaseous fuel.</t>
  </si>
  <si>
    <t>Enter the HFC-143a emissions in the industrial process source category for unit 20 associated with existing gaseous fuel.</t>
  </si>
  <si>
    <t>Enter the HFC-152a emissions in the industrial process source category for unit 20 associated with existing gaseous fuel.</t>
  </si>
  <si>
    <t>Enter the HFC-227ea emissions in the industrial process source category for unit 20 associated with existing gaseous fuel.</t>
  </si>
  <si>
    <t>Enter the HFC-236fa emissions in the industrial process source category for unit 20 associated with existing gaseous fuel.</t>
  </si>
  <si>
    <t>Enter the HFC-245ca emissions in the industrial process source category for unit 20 associated with existing gaseous fuel.</t>
  </si>
  <si>
    <t>I.Electricity.ES2U1C3</t>
  </si>
  <si>
    <t>Enter the sulphur hexafluoride emissions in the industrial product use source category for unit 1 associated with existing gaseous fuel.</t>
  </si>
  <si>
    <t>Enter the perfluoromethane emissions in the industrial product use source category for unit 1 associated with existing gaseous fuel.</t>
  </si>
  <si>
    <t>Enter the perfluoroethane emissions in the industrial product use source category for unit 1 associated with existing gaseous fuel.</t>
  </si>
  <si>
    <t>Enter the perfluoropropane emissions in the industrial product use source category for unit 1 associated with existing gaseous fuel.</t>
  </si>
  <si>
    <t>Enter the perfluorobutane emissions in the industrial product use source category for unit 1 associated with existing gaseous fuel.</t>
  </si>
  <si>
    <t>Enter the perfluorocyclobutane emissions in the industrial product use source category for unit 1 associated with existing gaseous fuel.</t>
  </si>
  <si>
    <t>Enter the perfluoropentane emissions in the industrial product use source category for unit 1 associated with existing gaseous fuel.</t>
  </si>
  <si>
    <t>Enter the perfluorohexane emissions in the industrial product use source category for unit 1 associated with existing gaseous fuel.</t>
  </si>
  <si>
    <t>Enter the HFC-23 emissions in the industrial product use source category for unit 1 associated with existing gaseous fuel.</t>
  </si>
  <si>
    <t>Enter the HFC-32 emissions in the industrial product use source category for unit 1 associated with existing gaseous fuel.</t>
  </si>
  <si>
    <t>Enter the HFC-41 emissions in the industrial product use source category for unit 1 associated with existing gaseous fuel.</t>
  </si>
  <si>
    <t>Enter the HFC-43-10mee emissions in the industrial product use source category for unit 1 associated with existing gaseous fuel.</t>
  </si>
  <si>
    <t>Enter the HFC-125 emissions in the industrial product use source category for unit 1 associated with existing gaseous fuel.</t>
  </si>
  <si>
    <t>Enter the HFC-134 emissions in the industrial product use source category for unit 1 associated with existing gaseous fuel.</t>
  </si>
  <si>
    <t>Enter the HFC-134a emissions in the industrial product use source category for unit 1 associated with existing gaseous fuel.</t>
  </si>
  <si>
    <t>Enter the HFC-143 emissions in the industrial product use source category for unit 1 associated with existing gaseous fuel.</t>
  </si>
  <si>
    <t>Enter the HFC-143a emissions in the industrial product use source category for unit 1 associated with existing gaseous fuel.</t>
  </si>
  <si>
    <t>Enter the HFC-152a emissions in the industrial product use source category for unit 1 associated with existing gaseous fuel.</t>
  </si>
  <si>
    <t>Enter the HFC-227ea emissions in the industrial product use source category for unit 1 associated with existing gaseous fuel.</t>
  </si>
  <si>
    <t>Enter the HFC-236fa emissions in the industrial product use source category for unit 1 associated with existing gaseous fuel.</t>
  </si>
  <si>
    <t>Enter the HFC-245ca emissions in the industrial product use source category for unit 1 associated with existing gaseous fuel.</t>
  </si>
  <si>
    <t>I.Electricity.ES2U2C3</t>
  </si>
  <si>
    <t>Enter the sulphur hexafluoride emissions in the industrial product use source category for unit 2 associated with existing gaseous fuel.</t>
  </si>
  <si>
    <t>Enter the perfluoromethane emissions in the industrial product use source category for unit 2 associated with existing gaseous fuel.</t>
  </si>
  <si>
    <t>Enter the perfluoroethane emissions in the industrial product use source category for unit 2 associated with existing gaseous fuel.</t>
  </si>
  <si>
    <t>Enter the perfluoropropane emissions in the industrial product use source category for unit 2 associated with existing gaseous fuel.</t>
  </si>
  <si>
    <t>Enter the perfluorobutane emissions in the industrial product use source category for unit 2 associated with existing gaseous fuel.</t>
  </si>
  <si>
    <t>Enter the perfluorocyclobutane emissions in the industrial product use source category for unit 2 associated with existing gaseous fuel.</t>
  </si>
  <si>
    <t>Enter the perfluoropentane emissions in the industrial product use source category for unit 2 associated with existing gaseous fuel.</t>
  </si>
  <si>
    <t>Enter the perfluorohexane emissions in the industrial product use source category for unit 2 associated with existing gaseous fuel.</t>
  </si>
  <si>
    <t>Enter the HFC-23 emissions in the industrial product use source category for unit 2 associated with existing gaseous fuel.</t>
  </si>
  <si>
    <t>Enter the HFC-32 emissions in the industrial product use source category for unit 2 associated with existing gaseous fuel.</t>
  </si>
  <si>
    <t>Enter the HFC-41 emissions in the industrial product use source category for unit 2 associated with existing gaseous fuel.</t>
  </si>
  <si>
    <t>Enter the HFC-43-10mee emissions in the industrial product use source category for unit 2 associated with existing gaseous fuel.</t>
  </si>
  <si>
    <t>Enter the HFC-125 emissions in the industrial product use source category for unit 2 associated with existing gaseous fuel.</t>
  </si>
  <si>
    <t>Enter the HFC-134 emissions in the industrial product use source category for unit 2 associated with existing gaseous fuel.</t>
  </si>
  <si>
    <t>Enter the HFC-134a emissions in the industrial product use source category for unit 2 associated with existing gaseous fuel.</t>
  </si>
  <si>
    <t>Enter the HFC-143 emissions in the industrial product use source category for unit 2 associated with existing gaseous fuel.</t>
  </si>
  <si>
    <t>Enter the HFC-143a emissions in the industrial product use source category for unit 2 associated with existing gaseous fuel.</t>
  </si>
  <si>
    <t>Enter the HFC-152a emissions in the industrial product use source category for unit 2 associated with existing gaseous fuel.</t>
  </si>
  <si>
    <t>Enter the HFC-227ea emissions in the industrial product use source category for unit 2 associated with existing gaseous fuel.</t>
  </si>
  <si>
    <t>Enter the HFC-236fa emissions in the industrial product use source category for unit 2 associated with existing gaseous fuel.</t>
  </si>
  <si>
    <t>Enter the HFC-245ca emissions in the industrial product use source category for unit 2 associated with existing gaseous fuel.</t>
  </si>
  <si>
    <t>I.Electricity.ES2U3C3</t>
  </si>
  <si>
    <t>Enter the sulphur hexafluoride emissions in the industrial product use source category for unit 3 associated with existing gaseous fuel.</t>
  </si>
  <si>
    <t>Enter the perfluoromethane emissions in the industrial product use source category for unit 3 associated with existing gaseous fuel.</t>
  </si>
  <si>
    <t>Enter the perfluoroethane emissions in the industrial product use source category for unit 3 associated with existing gaseous fuel.</t>
  </si>
  <si>
    <t>Enter the perfluoropropane emissions in the industrial product use source category for unit 3 associated with existing gaseous fuel.</t>
  </si>
  <si>
    <t>Enter the perfluorobutane emissions in the industrial product use source category for unit 3 associated with existing gaseous fuel.</t>
  </si>
  <si>
    <t>Enter the perfluorocyclobutane emissions in the industrial product use source category for unit 3 associated with existing gaseous fuel.</t>
  </si>
  <si>
    <t>Enter the perfluoropentane emissions in the industrial product use source category for unit 3 associated with existing gaseous fuel.</t>
  </si>
  <si>
    <t>Enter the perfluorohexane emissions in the industrial product use source category for unit 3 associated with existing gaseous fuel.</t>
  </si>
  <si>
    <t>Enter the HFC-23 emissions in the industrial product use source category for unit 3 associated with existing gaseous fuel.</t>
  </si>
  <si>
    <t>Enter the HFC-32 emissions in the industrial product use source category for unit 3 associated with existing gaseous fuel.</t>
  </si>
  <si>
    <t>Enter the HFC-41 emissions in the industrial product use source category for unit 3 associated with existing gaseous fuel.</t>
  </si>
  <si>
    <t>Enter the HFC-43-10mee emissions in the industrial product use source category for unit 3 associated with existing gaseous fuel.</t>
  </si>
  <si>
    <t>Enter the HFC-125 emissions in the industrial product use source category for unit 3 associated with existing gaseous fuel.</t>
  </si>
  <si>
    <t>Enter the HFC-134 emissions in the industrial product use source category for unit 3 associated with existing gaseous fuel.</t>
  </si>
  <si>
    <t>Enter the HFC-134a emissions in the industrial product use source category for unit 3 associated with existing gaseous fuel.</t>
  </si>
  <si>
    <t>Enter the HFC-143 emissions in the industrial product use source category for unit 3 associated with existing gaseous fuel.</t>
  </si>
  <si>
    <t>Enter the HFC-143a emissions in the industrial product use source category for unit 3 associated with existing gaseous fuel.</t>
  </si>
  <si>
    <t>Enter the HFC-152a emissions in the industrial product use source category for unit 3 associated with existing gaseous fuel.</t>
  </si>
  <si>
    <t>Enter the HFC-227ea emissions in the industrial product use source category for unit 3 associated with existing gaseous fuel.</t>
  </si>
  <si>
    <t>Enter the HFC-236fa emissions in the industrial product use source category for unit 3 associated with existing gaseous fuel.</t>
  </si>
  <si>
    <t>Enter the HFC-245ca emissions in the industrial product use source category for unit 3 associated with existing gaseous fuel.</t>
  </si>
  <si>
    <t>I.Electricity.ES2U4C3</t>
  </si>
  <si>
    <t>Enter the sulphur hexafluoride emissions in the industrial product use source category for unit 4 associated with existing gaseous fuel.</t>
  </si>
  <si>
    <t>Enter the perfluoromethane emissions in the industrial product use source category for unit 4 associated with existing gaseous fuel.</t>
  </si>
  <si>
    <t>Enter the perfluoroethane emissions in the industrial product use source category for unit 4 associated with existing gaseous fuel.</t>
  </si>
  <si>
    <t>Enter the perfluoropropane emissions in the industrial product use source category for unit 4 associated with existing gaseous fuel.</t>
  </si>
  <si>
    <t>Enter the perfluorobutane emissions in the industrial product use source category for unit 4 associated with existing gaseous fuel.</t>
  </si>
  <si>
    <t>Enter the perfluorocyclobutane emissions in the industrial product use source category for unit 4 associated with existing gaseous fuel.</t>
  </si>
  <si>
    <t>Enter the perfluoropentane emissions in the industrial product use source category for unit 4 associated with existing gaseous fuel.</t>
  </si>
  <si>
    <t>Enter the perfluorohexane emissions in the industrial product use source category for unit 4 associated with existing gaseous fuel.</t>
  </si>
  <si>
    <t>Enter the HFC-23 emissions in the industrial product use source category for unit 4 associated with existing gaseous fuel.</t>
  </si>
  <si>
    <t>Enter the HFC-32 emissions in the industrial product use source category for unit 4 associated with existing gaseous fuel.</t>
  </si>
  <si>
    <t>Enter the HFC-41 emissions in the industrial product use source category for unit 4 associated with existing gaseous fuel.</t>
  </si>
  <si>
    <t>Enter the HFC-43-10mee emissions in the industrial product use source category for unit 4 associated with existing gaseous fuel.</t>
  </si>
  <si>
    <t>Enter the HFC-125 emissions in the industrial product use source category for unit 4 associated with existing gaseous fuel.</t>
  </si>
  <si>
    <t>Enter the HFC-134 emissions in the industrial product use source category for unit 4 associated with existing gaseous fuel.</t>
  </si>
  <si>
    <t>Enter the HFC-134a emissions in the industrial product use source category for unit 4 associated with existing gaseous fuel.</t>
  </si>
  <si>
    <t>Enter the HFC-143 emissions in the industrial product use source category for unit 4 associated with existing gaseous fuel.</t>
  </si>
  <si>
    <t>Enter the HFC-143a emissions in the industrial product use source category for unit 4 associated with existing gaseous fuel.</t>
  </si>
  <si>
    <t>Enter the HFC-152a emissions in the industrial product use source category for unit 4 associated with existing gaseous fuel.</t>
  </si>
  <si>
    <t>Enter the HFC-227ea emissions in the industrial product use source category for unit 4 associated with existing gaseous fuel.</t>
  </si>
  <si>
    <t>Enter the HFC-236fa emissions in the industrial product use source category for unit 4 associated with existing gaseous fuel.</t>
  </si>
  <si>
    <t>Enter the HFC-245ca emissions in the industrial product use source category for unit 4 associated with existing gaseous fuel.</t>
  </si>
  <si>
    <t>I.Electricity.ES2U5C3</t>
  </si>
  <si>
    <t>Enter the sulphur hexafluoride emissions in the industrial product use source category for unit 5 associated with existing gaseous fuel.</t>
  </si>
  <si>
    <t>Enter the perfluoromethane emissions in the industrial product use source category for unit 5 associated with existing gaseous fuel.</t>
  </si>
  <si>
    <t>Enter the perfluoroethane emissions in the industrial product use source category for unit 5 associated with existing gaseous fuel.</t>
  </si>
  <si>
    <t>Enter the perfluoropropane emissions in the industrial product use source category for unit 5 associated with existing gaseous fuel.</t>
  </si>
  <si>
    <t>Enter the perfluorobutane emissions in the industrial product use source category for unit 5 associated with existing gaseous fuel.</t>
  </si>
  <si>
    <t>Enter the perfluorocyclobutane emissions in the industrial product use source category for unit 5 associated with existing gaseous fuel.</t>
  </si>
  <si>
    <t>Enter the perfluoropentane emissions in the industrial product use source category for unit 5 associated with existing gaseous fuel.</t>
  </si>
  <si>
    <t>Enter the perfluorohexane emissions in the industrial product use source category for unit 5 associated with existing gaseous fuel.</t>
  </si>
  <si>
    <t>Enter the HFC-23 emissions in the industrial product use source category for unit 5 associated with existing gaseous fuel.</t>
  </si>
  <si>
    <t>Enter the HFC-32 emissions in the industrial product use source category for unit 5 associated with existing gaseous fuel.</t>
  </si>
  <si>
    <t>Enter the HFC-41 emissions in the industrial product use source category for unit 5 associated with existing gaseous fuel.</t>
  </si>
  <si>
    <t>Enter the HFC-43-10mee emissions in the industrial product use source category for unit 5 associated with existing gaseous fuel.</t>
  </si>
  <si>
    <t>Enter the HFC-125 emissions in the industrial product use source category for unit 5 associated with existing gaseous fuel.</t>
  </si>
  <si>
    <t>Enter the HFC-134 emissions in the industrial product use source category for unit 5 associated with existing gaseous fuel.</t>
  </si>
  <si>
    <t>Enter the HFC-134a emissions in the industrial product use source category for unit 5 associated with existing gaseous fuel.</t>
  </si>
  <si>
    <t>Enter the HFC-143 emissions in the industrial product use source category for unit 5 associated with existing gaseous fuel.</t>
  </si>
  <si>
    <t>Enter the HFC-143a emissions in the industrial product use source category for unit 5 associated with existing gaseous fuel.</t>
  </si>
  <si>
    <t>Enter the HFC-152a emissions in the industrial product use source category for unit 5 associated with existing gaseous fuel.</t>
  </si>
  <si>
    <t>Enter the HFC-227ea emissions in the industrial product use source category for unit 5 associated with existing gaseous fuel.</t>
  </si>
  <si>
    <t>Enter the HFC-236fa emissions in the industrial product use source category for unit 5 associated with existing gaseous fuel.</t>
  </si>
  <si>
    <t>Enter the HFC-245ca emissions in the industrial product use source category for unit 5 associated with existing gaseous fuel.</t>
  </si>
  <si>
    <t>I.Electricity.ES2U6C3</t>
  </si>
  <si>
    <t>Enter the sulphur hexafluoride emissions in the industrial product use source category for unit 6 associated with existing gaseous fuel.</t>
  </si>
  <si>
    <t>Enter the perfluoromethane emissions in the industrial product use source category for unit 6 associated with existing gaseous fuel.</t>
  </si>
  <si>
    <t>Enter the perfluoroethane emissions in the industrial product use source category for unit 6 associated with existing gaseous fuel.</t>
  </si>
  <si>
    <t>Enter the perfluoropropane emissions in the industrial product use source category for unit 6 associated with existing gaseous fuel.</t>
  </si>
  <si>
    <t>Enter the perfluorobutane emissions in the industrial product use source category for unit 6 associated with existing gaseous fuel.</t>
  </si>
  <si>
    <t>Enter the perfluorocyclobutane emissions in the industrial product use source category for unit 6 associated with existing gaseous fuel.</t>
  </si>
  <si>
    <t>Enter the perfluoropentane emissions in the industrial product use source category for unit 6 associated with existing gaseous fuel.</t>
  </si>
  <si>
    <t>Enter the perfluorohexane emissions in the industrial product use source category for unit 6 associated with existing gaseous fuel.</t>
  </si>
  <si>
    <t>Enter the HFC-23 emissions in the industrial product use source category for unit 6 associated with existing gaseous fuel.</t>
  </si>
  <si>
    <t>Enter the HFC-32 emissions in the industrial product use source category for unit 6 associated with existing gaseous fuel.</t>
  </si>
  <si>
    <t>Enter the HFC-41 emissions in the industrial product use source category for unit 6 associated with existing gaseous fuel.</t>
  </si>
  <si>
    <t>Enter the HFC-43-10mee emissions in the industrial product use source category for unit 6 associated with existing gaseous fuel.</t>
  </si>
  <si>
    <t>Enter the HFC-125 emissions in the industrial product use source category for unit 6 associated with existing gaseous fuel.</t>
  </si>
  <si>
    <t>Enter the HFC-134 emissions in the industrial product use source category for unit 6 associated with existing gaseous fuel.</t>
  </si>
  <si>
    <t>Enter the HFC-134a emissions in the industrial product use source category for unit 6 associated with existing gaseous fuel.</t>
  </si>
  <si>
    <t>Enter the HFC-143 emissions in the industrial product use source category for unit 6 associated with existing gaseous fuel.</t>
  </si>
  <si>
    <t>Enter the HFC-143a emissions in the industrial product use source category for unit 6 associated with existing gaseous fuel.</t>
  </si>
  <si>
    <t>Enter the HFC-152a emissions in the industrial product use source category for unit 6 associated with existing gaseous fuel.</t>
  </si>
  <si>
    <t>Enter the HFC-227ea emissions in the industrial product use source category for unit 6 associated with existing gaseous fuel.</t>
  </si>
  <si>
    <t>Enter the HFC-236fa emissions in the industrial product use source category for unit 6 associated with existing gaseous fuel.</t>
  </si>
  <si>
    <t>Enter the HFC-245ca emissions in the industrial product use source category for unit 6 associated with existing gaseous fuel.</t>
  </si>
  <si>
    <t>I.Electricity.ES2U7C3</t>
  </si>
  <si>
    <t>Enter the sulphur hexafluoride emissions in the industrial product use source category for unit 7 associated with existing gaseous fuel.</t>
  </si>
  <si>
    <t>Enter the perfluoromethane emissions in the industrial product use source category for unit 7 associated with existing gaseous fuel.</t>
  </si>
  <si>
    <t>Enter the perfluoroethane emissions in the industrial product use source category for unit 7 associated with existing gaseous fuel.</t>
  </si>
  <si>
    <t>Enter the perfluoropropane emissions in the industrial product use source category for unit 7 associated with existing gaseous fuel.</t>
  </si>
  <si>
    <t>Enter the perfluorobutane emissions in the industrial product use source category for unit 7 associated with existing gaseous fuel.</t>
  </si>
  <si>
    <t>Enter the perfluorocyclobutane emissions in the industrial product use source category for unit 7 associated with existing gaseous fuel.</t>
  </si>
  <si>
    <t>Enter the perfluoropentane emissions in the industrial product use source category for unit 7 associated with existing gaseous fuel.</t>
  </si>
  <si>
    <t>Enter the perfluorohexane emissions in the industrial product use source category for unit 7 associated with existing gaseous fuel.</t>
  </si>
  <si>
    <t>Enter the HFC-23 emissions in the industrial product use source category for unit 7 associated with existing gaseous fuel.</t>
  </si>
  <si>
    <t>Enter the HFC-32 emissions in the industrial product use source category for unit 7 associated with existing gaseous fuel.</t>
  </si>
  <si>
    <t>Enter the HFC-41 emissions in the industrial product use source category for unit 7 associated with existing gaseous fuel.</t>
  </si>
  <si>
    <t>Enter the HFC-43-10mee emissions in the industrial product use source category for unit 7 associated with existing gaseous fuel.</t>
  </si>
  <si>
    <t>Enter the HFC-125 emissions in the industrial product use source category for unit 7 associated with existing gaseous fuel.</t>
  </si>
  <si>
    <t>Enter the HFC-134 emissions in the industrial product use source category for unit 7 associated with existing gaseous fuel.</t>
  </si>
  <si>
    <t>Enter the HFC-134a emissions in the industrial product use source category for unit 7 associated with existing gaseous fuel.</t>
  </si>
  <si>
    <t>Enter the HFC-143 emissions in the industrial product use source category for unit 7 associated with existing gaseous fuel.</t>
  </si>
  <si>
    <t>Enter the HFC-143a emissions in the industrial product use source category for unit 7 associated with existing gaseous fuel.</t>
  </si>
  <si>
    <t>Enter the HFC-152a emissions in the industrial product use source category for unit 7 associated with existing gaseous fuel.</t>
  </si>
  <si>
    <t>Enter the HFC-227ea emissions in the industrial product use source category for unit 7 associated with existing gaseous fuel.</t>
  </si>
  <si>
    <t>Enter the HFC-236fa emissions in the industrial product use source category for unit 7 associated with existing gaseous fuel.</t>
  </si>
  <si>
    <t>Enter the HFC-245ca emissions in the industrial product use source category for unit 7 associated with existing gaseous fuel.</t>
  </si>
  <si>
    <t>I.Electricity.ES2U8C3</t>
  </si>
  <si>
    <t>Enter the sulphur hexafluoride emissions in the industrial product use source category for unit 8 associated with existing gaseous fuel.</t>
  </si>
  <si>
    <t>Enter the perfluoromethane emissions in the industrial product use source category for unit 8 associated with existing gaseous fuel.</t>
  </si>
  <si>
    <t>Enter the perfluoroethane emissions in the industrial product use source category for unit 8 associated with existing gaseous fuel.</t>
  </si>
  <si>
    <t>Enter the perfluoropropane emissions in the industrial product use source category for unit 8 associated with existing gaseous fuel.</t>
  </si>
  <si>
    <t>Enter the perfluorobutane emissions in the industrial product use source category for unit 8 associated with existing gaseous fuel.</t>
  </si>
  <si>
    <t>Enter the perfluorocyclobutane emissions in the industrial product use source category for unit 8 associated with existing gaseous fuel.</t>
  </si>
  <si>
    <t>Enter the perfluoropentane emissions in the industrial product use source category for unit 8 associated with existing gaseous fuel.</t>
  </si>
  <si>
    <t>Enter the perfluorohexane emissions in the industrial product use source category for unit 8 associated with existing gaseous fuel.</t>
  </si>
  <si>
    <t>Enter the HFC-23 emissions in the industrial product use source category for unit 8 associated with existing gaseous fuel.</t>
  </si>
  <si>
    <t>Enter the HFC-32 emissions in the industrial product use source category for unit 8 associated with existing gaseous fuel.</t>
  </si>
  <si>
    <t>Enter the HFC-41 emissions in the industrial product use source category for unit 8 associated with existing gaseous fuel.</t>
  </si>
  <si>
    <t>Enter the HFC-43-10mee emissions in the industrial product use source category for unit 8 associated with existing gaseous fuel.</t>
  </si>
  <si>
    <t>Enter the HFC-125 emissions in the industrial product use source category for unit 8 associated with existing gaseous fuel.</t>
  </si>
  <si>
    <t>Enter the HFC-134 emissions in the industrial product use source category for unit 8 associated with existing gaseous fuel.</t>
  </si>
  <si>
    <t>Enter the HFC-134a emissions in the industrial product use source category for unit 8 associated with existing gaseous fuel.</t>
  </si>
  <si>
    <t>Enter the HFC-143 emissions in the industrial product use source category for unit 8 associated with existing gaseous fuel.</t>
  </si>
  <si>
    <t>Enter the HFC-143a emissions in the industrial product use source category for unit 8 associated with existing gaseous fuel.</t>
  </si>
  <si>
    <t>Enter the HFC-152a emissions in the industrial product use source category for unit 8 associated with existing gaseous fuel.</t>
  </si>
  <si>
    <t>Enter the HFC-227ea emissions in the industrial product use source category for unit 8 associated with existing gaseous fuel.</t>
  </si>
  <si>
    <t>Enter the HFC-236fa emissions in the industrial product use source category for unit 8 associated with existing gaseous fuel.</t>
  </si>
  <si>
    <t>Enter the HFC-245ca emissions in the industrial product use source category for unit 8 associated with existing gaseous fuel.</t>
  </si>
  <si>
    <t>I.Electricity.ES2U9C3</t>
  </si>
  <si>
    <t>Enter the sulphur hexafluoride emissions in the industrial product use source category for unit 9 associated with existing gaseous fuel.</t>
  </si>
  <si>
    <t>Enter the perfluoromethane emissions in the industrial product use source category for unit 9 associated with existing gaseous fuel.</t>
  </si>
  <si>
    <t>Enter the perfluoroethane emissions in the industrial product use source category for unit 9 associated with existing gaseous fuel.</t>
  </si>
  <si>
    <t>Enter the perfluoropropane emissions in the industrial product use source category for unit 9 associated with existing gaseous fuel.</t>
  </si>
  <si>
    <t>Enter the perfluorobutane emissions in the industrial product use source category for unit 9 associated with existing gaseous fuel.</t>
  </si>
  <si>
    <t>Enter the perfluorocyclobutane emissions in the industrial product use source category for unit 9 associated with existing gaseous fuel.</t>
  </si>
  <si>
    <t>Enter the perfluoropentane emissions in the industrial product use source category for unit 9 associated with existing gaseous fuel.</t>
  </si>
  <si>
    <t>Enter the perfluorohexane emissions in the industrial product use source category for unit 9 associated with existing gaseous fuel.</t>
  </si>
  <si>
    <t>Enter the HFC-23 emissions in the industrial product use source category for unit 9 associated with existing gaseous fuel.</t>
  </si>
  <si>
    <t>Enter the HFC-32 emissions in the industrial product use source category for unit 9 associated with existing gaseous fuel.</t>
  </si>
  <si>
    <t>Enter the HFC-41 emissions in the industrial product use source category for unit 9 associated with existing gaseous fuel.</t>
  </si>
  <si>
    <t>Enter the HFC-43-10mee emissions in the industrial product use source category for unit 9 associated with existing gaseous fuel.</t>
  </si>
  <si>
    <t>Enter the HFC-125 emissions in the industrial product use source category for unit 9 associated with existing gaseous fuel.</t>
  </si>
  <si>
    <t>Enter the HFC-134 emissions in the industrial product use source category for unit 9 associated with existing gaseous fuel.</t>
  </si>
  <si>
    <t>Enter the HFC-134a emissions in the industrial product use source category for unit 9 associated with existing gaseous fuel.</t>
  </si>
  <si>
    <t>Enter the HFC-143 emissions in the industrial product use source category for unit 9 associated with existing gaseous fuel.</t>
  </si>
  <si>
    <t>Enter the HFC-143a emissions in the industrial product use source category for unit 9 associated with existing gaseous fuel.</t>
  </si>
  <si>
    <t>Enter the HFC-152a emissions in the industrial product use source category for unit 9 associated with existing gaseous fuel.</t>
  </si>
  <si>
    <t>Enter the HFC-227ea emissions in the industrial product use source category for unit 9 associated with existing gaseous fuel.</t>
  </si>
  <si>
    <t>Enter the HFC-236fa emissions in the industrial product use source category for unit 9 associated with existing gaseous fuel.</t>
  </si>
  <si>
    <t>Enter the HFC-245ca emissions in the industrial product use source category for unit 9 associated with existing gaseous fuel.</t>
  </si>
  <si>
    <t>I.Electricity.ES2U10C3</t>
  </si>
  <si>
    <t>Enter the sulphur hexafluoride emissions in the industrial product use source category for unit 10 associated with existing gaseous fuel.</t>
  </si>
  <si>
    <t>Enter the perfluoromethane emissions in the industrial product use source category for unit 10 associated with existing gaseous fuel.</t>
  </si>
  <si>
    <t>Enter the perfluoroethane emissions in the industrial product use source category for unit 10 associated with existing gaseous fuel.</t>
  </si>
  <si>
    <t>Enter the perfluoropropane emissions in the industrial product use source category for unit 10 associated with existing gaseous fuel.</t>
  </si>
  <si>
    <t>Enter the perfluorobutane emissions in the industrial product use source category for unit 10 associated with existing gaseous fuel.</t>
  </si>
  <si>
    <t>Enter the perfluorocyclobutane emissions in the industrial product use source category for unit 10 associated with existing gaseous fuel.</t>
  </si>
  <si>
    <t>Enter the perfluoropentane emissions in the industrial product use source category for unit 10 associated with existing gaseous fuel.</t>
  </si>
  <si>
    <t>Enter the perfluorohexane emissions in the industrial product use source category for unit 10 associated with existing gaseous fuel.</t>
  </si>
  <si>
    <t>Enter the HFC-23 emissions in the industrial product use source category for unit 10 associated with existing gaseous fuel.</t>
  </si>
  <si>
    <t>Enter the HFC-32 emissions in the industrial product use source category for unit 10 associated with existing gaseous fuel.</t>
  </si>
  <si>
    <t>Enter the HFC-41 emissions in the industrial product use source category for unit 10 associated with existing gaseous fuel.</t>
  </si>
  <si>
    <t>Enter the HFC-43-10mee emissions in the industrial product use source category for unit 10 associated with existing gaseous fuel.</t>
  </si>
  <si>
    <t>Enter the HFC-125 emissions in the industrial product use source category for unit 10 associated with existing gaseous fuel.</t>
  </si>
  <si>
    <t>Enter the HFC-134 emissions in the industrial product use source category for unit 10 associated with existing gaseous fuel.</t>
  </si>
  <si>
    <t>Enter the HFC-134a emissions in the industrial product use source category for unit 10 associated with existing gaseous fuel.</t>
  </si>
  <si>
    <t>Enter the HFC-143 emissions in the industrial product use source category for unit 10 associated with existing gaseous fuel.</t>
  </si>
  <si>
    <t>Enter the HFC-143a emissions in the industrial product use source category for unit 10 associated with existing gaseous fuel.</t>
  </si>
  <si>
    <t>Enter the HFC-152a emissions in the industrial product use source category for unit 10 associated with existing gaseous fuel.</t>
  </si>
  <si>
    <t>Enter the HFC-227ea emissions in the industrial product use source category for unit 10 associated with existing gaseous fuel.</t>
  </si>
  <si>
    <t>Enter the HFC-236fa emissions in the industrial product use source category for unit 10 associated with existing gaseous fuel.</t>
  </si>
  <si>
    <t>Enter the HFC-245ca emissions in the industrial product use source category for unit 10 associated with existing gaseous fuel.</t>
  </si>
  <si>
    <t>I.Electricity.ES2U11C3</t>
  </si>
  <si>
    <t>Enter the sulphur hexafluoride emissions in the industrial product use source category for unit 11 associated with existing gaseous fuel.</t>
  </si>
  <si>
    <t>Enter the perfluoromethane emissions in the industrial product use source category for unit 11 associated with existing gaseous fuel.</t>
  </si>
  <si>
    <t>Enter the perfluoroethane emissions in the industrial product use source category for unit 11 associated with existing gaseous fuel.</t>
  </si>
  <si>
    <t>Enter the perfluoropropane emissions in the industrial product use source category for unit 11 associated with existing gaseous fuel.</t>
  </si>
  <si>
    <t>Enter the perfluorobutane emissions in the industrial product use source category for unit 11 associated with existing gaseous fuel.</t>
  </si>
  <si>
    <t>Enter the perfluorocyclobutane emissions in the industrial product use source category for unit 11 associated with existing gaseous fuel.</t>
  </si>
  <si>
    <t>Enter the perfluoropentane emissions in the industrial product use source category for unit 11 associated with existing gaseous fuel.</t>
  </si>
  <si>
    <t>Enter the perfluorohexane emissions in the industrial product use source category for unit 11 associated with existing gaseous fuel.</t>
  </si>
  <si>
    <t>Enter the HFC-23 emissions in the industrial product use source category for unit 11 associated with existing gaseous fuel.</t>
  </si>
  <si>
    <t>Enter the HFC-32 emissions in the industrial product use source category for unit 11 associated with existing gaseous fuel.</t>
  </si>
  <si>
    <t>Enter the HFC-41 emissions in the industrial product use source category for unit 11 associated with existing gaseous fuel.</t>
  </si>
  <si>
    <t>Enter the HFC-43-10mee emissions in the industrial product use source category for unit 11 associated with existing gaseous fuel.</t>
  </si>
  <si>
    <t>Enter the HFC-125 emissions in the industrial product use source category for unit 11 associated with existing gaseous fuel.</t>
  </si>
  <si>
    <t>Enter the HFC-134 emissions in the industrial product use source category for unit 11 associated with existing gaseous fuel.</t>
  </si>
  <si>
    <t>Enter the HFC-134a emissions in the industrial product use source category for unit 11 associated with existing gaseous fuel.</t>
  </si>
  <si>
    <t>Enter the HFC-143 emissions in the industrial product use source category for unit 11 associated with existing gaseous fuel.</t>
  </si>
  <si>
    <t>Enter the HFC-143a emissions in the industrial product use source category for unit 11 associated with existing gaseous fuel.</t>
  </si>
  <si>
    <t>Enter the HFC-152a emissions in the industrial product use source category for unit 11 associated with existing gaseous fuel.</t>
  </si>
  <si>
    <t>Enter the HFC-227ea emissions in the industrial product use source category for unit 11 associated with existing gaseous fuel.</t>
  </si>
  <si>
    <t>Enter the HFC-236fa emissions in the industrial product use source category for unit 11 associated with existing gaseous fuel.</t>
  </si>
  <si>
    <t>Enter the HFC-245ca emissions in the industrial product use source category for unit 11 associated with existing gaseous fuel.</t>
  </si>
  <si>
    <t>I.Electricity.ES2U12C3</t>
  </si>
  <si>
    <t>Enter the sulphur hexafluoride emissions in the industrial product use source category for unit 12 associated with existing gaseous fuel.</t>
  </si>
  <si>
    <t>Enter the perfluoromethane emissions in the industrial product use source category for unit 12 associated with existing gaseous fuel.</t>
  </si>
  <si>
    <t>Enter the perfluoroethane emissions in the industrial product use source category for unit 12 associated with existing gaseous fuel.</t>
  </si>
  <si>
    <t>Enter the perfluoropropane emissions in the industrial product use source category for unit 12 associated with existing gaseous fuel.</t>
  </si>
  <si>
    <t>Enter the perfluorobutane emissions in the industrial product use source category for unit 12 associated with existing gaseous fuel.</t>
  </si>
  <si>
    <t>Enter the perfluorocyclobutane emissions in the industrial product use source category for unit 12 associated with existing gaseous fuel.</t>
  </si>
  <si>
    <t>Enter the perfluoropentane emissions in the industrial product use source category for unit 12 associated with existing gaseous fuel.</t>
  </si>
  <si>
    <t>Enter the perfluorohexane emissions in the industrial product use source category for unit 12 associated with existing gaseous fuel.</t>
  </si>
  <si>
    <t>Enter the HFC-23 emissions in the industrial product use source category for unit 12 associated with existing gaseous fuel.</t>
  </si>
  <si>
    <t>Enter the HFC-32 emissions in the industrial product use source category for unit 12 associated with existing gaseous fuel.</t>
  </si>
  <si>
    <t>Enter the HFC-41 emissions in the industrial product use source category for unit 12 associated with existing gaseous fuel.</t>
  </si>
  <si>
    <t>Enter the HFC-43-10mee emissions in the industrial product use source category for unit 12 associated with existing gaseous fuel.</t>
  </si>
  <si>
    <t>Enter the HFC-125 emissions in the industrial product use source category for unit 12 associated with existing gaseous fuel.</t>
  </si>
  <si>
    <t>Enter the HFC-134 emissions in the industrial product use source category for unit 12 associated with existing gaseous fuel.</t>
  </si>
  <si>
    <t>Enter the HFC-134a emissions in the industrial product use source category for unit 12 associated with existing gaseous fuel.</t>
  </si>
  <si>
    <t>Enter the HFC-143 emissions in the industrial product use source category for unit 12 associated with existing gaseous fuel.</t>
  </si>
  <si>
    <t>Enter the HFC-143a emissions in the industrial product use source category for unit 12 associated with existing gaseous fuel.</t>
  </si>
  <si>
    <t>Enter the HFC-152a emissions in the industrial product use source category for unit 12 associated with existing gaseous fuel.</t>
  </si>
  <si>
    <t>Enter the HFC-227ea emissions in the industrial product use source category for unit 12 associated with existing gaseous fuel.</t>
  </si>
  <si>
    <t>Enter the HFC-236fa emissions in the industrial product use source category for unit 12 associated with existing gaseous fuel.</t>
  </si>
  <si>
    <t>Enter the HFC-245ca emissions in the industrial product use source category for unit 12 associated with existing gaseous fuel.</t>
  </si>
  <si>
    <t>I.Electricity.ES2U13C3</t>
  </si>
  <si>
    <t>Enter the sulphur hexafluoride emissions in the industrial product use source category for unit 13 associated with existing gaseous fuel.</t>
  </si>
  <si>
    <t>Enter the perfluoromethane emissions in the industrial product use source category for unit 13 associated with existing gaseous fuel.</t>
  </si>
  <si>
    <t>Enter the perfluoroethane emissions in the industrial product use source category for unit 13 associated with existing gaseous fuel.</t>
  </si>
  <si>
    <t>Enter the perfluoropropane emissions in the industrial product use source category for unit 13 associated with existing gaseous fuel.</t>
  </si>
  <si>
    <t>Enter the perfluorobutane emissions in the industrial product use source category for unit 13 associated with existing gaseous fuel.</t>
  </si>
  <si>
    <t>Enter the perfluorocyclobutane emissions in the industrial product use source category for unit 13 associated with existing gaseous fuel.</t>
  </si>
  <si>
    <t>Enter the perfluoropentane emissions in the industrial product use source category for unit 13 associated with existing gaseous fuel.</t>
  </si>
  <si>
    <t>Enter the perfluorohexane emissions in the industrial product use source category for unit 13 associated with existing gaseous fuel.</t>
  </si>
  <si>
    <t>Enter the HFC-23 emissions in the industrial product use source category for unit 13 associated with existing gaseous fuel.</t>
  </si>
  <si>
    <t>Enter the HFC-32 emissions in the industrial product use source category for unit 13 associated with existing gaseous fuel.</t>
  </si>
  <si>
    <t>Enter the HFC-41 emissions in the industrial product use source category for unit 13 associated with existing gaseous fuel.</t>
  </si>
  <si>
    <t>Enter the HFC-43-10mee emissions in the industrial product use source category for unit 13 associated with existing gaseous fuel.</t>
  </si>
  <si>
    <t>Enter the HFC-125 emissions in the industrial product use source category for unit 13 associated with existing gaseous fuel.</t>
  </si>
  <si>
    <t>Enter the HFC-134 emissions in the industrial product use source category for unit 13 associated with existing gaseous fuel.</t>
  </si>
  <si>
    <t>Enter the HFC-134a emissions in the industrial product use source category for unit 13 associated with existing gaseous fuel.</t>
  </si>
  <si>
    <t>Enter the HFC-143 emissions in the industrial product use source category for unit 13 associated with existing gaseous fuel.</t>
  </si>
  <si>
    <t>Enter the HFC-143a emissions in the industrial product use source category for unit 13 associated with existing gaseous fuel.</t>
  </si>
  <si>
    <t>Enter the HFC-152a emissions in the industrial product use source category for unit 13 associated with existing gaseous fuel.</t>
  </si>
  <si>
    <t>Enter the HFC-227ea emissions in the industrial product use source category for unit 13 associated with existing gaseous fuel.</t>
  </si>
  <si>
    <t>Enter the HFC-236fa emissions in the industrial product use source category for unit 13 associated with existing gaseous fuel.</t>
  </si>
  <si>
    <t>Enter the HFC-245ca emissions in the industrial product use source category for unit 13 associated with existing gaseous fuel.</t>
  </si>
  <si>
    <t>I.Electricity.ES2U14C3</t>
  </si>
  <si>
    <t>Enter the sulphur hexafluoride emissions in the industrial product use source category for unit 14 associated with existing gaseous fuel.</t>
  </si>
  <si>
    <t>Enter the perfluoromethane emissions in the industrial product use source category for unit 14 associated with existing gaseous fuel.</t>
  </si>
  <si>
    <t>Enter the perfluoroethane emissions in the industrial product use source category for unit 14 associated with existing gaseous fuel.</t>
  </si>
  <si>
    <t>Enter the perfluoropropane emissions in the industrial product use source category for unit 14 associated with existing gaseous fuel.</t>
  </si>
  <si>
    <t>Enter the perfluorobutane emissions in the industrial product use source category for unit 14 associated with existing gaseous fuel.</t>
  </si>
  <si>
    <t>Enter the perfluorocyclobutane emissions in the industrial product use source category for unit 14 associated with existing gaseous fuel.</t>
  </si>
  <si>
    <t>Enter the perfluoropentane emissions in the industrial product use source category for unit 14 associated with existing gaseous fuel.</t>
  </si>
  <si>
    <t>Enter the perfluorohexane emissions in the industrial product use source category for unit 14 associated with existing gaseous fuel.</t>
  </si>
  <si>
    <t>Enter the HFC-23 emissions in the industrial product use source category for unit 14 associated with existing gaseous fuel.</t>
  </si>
  <si>
    <t>Enter the HFC-32 emissions in the industrial product use source category for unit 14 associated with existing gaseous fuel.</t>
  </si>
  <si>
    <t>Enter the HFC-41 emissions in the industrial product use source category for unit 14 associated with existing gaseous fuel.</t>
  </si>
  <si>
    <t>Enter the HFC-43-10mee emissions in the industrial product use source category for unit 14 associated with existing gaseous fuel.</t>
  </si>
  <si>
    <t>Enter the HFC-125 emissions in the industrial product use source category for unit 14 associated with existing gaseous fuel.</t>
  </si>
  <si>
    <t>Enter the HFC-134 emissions in the industrial product use source category for unit 14 associated with existing gaseous fuel.</t>
  </si>
  <si>
    <t>Enter the HFC-134a emissions in the industrial product use source category for unit 14 associated with existing gaseous fuel.</t>
  </si>
  <si>
    <t>Enter the HFC-143 emissions in the industrial product use source category for unit 14 associated with existing gaseous fuel.</t>
  </si>
  <si>
    <t>Enter the HFC-143a emissions in the industrial product use source category for unit 14 associated with existing gaseous fuel.</t>
  </si>
  <si>
    <t>Enter the HFC-152a emissions in the industrial product use source category for unit 14 associated with existing gaseous fuel.</t>
  </si>
  <si>
    <t>Enter the HFC-227ea emissions in the industrial product use source category for unit 14 associated with existing gaseous fuel.</t>
  </si>
  <si>
    <t>Enter the HFC-236fa emissions in the industrial product use source category for unit 14 associated with existing gaseous fuel.</t>
  </si>
  <si>
    <t>Enter the HFC-245ca emissions in the industrial product use source category for unit 14 associated with existing gaseous fuel.</t>
  </si>
  <si>
    <t>I.Electricity.ES2U15C3</t>
  </si>
  <si>
    <t>Enter the sulphur hexafluoride emissions in the industrial product use source category for unit 15 associated with existing gaseous fuel.</t>
  </si>
  <si>
    <t>Enter the perfluoromethane emissions in the industrial product use source category for unit 15 associated with existing gaseous fuel.</t>
  </si>
  <si>
    <t>Enter the perfluoroethane emissions in the industrial product use source category for unit 15 associated with existing gaseous fuel.</t>
  </si>
  <si>
    <t>Enter the perfluoropropane emissions in the industrial product use source category for unit 15 associated with existing gaseous fuel.</t>
  </si>
  <si>
    <t>Enter the perfluorobutane emissions in the industrial product use source category for unit 15 associated with existing gaseous fuel.</t>
  </si>
  <si>
    <t>Enter the perfluorocyclobutane emissions in the industrial product use source category for unit 15 associated with existing gaseous fuel.</t>
  </si>
  <si>
    <t>Enter the perfluoropentane emissions in the industrial product use source category for unit 15 associated with existing gaseous fuel.</t>
  </si>
  <si>
    <t>Enter the perfluorohexane emissions in the industrial product use source category for unit 15 associated with existing gaseous fuel.</t>
  </si>
  <si>
    <t>Enter the HFC-23 emissions in the industrial product use source category for unit 15 associated with existing gaseous fuel.</t>
  </si>
  <si>
    <t>Enter the HFC-32 emissions in the industrial product use source category for unit 15 associated with existing gaseous fuel.</t>
  </si>
  <si>
    <t>Enter the HFC-41 emissions in the industrial product use source category for unit 15 associated with existing gaseous fuel.</t>
  </si>
  <si>
    <t>Enter the HFC-43-10mee emissions in the industrial product use source category for unit 15 associated with existing gaseous fuel.</t>
  </si>
  <si>
    <t>Enter the HFC-125 emissions in the industrial product use source category for unit 15 associated with existing gaseous fuel.</t>
  </si>
  <si>
    <t>Enter the HFC-134 emissions in the industrial product use source category for unit 15 associated with existing gaseous fuel.</t>
  </si>
  <si>
    <t>Enter the HFC-134a emissions in the industrial product use source category for unit 15 associated with existing gaseous fuel.</t>
  </si>
  <si>
    <t>Enter the HFC-143 emissions in the industrial product use source category for unit 15 associated with existing gaseous fuel.</t>
  </si>
  <si>
    <t>Enter the HFC-143a emissions in the industrial product use source category for unit 15 associated with existing gaseous fuel.</t>
  </si>
  <si>
    <t>Enter the HFC-152a emissions in the industrial product use source category for unit 15 associated with existing gaseous fuel.</t>
  </si>
  <si>
    <t>Enter the HFC-227ea emissions in the industrial product use source category for unit 15 associated with existing gaseous fuel.</t>
  </si>
  <si>
    <t>Enter the HFC-236fa emissions in the industrial product use source category for unit 15 associated with existing gaseous fuel.</t>
  </si>
  <si>
    <t>Enter the HFC-245ca emissions in the industrial product use source category for unit 15 associated with existing gaseous fuel.</t>
  </si>
  <si>
    <t>I.Electricity.ES2U16C3</t>
  </si>
  <si>
    <t>Enter the sulphur hexafluoride emissions in the industrial product use source category for unit 16 associated with existing gaseous fuel.</t>
  </si>
  <si>
    <t>Enter the perfluoromethane emissions in the industrial product use source category for unit 16 associated with existing gaseous fuel.</t>
  </si>
  <si>
    <t>Enter the perfluoroethane emissions in the industrial product use source category for unit 16 associated with existing gaseous fuel.</t>
  </si>
  <si>
    <t>Enter the perfluoropropane emissions in the industrial product use source category for unit 16 associated with existing gaseous fuel.</t>
  </si>
  <si>
    <t>Enter the perfluorobutane emissions in the industrial product use source category for unit 16 associated with existing gaseous fuel.</t>
  </si>
  <si>
    <t>Enter the perfluorocyclobutane emissions in the industrial product use source category for unit 16 associated with existing gaseous fuel.</t>
  </si>
  <si>
    <t>Enter the perfluoropentane emissions in the industrial product use source category for unit 16 associated with existing gaseous fuel.</t>
  </si>
  <si>
    <t>Enter the perfluorohexane emissions in the industrial product use source category for unit 16 associated with existing gaseous fuel.</t>
  </si>
  <si>
    <t>Enter the HFC-23 emissions in the industrial product use source category for unit 16 associated with existing gaseous fuel.</t>
  </si>
  <si>
    <t>Enter the HFC-32 emissions in the industrial product use source category for unit 16 associated with existing gaseous fuel.</t>
  </si>
  <si>
    <t>Enter the HFC-41 emissions in the industrial product use source category for unit 16 associated with existing gaseous fuel.</t>
  </si>
  <si>
    <t>Enter the HFC-43-10mee emissions in the industrial product use source category for unit 16 associated with existing gaseous fuel.</t>
  </si>
  <si>
    <t>Enter the HFC-125 emissions in the industrial product use source category for unit 16 associated with existing gaseous fuel.</t>
  </si>
  <si>
    <t>Enter the HFC-134 emissions in the industrial product use source category for unit 16 associated with existing gaseous fuel.</t>
  </si>
  <si>
    <t>Enter the HFC-134a emissions in the industrial product use source category for unit 16 associated with existing gaseous fuel.</t>
  </si>
  <si>
    <t>Enter the HFC-143 emissions in the industrial product use source category for unit 16 associated with existing gaseous fuel.</t>
  </si>
  <si>
    <t>Enter the HFC-143a emissions in the industrial product use source category for unit 16 associated with existing gaseous fuel.</t>
  </si>
  <si>
    <t>Enter the HFC-152a emissions in the industrial product use source category for unit 16 associated with existing gaseous fuel.</t>
  </si>
  <si>
    <t>Enter the HFC-227ea emissions in the industrial product use source category for unit 16 associated with existing gaseous fuel.</t>
  </si>
  <si>
    <t>Enter the HFC-236fa emissions in the industrial product use source category for unit 16 associated with existing gaseous fuel.</t>
  </si>
  <si>
    <t>Enter the HFC-245ca emissions in the industrial product use source category for unit 16 associated with existing gaseous fuel.</t>
  </si>
  <si>
    <t>I.Electricity.ES2U17C3</t>
  </si>
  <si>
    <t>Enter the sulphur hexafluoride emissions in the industrial product use source category for unit 17 associated with existing gaseous fuel.</t>
  </si>
  <si>
    <t>Enter the perfluoromethane emissions in the industrial product use source category for unit 17 associated with existing gaseous fuel.</t>
  </si>
  <si>
    <t>Enter the perfluoroethane emissions in the industrial product use source category for unit 17 associated with existing gaseous fuel.</t>
  </si>
  <si>
    <t>Enter the perfluoropropane emissions in the industrial product use source category for unit 17 associated with existing gaseous fuel.</t>
  </si>
  <si>
    <t>Enter the perfluorobutane emissions in the industrial product use source category for unit 17 associated with existing gaseous fuel.</t>
  </si>
  <si>
    <t>Enter the perfluorocyclobutane emissions in the industrial product use source category for unit 17 associated with existing gaseous fuel.</t>
  </si>
  <si>
    <t>Enter the perfluoropentane emissions in the industrial product use source category for unit 17 associated with existing gaseous fuel.</t>
  </si>
  <si>
    <t>Enter the perfluorohexane emissions in the industrial product use source category for unit 17 associated with existing gaseous fuel.</t>
  </si>
  <si>
    <t>Enter the HFC-23 emissions in the industrial product use source category for unit 17 associated with existing gaseous fuel.</t>
  </si>
  <si>
    <t>Enter the HFC-32 emissions in the industrial product use source category for unit 17 associated with existing gaseous fuel.</t>
  </si>
  <si>
    <t>Enter the HFC-41 emissions in the industrial product use source category for unit 17 associated with existing gaseous fuel.</t>
  </si>
  <si>
    <t>Enter the HFC-43-10mee emissions in the industrial product use source category for unit 17 associated with existing gaseous fuel.</t>
  </si>
  <si>
    <t>Enter the HFC-125 emissions in the industrial product use source category for unit 17 associated with existing gaseous fuel.</t>
  </si>
  <si>
    <t>Enter the HFC-134 emissions in the industrial product use source category for unit 17 associated with existing gaseous fuel.</t>
  </si>
  <si>
    <t>Enter the HFC-134a emissions in the industrial product use source category for unit 17 associated with existing gaseous fuel.</t>
  </si>
  <si>
    <t>Enter the HFC-143 emissions in the industrial product use source category for unit 17 associated with existing gaseous fuel.</t>
  </si>
  <si>
    <t>Enter the HFC-143a emissions in the industrial product use source category for unit 17 associated with existing gaseous fuel.</t>
  </si>
  <si>
    <t>Enter the HFC-152a emissions in the industrial product use source category for unit 17 associated with existing gaseous fuel.</t>
  </si>
  <si>
    <t>Enter the HFC-227ea emissions in the industrial product use source category for unit 17 associated with existing gaseous fuel.</t>
  </si>
  <si>
    <t>Enter the HFC-236fa emissions in the industrial product use source category for unit 17 associated with existing gaseous fuel.</t>
  </si>
  <si>
    <t>Enter the HFC-245ca emissions in the industrial product use source category for unit 17 associated with existing gaseous fuel.</t>
  </si>
  <si>
    <t>I.Electricity.ES2U18C3</t>
  </si>
  <si>
    <t>Enter the sulphur hexafluoride emissions in the industrial product use source category for unit 18 associated with existing gaseous fuel.</t>
  </si>
  <si>
    <t>Enter the perfluoromethane emissions in the industrial product use source category for unit 18 associated with existing gaseous fuel.</t>
  </si>
  <si>
    <t>Enter the perfluoroethane emissions in the industrial product use source category for unit 18 associated with existing gaseous fuel.</t>
  </si>
  <si>
    <t>Enter the perfluoropropane emissions in the industrial product use source category for unit 18 associated with existing gaseous fuel.</t>
  </si>
  <si>
    <t>Enter the perfluorobutane emissions in the industrial product use source category for unit 18 associated with existing gaseous fuel.</t>
  </si>
  <si>
    <t>Enter the perfluorocyclobutane emissions in the industrial product use source category for unit 18 associated with existing gaseous fuel.</t>
  </si>
  <si>
    <t>Enter the perfluoropentane emissions in the industrial product use source category for unit 18 associated with existing gaseous fuel.</t>
  </si>
  <si>
    <t>Enter the perfluorohexane emissions in the industrial product use source category for unit 18 associated with existing gaseous fuel.</t>
  </si>
  <si>
    <t>Enter the HFC-23 emissions in the industrial product use source category for unit 18 associated with existing gaseous fuel.</t>
  </si>
  <si>
    <t>Enter the HFC-32 emissions in the industrial product use source category for unit 18 associated with existing gaseous fuel.</t>
  </si>
  <si>
    <t>Enter the HFC-41 emissions in the industrial product use source category for unit 18 associated with existing gaseous fuel.</t>
  </si>
  <si>
    <t>Enter the HFC-43-10mee emissions in the industrial product use source category for unit 18 associated with existing gaseous fuel.</t>
  </si>
  <si>
    <t>Enter the HFC-125 emissions in the industrial product use source category for unit 18 associated with existing gaseous fuel.</t>
  </si>
  <si>
    <t>Enter the HFC-134 emissions in the industrial product use source category for unit 18 associated with existing gaseous fuel.</t>
  </si>
  <si>
    <t>Enter the HFC-134a emissions in the industrial product use source category for unit 18 associated with existing gaseous fuel.</t>
  </si>
  <si>
    <t>Enter the HFC-143 emissions in the industrial product use source category for unit 18 associated with existing gaseous fuel.</t>
  </si>
  <si>
    <t>Enter the HFC-143a emissions in the industrial product use source category for unit 18 associated with existing gaseous fuel.</t>
  </si>
  <si>
    <t>Enter the HFC-152a emissions in the industrial product use source category for unit 18 associated with existing gaseous fuel.</t>
  </si>
  <si>
    <t>Enter the HFC-227ea emissions in the industrial product use source category for unit 18 associated with existing gaseous fuel.</t>
  </si>
  <si>
    <t>Enter the HFC-236fa emissions in the industrial product use source category for unit 18 associated with existing gaseous fuel.</t>
  </si>
  <si>
    <t>Enter the HFC-245ca emissions in the industrial product use source category for unit 18 associated with existing gaseous fuel.</t>
  </si>
  <si>
    <t>I.Electricity.ES2U19C3</t>
  </si>
  <si>
    <t>Enter the sulphur hexafluoride emissions in the industrial product use source category for unit 19 associated with existing gaseous fuel.</t>
  </si>
  <si>
    <t>Enter the perfluoromethane emissions in the industrial product use source category for unit 19 associated with existing gaseous fuel.</t>
  </si>
  <si>
    <t>Enter the perfluoroethane emissions in the industrial product use source category for unit 19 associated with existing gaseous fuel.</t>
  </si>
  <si>
    <t>Enter the perfluoropropane emissions in the industrial product use source category for unit 19 associated with existing gaseous fuel.</t>
  </si>
  <si>
    <t>Enter the perfluorobutane emissions in the industrial product use source category for unit 19 associated with existing gaseous fuel.</t>
  </si>
  <si>
    <t>Enter the perfluorocyclobutane emissions in the industrial product use source category for unit 19 associated with existing gaseous fuel.</t>
  </si>
  <si>
    <t>Enter the perfluoropentane emissions in the industrial product use source category for unit 19 associated with existing gaseous fuel.</t>
  </si>
  <si>
    <t>Enter the perfluorohexane emissions in the industrial product use source category for unit 19 associated with existing gaseous fuel.</t>
  </si>
  <si>
    <t>Enter the HFC-23 emissions in the industrial product use source category for unit 19 associated with existing gaseous fuel.</t>
  </si>
  <si>
    <t>Enter the HFC-32 emissions in the industrial product use source category for unit 19 associated with existing gaseous fuel.</t>
  </si>
  <si>
    <t>Enter the HFC-41 emissions in the industrial product use source category for unit 19 associated with existing gaseous fuel.</t>
  </si>
  <si>
    <t>Enter the HFC-43-10mee emissions in the industrial product use source category for unit 19 associated with existing gaseous fuel.</t>
  </si>
  <si>
    <t>Enter the HFC-125 emissions in the industrial product use source category for unit 19 associated with existing gaseous fuel.</t>
  </si>
  <si>
    <t>Enter the HFC-134 emissions in the industrial product use source category for unit 19 associated with existing gaseous fuel.</t>
  </si>
  <si>
    <t>Enter the HFC-134a emissions in the industrial product use source category for unit 19 associated with existing gaseous fuel.</t>
  </si>
  <si>
    <t>Enter the HFC-143 emissions in the industrial product use source category for unit 19 associated with existing gaseous fuel.</t>
  </si>
  <si>
    <t>Enter the HFC-143a emissions in the industrial product use source category for unit 19 associated with existing gaseous fuel.</t>
  </si>
  <si>
    <t>Enter the HFC-152a emissions in the industrial product use source category for unit 19 associated with existing gaseous fuel.</t>
  </si>
  <si>
    <t>Enter the HFC-227ea emissions in the industrial product use source category for unit 19 associated with existing gaseous fuel.</t>
  </si>
  <si>
    <t>Enter the HFC-236fa emissions in the industrial product use source category for unit 19 associated with existing gaseous fuel.</t>
  </si>
  <si>
    <t>Enter the HFC-245ca emissions in the industrial product use source category for unit 19 associated with existing gaseous fuel.</t>
  </si>
  <si>
    <t>I.Electricity.ES2U20C3</t>
  </si>
  <si>
    <t>Enter the sulphur hexafluoride emissions in the industrial product use source category for unit 20 associated with existing gaseous fuel.</t>
  </si>
  <si>
    <t>Enter the perfluoromethane emissions in the industrial product use source category for unit 20 associated with existing gaseous fuel.</t>
  </si>
  <si>
    <t>Enter the perfluoroethane emissions in the industrial product use source category for unit 20 associated with existing gaseous fuel.</t>
  </si>
  <si>
    <t>Enter the perfluoropropane emissions in the industrial product use source category for unit 20 associated with existing gaseous fuel.</t>
  </si>
  <si>
    <t>Enter the perfluorobutane emissions in the industrial product use source category for unit 20 associated with existing gaseous fuel.</t>
  </si>
  <si>
    <t>Enter the perfluorocyclobutane emissions in the industrial product use source category for unit 20 associated with existing gaseous fuel.</t>
  </si>
  <si>
    <t>Enter the perfluoropentane emissions in the industrial product use source category for unit 20 associated with existing gaseous fuel.</t>
  </si>
  <si>
    <t>Enter the perfluorohexane emissions in the industrial product use source category for unit 20 associated with existing gaseous fuel.</t>
  </si>
  <si>
    <t>Enter the HFC-23 emissions in the industrial product use source category for unit 20 associated with existing gaseous fuel.</t>
  </si>
  <si>
    <t>Enter the HFC-32 emissions in the industrial product use source category for unit 20 associated with existing gaseous fuel.</t>
  </si>
  <si>
    <t>Enter the HFC-41 emissions in the industrial product use source category for unit 20 associated with existing gaseous fuel.</t>
  </si>
  <si>
    <t>Enter the HFC-43-10mee emissions in the industrial product use source category for unit 20 associated with existing gaseous fuel.</t>
  </si>
  <si>
    <t>Enter the HFC-125 emissions in the industrial product use source category for unit 20 associated with existing gaseous fuel.</t>
  </si>
  <si>
    <t>Enter the HFC-134 emissions in the industrial product use source category for unit 20 associated with existing gaseous fuel.</t>
  </si>
  <si>
    <t>Enter the HFC-134a emissions in the industrial product use source category for unit 20 associated with existing gaseous fuel.</t>
  </si>
  <si>
    <t>Enter the HFC-143 emissions in the industrial product use source category for unit 20 associated with existing gaseous fuel.</t>
  </si>
  <si>
    <t>Enter the HFC-143a emissions in the industrial product use source category for unit 20 associated with existing gaseous fuel.</t>
  </si>
  <si>
    <t>Enter the HFC-152a emissions in the industrial product use source category for unit 20 associated with existing gaseous fuel.</t>
  </si>
  <si>
    <t>Enter the HFC-227ea emissions in the industrial product use source category for unit 20 associated with existing gaseous fuel.</t>
  </si>
  <si>
    <t>Enter the HFC-236fa emissions in the industrial product use source category for unit 20 associated with existing gaseous fuel.</t>
  </si>
  <si>
    <t>Enter the HFC-245ca emissions in the industrial product use source category for unit 20 associated with existing gaseous fuel.</t>
  </si>
  <si>
    <t>I.Electricity.ES2U1C4</t>
  </si>
  <si>
    <t>Enter the carbon dioxide emissions in the venting source category for unit 1 associated with existing gaseous fuel.</t>
  </si>
  <si>
    <t>Enter the methane emissions in the venting source category for unit 1 associated with existing gaseous fuel.</t>
  </si>
  <si>
    <t>Enter the nitrous oxide emissions in the venting source category for unit 1 associated with existing gaseous fuel.</t>
  </si>
  <si>
    <t>I.Electricity.ES2U2C4</t>
  </si>
  <si>
    <t>Enter the carbon dioxide emissions in the venting source category for unit 2 associated with existing gaseous fuel.</t>
  </si>
  <si>
    <t>Enter the methane emissions in the venting source category for unit 2 associated with existing gaseous fuel.</t>
  </si>
  <si>
    <t>Enter the nitrous oxide emissions in the venting source category for unit 2 associated with existing gaseous fuel.</t>
  </si>
  <si>
    <t>I.Electricity.ES2U3C4</t>
  </si>
  <si>
    <t>Enter the carbon dioxide emissions in the venting source category for unit 3 associated with existing gaseous fuel.</t>
  </si>
  <si>
    <t>Enter the methane emissions in the venting source category for unit 3 associated with existing gaseous fuel.</t>
  </si>
  <si>
    <t>Enter the nitrous oxide emissions in the venting source category for unit 3 associated with existing gaseous fuel.</t>
  </si>
  <si>
    <t>I.Electricity.ES2U4C4</t>
  </si>
  <si>
    <t>Enter the carbon dioxide emissions in the venting source category for unit 4 associated with existing gaseous fuel.</t>
  </si>
  <si>
    <t>Enter the methane emissions in the venting source category for unit 4 associated with existing gaseous fuel.</t>
  </si>
  <si>
    <t>Enter the nitrous oxide emissions in the venting source category for unit 4 associated with existing gaseous fuel.</t>
  </si>
  <si>
    <t>I.Electricity.ES2U5C4</t>
  </si>
  <si>
    <t>Enter the carbon dioxide emissions in the venting source category for unit 5 associated with existing gaseous fuel.</t>
  </si>
  <si>
    <t>Enter the methane emissions in the venting source category for unit 5 associated with existing gaseous fuel.</t>
  </si>
  <si>
    <t>Enter the nitrous oxide emissions in the venting source category for unit 5 associated with existing gaseous fuel.</t>
  </si>
  <si>
    <t>I.Electricity.ES2U6C4</t>
  </si>
  <si>
    <t>Enter the carbon dioxide emissions in the venting source category for unit 6 associated with existing gaseous fuel.</t>
  </si>
  <si>
    <t>Enter the methane emissions in the venting source category for unit 6 associated with existing gaseous fuel.</t>
  </si>
  <si>
    <t>Enter the nitrous oxide emissions in the venting source category for unit 6 associated with existing gaseous fuel.</t>
  </si>
  <si>
    <t>I.Electricity.ES2U7C4</t>
  </si>
  <si>
    <t>Enter the carbon dioxide emissions in the venting source category for unit 7 associated with existing gaseous fuel.</t>
  </si>
  <si>
    <t>Enter the methane emissions in the venting source category for unit 7 associated with existing gaseous fuel.</t>
  </si>
  <si>
    <t>Enter the nitrous oxide emissions in the venting source category for unit 7 associated with existing gaseous fuel.</t>
  </si>
  <si>
    <t>I.Electricity.ES2U8C4</t>
  </si>
  <si>
    <t>Enter the carbon dioxide emissions in the venting source category for unit 8 associated with existing gaseous fuel.</t>
  </si>
  <si>
    <t>Enter the methane emissions in the venting source category for unit 8 associated with existing gaseous fuel.</t>
  </si>
  <si>
    <t>Enter the nitrous oxide emissions in the venting source category for unit 8 associated with existing gaseous fuel.</t>
  </si>
  <si>
    <t>I.Electricity.ES2U9C4</t>
  </si>
  <si>
    <t>Enter the carbon dioxide emissions in the venting source category for unit 9 associated with existing gaseous fuel.</t>
  </si>
  <si>
    <t>Enter the methane emissions in the venting source category for unit 9 associated with existing gaseous fuel.</t>
  </si>
  <si>
    <t>Enter the nitrous oxide emissions in the venting source category for unit 9 associated with existing gaseous fuel.</t>
  </si>
  <si>
    <t>I.Electricity.ES2U10C4</t>
  </si>
  <si>
    <t>Enter the carbon dioxide emissions in the venting source category for unit 10 associated with existing gaseous fuel.</t>
  </si>
  <si>
    <t>Enter the methane emissions in the venting source category for unit 10 associated with existing gaseous fuel.</t>
  </si>
  <si>
    <t>Enter the nitrous oxide emissions in the venting source category for unit 10 associated with existing gaseous fuel.</t>
  </si>
  <si>
    <t>I.Electricity.ES2U11C4</t>
  </si>
  <si>
    <t>Enter the carbon dioxide emissions in the venting source category for unit 11 associated with existing gaseous fuel.</t>
  </si>
  <si>
    <t>Enter the methane emissions in the venting source category for unit 11 associated with existing gaseous fuel.</t>
  </si>
  <si>
    <t>Enter the nitrous oxide emissions in the venting source category for unit 11 associated with existing gaseous fuel.</t>
  </si>
  <si>
    <t>I.Electricity.ES2U12C4</t>
  </si>
  <si>
    <t>Enter the carbon dioxide emissions in the venting source category for unit 12 associated with existing gaseous fuel.</t>
  </si>
  <si>
    <t>Enter the methane emissions in the venting source category for unit 12 associated with existing gaseous fuel.</t>
  </si>
  <si>
    <t>Enter the nitrous oxide emissions in the venting source category for unit 12 associated with existing gaseous fuel.</t>
  </si>
  <si>
    <t>I.Electricity.ES2U13C4</t>
  </si>
  <si>
    <t>Enter the carbon dioxide emissions in the venting source category for unit 13 associated with existing gaseous fuel.</t>
  </si>
  <si>
    <t>Enter the methane emissions in the venting source category for unit 13 associated with existing gaseous fuel.</t>
  </si>
  <si>
    <t>Enter the nitrous oxide emissions in the venting source category for unit 13 associated with existing gaseous fuel.</t>
  </si>
  <si>
    <t>I.Electricity.ES2U14C4</t>
  </si>
  <si>
    <t>Enter the carbon dioxide emissions in the venting source category for unit 14 associated with existing gaseous fuel.</t>
  </si>
  <si>
    <t>Enter the methane emissions in the venting source category for unit 14 associated with existing gaseous fuel.</t>
  </si>
  <si>
    <t>Enter the nitrous oxide emissions in the venting source category for unit 14 associated with existing gaseous fuel.</t>
  </si>
  <si>
    <t>I.Electricity.ES2U15C4</t>
  </si>
  <si>
    <t>Enter the carbon dioxide emissions in the venting source category for unit 15 associated with existing gaseous fuel.</t>
  </si>
  <si>
    <t>Enter the methane emissions in the venting source category for unit 15 associated with existing gaseous fuel.</t>
  </si>
  <si>
    <t>Enter the nitrous oxide emissions in the venting source category for unit 15 associated with existing gaseous fuel.</t>
  </si>
  <si>
    <t>I.Electricity.ES2U16C4</t>
  </si>
  <si>
    <t>Enter the carbon dioxide emissions in the venting source category for unit 16 associated with existing gaseous fuel.</t>
  </si>
  <si>
    <t>Enter the methane emissions in the venting source category for unit 16 associated with existing gaseous fuel.</t>
  </si>
  <si>
    <t>Enter the nitrous oxide emissions in the venting source category for unit 16 associated with existing gaseous fuel.</t>
  </si>
  <si>
    <t>I.Electricity.ES2U17C4</t>
  </si>
  <si>
    <t>Enter the carbon dioxide emissions in the venting source category for unit 17 associated with existing gaseous fuel.</t>
  </si>
  <si>
    <t>Enter the methane emissions in the venting source category for unit 17 associated with existing gaseous fuel.</t>
  </si>
  <si>
    <t>Enter the nitrous oxide emissions in the venting source category for unit 17 associated with existing gaseous fuel.</t>
  </si>
  <si>
    <t>I.Electricity.ES2U18C4</t>
  </si>
  <si>
    <t>Enter the carbon dioxide emissions in the venting source category for unit 18 associated with existing gaseous fuel.</t>
  </si>
  <si>
    <t>Enter the methane emissions in the venting source category for unit 18 associated with existing gaseous fuel.</t>
  </si>
  <si>
    <t>Enter the nitrous oxide emissions in the venting source category for unit 18 associated with existing gaseous fuel.</t>
  </si>
  <si>
    <t>I.Electricity.ES2U19C4</t>
  </si>
  <si>
    <t>Enter the carbon dioxide emissions in the venting source category for unit 19 associated with existing gaseous fuel.</t>
  </si>
  <si>
    <t>Enter the methane emissions in the venting source category for unit 19 associated with existing gaseous fuel.</t>
  </si>
  <si>
    <t>Enter the nitrous oxide emissions in the venting source category for unit 19 associated with existing gaseous fuel.</t>
  </si>
  <si>
    <t>I.Electricity.ES2U20C4</t>
  </si>
  <si>
    <t>Enter the carbon dioxide emissions in the venting source category for unit 20 associated with existing gaseous fuel.</t>
  </si>
  <si>
    <t>Enter the methane emissions in the venting source category for unit 20 associated with existing gaseous fuel.</t>
  </si>
  <si>
    <t>Enter the nitrous oxide emissions in the venting source category for unit 20 associated with existing gaseous fuel.</t>
  </si>
  <si>
    <t>I.Electricity.ES2U1C5</t>
  </si>
  <si>
    <t>Enter the carbon dioxide emissions in the flaring source category for unit 1 associated with existing gaseous fuel.</t>
  </si>
  <si>
    <t>Enter the methane emissions in the flaring source category for unit 1 associated with existing gaseous fuel.</t>
  </si>
  <si>
    <t>Enter the nitrous oxide emissions in the flaring source category for unit 1 associated with existing gaseous fuel.</t>
  </si>
  <si>
    <t>I.Electricity.ES2U2C5</t>
  </si>
  <si>
    <t>Enter the carbon dioxide emissions in the flaring source category for unit 2 associated with existing gaseous fuel.</t>
  </si>
  <si>
    <t>Enter the methane emissions in the flaring source category for unit 2 associated with existing gaseous fuel.</t>
  </si>
  <si>
    <t>Enter the nitrous oxide emissions in the flaring source category for unit 2 associated with existing gaseous fuel.</t>
  </si>
  <si>
    <t>I.Electricity.ES2U3C5</t>
  </si>
  <si>
    <t>Enter the carbon dioxide emissions in the flaring source category for unit 3 associated with existing gaseous fuel.</t>
  </si>
  <si>
    <t>Enter the methane emissions in the flaring source category for unit 3 associated with existing gaseous fuel.</t>
  </si>
  <si>
    <t>Enter the nitrous oxide emissions in the flaring source category for unit 3 associated with existing gaseous fuel.</t>
  </si>
  <si>
    <t>I.Electricity.ES2U4C5</t>
  </si>
  <si>
    <t>Enter the carbon dioxide emissions in the flaring source category for unit 4 associated with existing gaseous fuel.</t>
  </si>
  <si>
    <t>Enter the methane emissions in the flaring source category for unit 4 associated with existing gaseous fuel.</t>
  </si>
  <si>
    <t>Enter the nitrous oxide emissions in the flaring source category for unit 4 associated with existing gaseous fuel.</t>
  </si>
  <si>
    <t>I.Electricity.ES2U5C5</t>
  </si>
  <si>
    <t>Enter the carbon dioxide emissions in the flaring source category for unit 5 associated with existing gaseous fuel.</t>
  </si>
  <si>
    <t>Enter the methane emissions in the flaring source category for unit 5 associated with existing gaseous fuel.</t>
  </si>
  <si>
    <t>Enter the nitrous oxide emissions in the flaring source category for unit 5 associated with existing gaseous fuel.</t>
  </si>
  <si>
    <t>I.Electricity.ES2U6C5</t>
  </si>
  <si>
    <t>Enter the carbon dioxide emissions in the flaring source category for unit 6 associated with existing gaseous fuel.</t>
  </si>
  <si>
    <t>Enter the methane emissions in the flaring source category for unit 6 associated with existing gaseous fuel.</t>
  </si>
  <si>
    <t>Enter the nitrous oxide emissions in the flaring source category for unit 6 associated with existing gaseous fuel.</t>
  </si>
  <si>
    <t>I.Electricity.ES2U7C5</t>
  </si>
  <si>
    <t>Enter the carbon dioxide emissions in the flaring source category for unit 7 associated with existing gaseous fuel.</t>
  </si>
  <si>
    <t>Enter the methane emissions in the flaring source category for unit 7 associated with existing gaseous fuel.</t>
  </si>
  <si>
    <t>Enter the nitrous oxide emissions in the flaring source category for unit 7 associated with existing gaseous fuel.</t>
  </si>
  <si>
    <t>I.Electricity.ES2U8C5</t>
  </si>
  <si>
    <t>Enter the carbon dioxide emissions in the flaring source category for unit 8 associated with existing gaseous fuel.</t>
  </si>
  <si>
    <t>Enter the methane emissions in the flaring source category for unit 8 associated with existing gaseous fuel.</t>
  </si>
  <si>
    <t>Enter the nitrous oxide emissions in the flaring source category for unit 8 associated with existing gaseous fuel.</t>
  </si>
  <si>
    <t>I.Electricity.ES2U9C5</t>
  </si>
  <si>
    <t>Enter the carbon dioxide emissions in the flaring source category for unit 9 associated with existing gaseous fuel.</t>
  </si>
  <si>
    <t>Enter the methane emissions in the flaring source category for unit 9 associated with existing gaseous fuel.</t>
  </si>
  <si>
    <t>Enter the nitrous oxide emissions in the flaring source category for unit 9 associated with existing gaseous fuel.</t>
  </si>
  <si>
    <t>I.Electricity.ES2U10C5</t>
  </si>
  <si>
    <t>Enter the carbon dioxide emissions in the flaring source category for unit 10 associated with existing gaseous fuel.</t>
  </si>
  <si>
    <t>Enter the methane emissions in the flaring source category for unit 10 associated with existing gaseous fuel.</t>
  </si>
  <si>
    <t>Enter the nitrous oxide emissions in the flaring source category for unit 10 associated with existing gaseous fuel.</t>
  </si>
  <si>
    <t>I.Electricity.ES2U11C5</t>
  </si>
  <si>
    <t>Enter the carbon dioxide emissions in the flaring source category for unit 11 associated with existing gaseous fuel.</t>
  </si>
  <si>
    <t>Enter the methane emissions in the flaring source category for unit 11 associated with existing gaseous fuel.</t>
  </si>
  <si>
    <t>Enter the nitrous oxide emissions in the flaring source category for unit 11 associated with existing gaseous fuel.</t>
  </si>
  <si>
    <t>I.Electricity.ES2U12C5</t>
  </si>
  <si>
    <t>Enter the carbon dioxide emissions in the flaring source category for unit 12 associated with existing gaseous fuel.</t>
  </si>
  <si>
    <t>Enter the methane emissions in the flaring source category for unit 12 associated with existing gaseous fuel.</t>
  </si>
  <si>
    <t>Enter the nitrous oxide emissions in the flaring source category for unit 12 associated with existing gaseous fuel.</t>
  </si>
  <si>
    <t>I.Electricity.ES2U13C5</t>
  </si>
  <si>
    <t>Enter the carbon dioxide emissions in the flaring source category for unit 13 associated with existing gaseous fuel.</t>
  </si>
  <si>
    <t>Enter the methane emissions in the flaring source category for unit 13 associated with existing gaseous fuel.</t>
  </si>
  <si>
    <t>Enter the nitrous oxide emissions in the flaring source category for unit 13 associated with existing gaseous fuel.</t>
  </si>
  <si>
    <t>I.Electricity.ES2U14C5</t>
  </si>
  <si>
    <t>Enter the carbon dioxide emissions in the flaring source category for unit 14 associated with existing gaseous fuel.</t>
  </si>
  <si>
    <t>Enter the methane emissions in the flaring source category for unit 14 associated with existing gaseous fuel.</t>
  </si>
  <si>
    <t>Enter the nitrous oxide emissions in the flaring source category for unit 14 associated with existing gaseous fuel.</t>
  </si>
  <si>
    <t>I.Electricity.ES2U15C5</t>
  </si>
  <si>
    <t>Enter the carbon dioxide emissions in the flaring source category for unit 15 associated with existing gaseous fuel.</t>
  </si>
  <si>
    <t>Enter the methane emissions in the flaring source category for unit 15 associated with existing gaseous fuel.</t>
  </si>
  <si>
    <t>Enter the nitrous oxide emissions in the flaring source category for unit 15 associated with existing gaseous fuel.</t>
  </si>
  <si>
    <t>I.Electricity.ES2U16C5</t>
  </si>
  <si>
    <t>Enter the carbon dioxide emissions in the flaring source category for unit 16 associated with existing gaseous fuel.</t>
  </si>
  <si>
    <t>Enter the methane emissions in the flaring source category for unit 16 associated with existing gaseous fuel.</t>
  </si>
  <si>
    <t>Enter the nitrous oxide emissions in the flaring source category for unit 16 associated with existing gaseous fuel.</t>
  </si>
  <si>
    <t>I.Electricity.ES2U17C5</t>
  </si>
  <si>
    <t>Enter the carbon dioxide emissions in the flaring source category for unit 17 associated with existing gaseous fuel.</t>
  </si>
  <si>
    <t>Enter the methane emissions in the flaring source category for unit 17 associated with existing gaseous fuel.</t>
  </si>
  <si>
    <t>Enter the nitrous oxide emissions in the flaring source category for unit 17 associated with existing gaseous fuel.</t>
  </si>
  <si>
    <t>I.Electricity.ES2U18C5</t>
  </si>
  <si>
    <t>Enter the carbon dioxide emissions in the flaring source category for unit 18 associated with existing gaseous fuel.</t>
  </si>
  <si>
    <t>Enter the methane emissions in the flaring source category for unit 18 associated with existing gaseous fuel.</t>
  </si>
  <si>
    <t>Enter the nitrous oxide emissions in the flaring source category for unit 18 associated with existing gaseous fuel.</t>
  </si>
  <si>
    <t>I.Electricity.ES2U19C5</t>
  </si>
  <si>
    <t>Enter the carbon dioxide emissions in the flaring source category for unit 19 associated with existing gaseous fuel.</t>
  </si>
  <si>
    <t>Enter the methane emissions in the flaring source category for unit 19 associated with existing gaseous fuel.</t>
  </si>
  <si>
    <t>Enter the nitrous oxide emissions in the flaring source category for unit 19 associated with existing gaseous fuel.</t>
  </si>
  <si>
    <t>I.Electricity.ES2U20C5</t>
  </si>
  <si>
    <t>Enter the carbon dioxide emissions in the flaring source category for unit 20 associated with existing gaseous fuel.</t>
  </si>
  <si>
    <t>Enter the methane emissions in the flaring source category for unit 20 associated with existing gaseous fuel.</t>
  </si>
  <si>
    <t>Enter the nitrous oxide emissions in the flaring source category for unit 20 associated with existing gaseous fuel.</t>
  </si>
  <si>
    <t>I.Electricity.ES2U1C6</t>
  </si>
  <si>
    <t>Enter the carbon dioxide emissions in the leakage source category for unit 1 associated with existing gaseous fuel.</t>
  </si>
  <si>
    <t>Enter the methane emissions in the leakage source category for unit 1 associated with existing gaseous fuel.</t>
  </si>
  <si>
    <t>Enter the nitrous oxide emissions in the leakage source category for unit 1 associated with existing gaseous fuel.</t>
  </si>
  <si>
    <t>I.Electricity.ES2U2C6</t>
  </si>
  <si>
    <t>Enter the carbon dioxide emissions in the leakage source category for unit 2 associated with existing gaseous fuel.</t>
  </si>
  <si>
    <t>Enter the methane emissions in the leakage source category for unit 2 associated with existing gaseous fuel.</t>
  </si>
  <si>
    <t>Enter the nitrous oxide emissions in the leakage source category for unit 2 associated with existing gaseous fuel.</t>
  </si>
  <si>
    <t>I.Electricity.ES2U3C6</t>
  </si>
  <si>
    <t>Enter the carbon dioxide emissions in the leakage source category for unit 3 associated with existing gaseous fuel.</t>
  </si>
  <si>
    <t>Enter the methane emissions in the leakage source category for unit 3 associated with existing gaseous fuel.</t>
  </si>
  <si>
    <t>Enter the nitrous oxide emissions in the leakage source category for unit 3 associated with existing gaseous fuel.</t>
  </si>
  <si>
    <t>I.Electricity.ES2U4C6</t>
  </si>
  <si>
    <t>Enter the carbon dioxide emissions in the leakage source category for unit 4 associated with existing gaseous fuel.</t>
  </si>
  <si>
    <t>Enter the methane emissions in the leakage source category for unit 4 associated with existing gaseous fuel.</t>
  </si>
  <si>
    <t>Enter the nitrous oxide emissions in the leakage source category for unit 4 associated with existing gaseous fuel.</t>
  </si>
  <si>
    <t>I.Electricity.ES2U5C6</t>
  </si>
  <si>
    <t>Enter the carbon dioxide emissions in the leakage source category for unit 5 associated with existing gaseous fuel.</t>
  </si>
  <si>
    <t>Enter the methane emissions in the leakage source category for unit 5 associated with existing gaseous fuel.</t>
  </si>
  <si>
    <t>Enter the nitrous oxide emissions in the leakage source category for unit 5 associated with existing gaseous fuel.</t>
  </si>
  <si>
    <t>I.Electricity.ES2U6C6</t>
  </si>
  <si>
    <t>Enter the carbon dioxide emissions in the leakage source category for unit 6 associated with existing gaseous fuel.</t>
  </si>
  <si>
    <t>Enter the methane emissions in the leakage source category for unit 6 associated with existing gaseous fuel.</t>
  </si>
  <si>
    <t>Enter the nitrous oxide emissions in the leakage source category for unit 6 associated with existing gaseous fuel.</t>
  </si>
  <si>
    <t>I.Electricity.ES2U7C6</t>
  </si>
  <si>
    <t>Enter the carbon dioxide emissions in the leakage source category for unit 7 associated with existing gaseous fuel.</t>
  </si>
  <si>
    <t>Enter the methane emissions in the leakage source category for unit 7 associated with existing gaseous fuel.</t>
  </si>
  <si>
    <t>Enter the nitrous oxide emissions in the leakage source category for unit 7 associated with existing gaseous fuel.</t>
  </si>
  <si>
    <t>I.Electricity.ES2U8C6</t>
  </si>
  <si>
    <t>Enter the carbon dioxide emissions in the leakage source category for unit 8 associated with existing gaseous fuel.</t>
  </si>
  <si>
    <t>Enter the methane emissions in the leakage source category for unit 8 associated with existing gaseous fuel.</t>
  </si>
  <si>
    <t>Enter the nitrous oxide emissions in the leakage source category for unit 8 associated with existing gaseous fuel.</t>
  </si>
  <si>
    <t>I.Electricity.ES2U9C6</t>
  </si>
  <si>
    <t>Enter the carbon dioxide emissions in the leakage source category for unit 9 associated with existing gaseous fuel.</t>
  </si>
  <si>
    <t>Enter the methane emissions in the leakage source category for unit 9 associated with existing gaseous fuel.</t>
  </si>
  <si>
    <t>Enter the nitrous oxide emissions in the leakage source category for unit 9 associated with existing gaseous fuel.</t>
  </si>
  <si>
    <t>I.Electricity.ES2U10C6</t>
  </si>
  <si>
    <t>Enter the carbon dioxide emissions in the leakage source category for unit 10 associated with existing gaseous fuel.</t>
  </si>
  <si>
    <t>Enter the methane emissions in the leakage source category for unit 10 associated with existing gaseous fuel.</t>
  </si>
  <si>
    <t>Enter the nitrous oxide emissions in the leakage source category for unit 10 associated with existing gaseous fuel.</t>
  </si>
  <si>
    <t>I.Electricity.ES2U11C6</t>
  </si>
  <si>
    <t>Enter the carbon dioxide emissions in the leakage source category for unit 11 associated with existing gaseous fuel.</t>
  </si>
  <si>
    <t>Enter the methane emissions in the leakage source category for unit 11 associated with existing gaseous fuel.</t>
  </si>
  <si>
    <t>Enter the nitrous oxide emissions in the leakage source category for unit 11 associated with existing gaseous fuel.</t>
  </si>
  <si>
    <t>I.Electricity.ES2U12C6</t>
  </si>
  <si>
    <t>Enter the carbon dioxide emissions in the leakage source category for unit 12 associated with existing gaseous fuel.</t>
  </si>
  <si>
    <t>Enter the methane emissions in the leakage source category for unit 12 associated with existing gaseous fuel.</t>
  </si>
  <si>
    <t>Enter the nitrous oxide emissions in the leakage source category for unit 12 associated with existing gaseous fuel.</t>
  </si>
  <si>
    <t>I.Electricity.ES2U13C6</t>
  </si>
  <si>
    <t>Enter the carbon dioxide emissions in the leakage source category for unit 13 associated with existing gaseous fuel.</t>
  </si>
  <si>
    <t>Enter the methane emissions in the leakage source category for unit 13 associated with existing gaseous fuel.</t>
  </si>
  <si>
    <t>Enter the nitrous oxide emissions in the leakage source category for unit 13 associated with existing gaseous fuel.</t>
  </si>
  <si>
    <t>I.Electricity.ES2U14C6</t>
  </si>
  <si>
    <t>Enter the carbon dioxide emissions in the leakage source category for unit 14 associated with existing gaseous fuel.</t>
  </si>
  <si>
    <t>Enter the methane emissions in the leakage source category for unit 14 associated with existing gaseous fuel.</t>
  </si>
  <si>
    <t>Enter the nitrous oxide emissions in the leakage source category for unit 14 associated with existing gaseous fuel.</t>
  </si>
  <si>
    <t>I.Electricity.ES2U15C6</t>
  </si>
  <si>
    <t>Enter the carbon dioxide emissions in the leakage source category for unit 15 associated with existing gaseous fuel.</t>
  </si>
  <si>
    <t>Enter the methane emissions in the leakage source category for unit 15 associated with existing gaseous fuel.</t>
  </si>
  <si>
    <t>Enter the nitrous oxide emissions in the leakage source category for unit 15 associated with existing gaseous fuel.</t>
  </si>
  <si>
    <t>I.Electricity.ES2U16C6</t>
  </si>
  <si>
    <t>Enter the carbon dioxide emissions in the leakage source category for unit 16 associated with existing gaseous fuel.</t>
  </si>
  <si>
    <t>Enter the methane emissions in the leakage source category for unit 16 associated with existing gaseous fuel.</t>
  </si>
  <si>
    <t>Enter the nitrous oxide emissions in the leakage source category for unit 16 associated with existing gaseous fuel.</t>
  </si>
  <si>
    <t>I.Electricity.ES2U17C6</t>
  </si>
  <si>
    <t>Enter the carbon dioxide emissions in the leakage source category for unit 17 associated with existing gaseous fuel.</t>
  </si>
  <si>
    <t>Enter the methane emissions in the leakage source category for unit 17 associated with existing gaseous fuel.</t>
  </si>
  <si>
    <t>Enter the nitrous oxide emissions in the leakage source category for unit 17 associated with existing gaseous fuel.</t>
  </si>
  <si>
    <t>I.Electricity.ES2U18C6</t>
  </si>
  <si>
    <t>Enter the carbon dioxide emissions in the leakage source category for unit 18 associated with existing gaseous fuel.</t>
  </si>
  <si>
    <t>Enter the methane emissions in the leakage source category for unit 18 associated with existing gaseous fuel.</t>
  </si>
  <si>
    <t>Enter the nitrous oxide emissions in the leakage source category for unit 18 associated with existing gaseous fuel.</t>
  </si>
  <si>
    <t>I.Electricity.ES2U19C6</t>
  </si>
  <si>
    <t>Enter the carbon dioxide emissions in the leakage source category for unit 19 associated with existing gaseous fuel.</t>
  </si>
  <si>
    <t>Enter the methane emissions in the leakage source category for unit 19 associated with existing gaseous fuel.</t>
  </si>
  <si>
    <t>Enter the nitrous oxide emissions in the leakage source category for unit 19 associated with existing gaseous fuel.</t>
  </si>
  <si>
    <t>I.Electricity.ES2U20C6</t>
  </si>
  <si>
    <t>Enter the carbon dioxide emissions in the leakage source category for unit 20 associated with existing gaseous fuel.</t>
  </si>
  <si>
    <t>Enter the methane emissions in the leakage source category for unit 20 associated with existing gaseous fuel.</t>
  </si>
  <si>
    <t>Enter the nitrous oxide emissions in the leakage source category for unit 20 associated with existing gaseous fuel.</t>
  </si>
  <si>
    <t>I.Electricity.ES2U1C7</t>
  </si>
  <si>
    <t>Enter the carbon dioxide emissions in the on-site transportation source category for unit 1 associated with existing gaseous fuel.</t>
  </si>
  <si>
    <t>Enter the methane emissions in the on-site transportation source category for unit 1 associated with existing gaseous fuel.</t>
  </si>
  <si>
    <t>Enter the nitrous oxide emissions in the on-site transportation source category for unit 1 associated with existing gaseous fuel.</t>
  </si>
  <si>
    <t>I.Electricity.ES2U2C7</t>
  </si>
  <si>
    <t>Enter the carbon dioxide emissions in the on-site transportation source category for unit 2 associated with existing gaseous fuel.</t>
  </si>
  <si>
    <t>Enter the methane emissions in the on-site transportation source category for unit 2 associated with existing gaseous fuel.</t>
  </si>
  <si>
    <t>Enter the nitrous oxide emissions in the on-site transportation source category for unit 2 associated with existing gaseous fuel.</t>
  </si>
  <si>
    <t>I.Electricity.ES2U3C7</t>
  </si>
  <si>
    <t>Enter the carbon dioxide emissions in the on-site transportation source category for unit 3 associated with existing gaseous fuel.</t>
  </si>
  <si>
    <t>Enter the methane emissions in the on-site transportation source category for unit 3 associated with existing gaseous fuel.</t>
  </si>
  <si>
    <t>Enter the nitrous oxide emissions in the on-site transportation source category for unit 3 associated with existing gaseous fuel.</t>
  </si>
  <si>
    <t>I.Electricity.ES2U4C7</t>
  </si>
  <si>
    <t>Enter the carbon dioxide emissions in the on-site transportation source category for unit 4 associated with existing gaseous fuel.</t>
  </si>
  <si>
    <t>Enter the methane emissions in the on-site transportation source category for unit 4 associated with existing gaseous fuel.</t>
  </si>
  <si>
    <t>Enter the nitrous oxide emissions in the on-site transportation source category for unit 4 associated with existing gaseous fuel.</t>
  </si>
  <si>
    <t>I.Electricity.ES2U5C7</t>
  </si>
  <si>
    <t>Enter the carbon dioxide emissions in the on-site transportation source category for unit 5 associated with existing gaseous fuel.</t>
  </si>
  <si>
    <t>Enter the methane emissions in the on-site transportation source category for unit 5 associated with existing gaseous fuel.</t>
  </si>
  <si>
    <t>Enter the nitrous oxide emissions in the on-site transportation source category for unit 5 associated with existing gaseous fuel.</t>
  </si>
  <si>
    <t>I.Electricity.ES2U6C7</t>
  </si>
  <si>
    <t>Enter the carbon dioxide emissions in the on-site transportation source category for unit 6 associated with existing gaseous fuel.</t>
  </si>
  <si>
    <t>Enter the methane emissions in the on-site transportation source category for unit 6 associated with existing gaseous fuel.</t>
  </si>
  <si>
    <t>Enter the nitrous oxide emissions in the on-site transportation source category for unit 6 associated with existing gaseous fuel.</t>
  </si>
  <si>
    <t>I.Electricity.ES2U7C7</t>
  </si>
  <si>
    <t>Enter the carbon dioxide emissions in the on-site transportation source category for unit 7 associated with existing gaseous fuel.</t>
  </si>
  <si>
    <t>Enter the methane emissions in the on-site transportation source category for unit 7 associated with existing gaseous fuel.</t>
  </si>
  <si>
    <t>Enter the nitrous oxide emissions in the on-site transportation source category for unit 7 associated with existing gaseous fuel.</t>
  </si>
  <si>
    <t>I.Electricity.ES2U8C7</t>
  </si>
  <si>
    <t>Enter the carbon dioxide emissions in the on-site transportation source category for unit 8 associated with existing gaseous fuel.</t>
  </si>
  <si>
    <t>Enter the methane emissions in the on-site transportation source category for unit 8 associated with existing gaseous fuel.</t>
  </si>
  <si>
    <t>Enter the nitrous oxide emissions in the on-site transportation source category for unit 8 associated with existing gaseous fuel.</t>
  </si>
  <si>
    <t>I.Electricity.ES2U9C7</t>
  </si>
  <si>
    <t>Enter the carbon dioxide emissions in the on-site transportation source category for unit 9 associated with existing gaseous fuel.</t>
  </si>
  <si>
    <t>Enter the methane emissions in the on-site transportation source category for unit 9 associated with existing gaseous fuel.</t>
  </si>
  <si>
    <t>Enter the nitrous oxide emissions in the on-site transportation source category for unit 9 associated with existing gaseous fuel.</t>
  </si>
  <si>
    <t>I.Electricity.ES2U10C7</t>
  </si>
  <si>
    <t>Enter the carbon dioxide emissions in the on-site transportation source category for unit 10 associated with existing gaseous fuel.</t>
  </si>
  <si>
    <t>Enter the methane emissions in the on-site transportation source category for unit 10 associated with existing gaseous fuel.</t>
  </si>
  <si>
    <t>Enter the nitrous oxide emissions in the on-site transportation source category for unit 10 associated with existing gaseous fuel.</t>
  </si>
  <si>
    <t>I.Electricity.ES2U11C7</t>
  </si>
  <si>
    <t>Enter the carbon dioxide emissions in the on-site transportation source category for unit 11 associated with existing gaseous fuel.</t>
  </si>
  <si>
    <t>Enter the methane emissions in the on-site transportation source category for unit 11 associated with existing gaseous fuel.</t>
  </si>
  <si>
    <t>Enter the nitrous oxide emissions in the on-site transportation source category for unit 11 associated with existing gaseous fuel.</t>
  </si>
  <si>
    <t>I.Electricity.ES2U12C7</t>
  </si>
  <si>
    <t>Enter the carbon dioxide emissions in the on-site transportation source category for unit 12 associated with existing gaseous fuel.</t>
  </si>
  <si>
    <t>Enter the methane emissions in the on-site transportation source category for unit 12 associated with existing gaseous fuel.</t>
  </si>
  <si>
    <t>Enter the nitrous oxide emissions in the on-site transportation source category for unit 12 associated with existing gaseous fuel.</t>
  </si>
  <si>
    <t>I.Electricity.ES2U13C7</t>
  </si>
  <si>
    <t>Enter the carbon dioxide emissions in the on-site transportation source category for unit 13 associated with existing gaseous fuel.</t>
  </si>
  <si>
    <t>Enter the methane emissions in the on-site transportation source category for unit 13 associated with existing gaseous fuel.</t>
  </si>
  <si>
    <t>Enter the nitrous oxide emissions in the on-site transportation source category for unit 13 associated with existing gaseous fuel.</t>
  </si>
  <si>
    <t>I.Electricity.ES2U14C7</t>
  </si>
  <si>
    <t>Enter the carbon dioxide emissions in the on-site transportation source category for unit 14 associated with existing gaseous fuel.</t>
  </si>
  <si>
    <t>Enter the methane emissions in the on-site transportation source category for unit 14 associated with existing gaseous fuel.</t>
  </si>
  <si>
    <t>Enter the nitrous oxide emissions in the on-site transportation source category for unit 14 associated with existing gaseous fuel.</t>
  </si>
  <si>
    <t>I.Electricity.ES2U15C7</t>
  </si>
  <si>
    <t>Enter the carbon dioxide emissions in the on-site transportation source category for unit 15 associated with existing gaseous fuel.</t>
  </si>
  <si>
    <t>Enter the methane emissions in the on-site transportation source category for unit 15 associated with existing gaseous fuel.</t>
  </si>
  <si>
    <t>Enter the nitrous oxide emissions in the on-site transportation source category for unit 15 associated with existing gaseous fuel.</t>
  </si>
  <si>
    <t>I.Electricity.ES2U16C7</t>
  </si>
  <si>
    <t>Enter the carbon dioxide emissions in the on-site transportation source category for unit 16 associated with existing gaseous fuel.</t>
  </si>
  <si>
    <t>Enter the methane emissions in the on-site transportation source category for unit 16 associated with existing gaseous fuel.</t>
  </si>
  <si>
    <t>Enter the nitrous oxide emissions in the on-site transportation source category for unit 16 associated with existing gaseous fuel.</t>
  </si>
  <si>
    <t>I.Electricity.ES2U17C7</t>
  </si>
  <si>
    <t>Enter the carbon dioxide emissions in the on-site transportation source category for unit 17 associated with existing gaseous fuel.</t>
  </si>
  <si>
    <t>Enter the methane emissions in the on-site transportation source category for unit 17 associated with existing gaseous fuel.</t>
  </si>
  <si>
    <t>Enter the nitrous oxide emissions in the on-site transportation source category for unit 17 associated with existing gaseous fuel.</t>
  </si>
  <si>
    <t>I.Electricity.ES2U18C7</t>
  </si>
  <si>
    <t>Enter the carbon dioxide emissions in the on-site transportation source category for unit 18 associated with existing gaseous fuel.</t>
  </si>
  <si>
    <t>Enter the methane emissions in the on-site transportation source category for unit 18 associated with existing gaseous fuel.</t>
  </si>
  <si>
    <t>Enter the nitrous oxide emissions in the on-site transportation source category for unit 18 associated with existing gaseous fuel.</t>
  </si>
  <si>
    <t>I.Electricity.ES2U19C7</t>
  </si>
  <si>
    <t>Enter the carbon dioxide emissions in the on-site transportation source category for unit 19 associated with existing gaseous fuel.</t>
  </si>
  <si>
    <t>Enter the methane emissions in the on-site transportation source category for unit 19 associated with existing gaseous fuel.</t>
  </si>
  <si>
    <t>Enter the nitrous oxide emissions in the on-site transportation source category for unit 19 associated with existing gaseous fuel.</t>
  </si>
  <si>
    <t>I.Electricity.ES2U20C7</t>
  </si>
  <si>
    <t>Enter the carbon dioxide emissions in the on-site transportation source category for unit 20 associated with existing gaseous fuel.</t>
  </si>
  <si>
    <t>Enter the methane emissions in the on-site transportation source category for unit 20 associated with existing gaseous fuel.</t>
  </si>
  <si>
    <t>Enter the nitrous oxide emissions in the on-site transportation source category for unit 20 associated with existing gaseous fuel.</t>
  </si>
  <si>
    <t>I.Electricity.ES2U1C8</t>
  </si>
  <si>
    <t>Enter the carbon dioxide emissions in the waste source category for unit 1 associated with existing gaseous fuel.</t>
  </si>
  <si>
    <t>Enter the methane emissions in the waste source category for unit 1 associated with existing gaseous fuel.</t>
  </si>
  <si>
    <t>Enter the nitrous oxide emissions in the waste source category for unit 1 associated with existing gaseous fuel.</t>
  </si>
  <si>
    <t>I.Electricity.ES2U2C8</t>
  </si>
  <si>
    <t>Enter the carbon dioxide emissions in the waste source category for unit 2 associated with existing gaseous fuel.</t>
  </si>
  <si>
    <t>Enter the methane emissions in the waste source category for unit 2 associated with existing gaseous fuel.</t>
  </si>
  <si>
    <t>Enter the nitrous oxide emissions in the waste source category for unit 2 associated with existing gaseous fuel.</t>
  </si>
  <si>
    <t>I.Electricity.ES2U3C8</t>
  </si>
  <si>
    <t>Enter the carbon dioxide emissions in the waste source category for unit 3 associated with existing gaseous fuel.</t>
  </si>
  <si>
    <t>Enter the methane emissions in the waste source category for unit 3 associated with existing gaseous fuel.</t>
  </si>
  <si>
    <t>Enter the nitrous oxide emissions in the waste source category for unit 3 associated with existing gaseous fuel.</t>
  </si>
  <si>
    <t>I.Electricity.ES2U4C8</t>
  </si>
  <si>
    <t>Enter the carbon dioxide emissions in the waste source category for unit 4 associated with existing gaseous fuel.</t>
  </si>
  <si>
    <t>Enter the methane emissions in the waste source category for unit 4 associated with existing gaseous fuel.</t>
  </si>
  <si>
    <t>Enter the nitrous oxide emissions in the waste source category for unit 4 associated with existing gaseous fuel.</t>
  </si>
  <si>
    <t>I.Electricity.ES2U5C8</t>
  </si>
  <si>
    <t>Enter the carbon dioxide emissions in the waste source category for unit 5 associated with existing gaseous fuel.</t>
  </si>
  <si>
    <t>Enter the methane emissions in the waste source category for unit 5 associated with existing gaseous fuel.</t>
  </si>
  <si>
    <t>Enter the nitrous oxide emissions in the waste source category for unit 5 associated with existing gaseous fuel.</t>
  </si>
  <si>
    <t>I.Electricity.ES2U6C8</t>
  </si>
  <si>
    <t>Enter the carbon dioxide emissions in the waste source category for unit 6 associated with existing gaseous fuel.</t>
  </si>
  <si>
    <t>Enter the methane emissions in the waste source category for unit 6 associated with existing gaseous fuel.</t>
  </si>
  <si>
    <t>Enter the nitrous oxide emissions in the waste source category for unit 6 associated with existing gaseous fuel.</t>
  </si>
  <si>
    <t>I.Electricity.ES2U7C8</t>
  </si>
  <si>
    <t>Enter the carbon dioxide emissions in the waste source category for unit 7 associated with existing gaseous fuel.</t>
  </si>
  <si>
    <t>Enter the methane emissions in the waste source category for unit 7 associated with existing gaseous fuel.</t>
  </si>
  <si>
    <t>Enter the nitrous oxide emissions in the waste source category for unit 7 associated with existing gaseous fuel.</t>
  </si>
  <si>
    <t>I.Electricity.ES2U8C8</t>
  </si>
  <si>
    <t>Enter the carbon dioxide emissions in the waste source category for unit 8 associated with existing gaseous fuel.</t>
  </si>
  <si>
    <t>Enter the methane emissions in the waste source category for unit 8 associated with existing gaseous fuel.</t>
  </si>
  <si>
    <t>Enter the nitrous oxide emissions in the waste source category for unit 8 associated with existing gaseous fuel.</t>
  </si>
  <si>
    <t>I.Electricity.ES2U9C8</t>
  </si>
  <si>
    <t>Enter the carbon dioxide emissions in the waste source category for unit 9 associated with existing gaseous fuel.</t>
  </si>
  <si>
    <t>Enter the methane emissions in the waste source category for unit 9 associated with existing gaseous fuel.</t>
  </si>
  <si>
    <t>Enter the nitrous oxide emissions in the waste source category for unit 9 associated with existing gaseous fuel.</t>
  </si>
  <si>
    <t>I.Electricity.ES2U10C8</t>
  </si>
  <si>
    <t>Enter the carbon dioxide emissions in the waste source category for unit 10 associated with existing gaseous fuel.</t>
  </si>
  <si>
    <t>Enter the methane emissions in the waste source category for unit 10 associated with existing gaseous fuel.</t>
  </si>
  <si>
    <t>Enter the nitrous oxide emissions in the waste source category for unit 10 associated with existing gaseous fuel.</t>
  </si>
  <si>
    <t>I.Electricity.ES2U11C8</t>
  </si>
  <si>
    <t>Enter the carbon dioxide emissions in the waste source category for unit 11 associated with existing gaseous fuel.</t>
  </si>
  <si>
    <t>Enter the methane emissions in the waste source category for unit 11 associated with existing gaseous fuel.</t>
  </si>
  <si>
    <t>Enter the nitrous oxide emissions in the waste source category for unit 11 associated with existing gaseous fuel.</t>
  </si>
  <si>
    <t>I.Electricity.ES2U12C8</t>
  </si>
  <si>
    <t>Enter the carbon dioxide emissions in the waste source category for unit 12 associated with existing gaseous fuel.</t>
  </si>
  <si>
    <t>Enter the methane emissions in the waste source category for unit 12 associated with existing gaseous fuel.</t>
  </si>
  <si>
    <t>Enter the nitrous oxide emissions in the waste source category for unit 12 associated with existing gaseous fuel.</t>
  </si>
  <si>
    <t>I.Electricity.ES2U13C8</t>
  </si>
  <si>
    <t>Enter the carbon dioxide emissions in the waste source category for unit 13 associated with existing gaseous fuel.</t>
  </si>
  <si>
    <t>Enter the methane emissions in the waste source category for unit 13 associated with existing gaseous fuel.</t>
  </si>
  <si>
    <t>Enter the nitrous oxide emissions in the waste source category for unit 13 associated with existing gaseous fuel.</t>
  </si>
  <si>
    <t>I.Electricity.ES2U14C8</t>
  </si>
  <si>
    <t>Enter the carbon dioxide emissions in the waste source category for unit 14 associated with existing gaseous fuel.</t>
  </si>
  <si>
    <t>Enter the methane emissions in the waste source category for unit 14 associated with existing gaseous fuel.</t>
  </si>
  <si>
    <t>Enter the nitrous oxide emissions in the waste source category for unit 14 associated with existing gaseous fuel.</t>
  </si>
  <si>
    <t>I.Electricity.ES2U15C8</t>
  </si>
  <si>
    <t>Enter the carbon dioxide emissions in the waste source category for unit 15 associated with existing gaseous fuel.</t>
  </si>
  <si>
    <t>Enter the methane emissions in the waste source category for unit 15 associated with existing gaseous fuel.</t>
  </si>
  <si>
    <t>Enter the nitrous oxide emissions in the waste source category for unit 15 associated with existing gaseous fuel.</t>
  </si>
  <si>
    <t>I.Electricity.ES2U16C8</t>
  </si>
  <si>
    <t>Enter the carbon dioxide emissions in the waste source category for unit 16 associated with existing gaseous fuel.</t>
  </si>
  <si>
    <t>Enter the methane emissions in the waste source category for unit 16 associated with existing gaseous fuel.</t>
  </si>
  <si>
    <t>Enter the nitrous oxide emissions in the waste source category for unit 16 associated with existing gaseous fuel.</t>
  </si>
  <si>
    <t>I.Electricity.ES2U17C8</t>
  </si>
  <si>
    <t>Enter the carbon dioxide emissions in the waste source category for unit 17 associated with existing gaseous fuel.</t>
  </si>
  <si>
    <t>Enter the methane emissions in the waste source category for unit 17 associated with existing gaseous fuel.</t>
  </si>
  <si>
    <t>Enter the nitrous oxide emissions in the waste source category for unit 17 associated with existing gaseous fuel.</t>
  </si>
  <si>
    <t>I.Electricity.ES2U18C8</t>
  </si>
  <si>
    <t>Enter the carbon dioxide emissions in the waste source category for unit 18 associated with existing gaseous fuel.</t>
  </si>
  <si>
    <t>Enter the methane emissions in the waste source category for unit 18 associated with existing gaseous fuel.</t>
  </si>
  <si>
    <t>Enter the nitrous oxide emissions in the waste source category for unit 18 associated with existing gaseous fuel.</t>
  </si>
  <si>
    <t>I.Electricity.ES2U19C8</t>
  </si>
  <si>
    <t>Enter the carbon dioxide emissions in the waste source category for unit 19 associated with existing gaseous fuel.</t>
  </si>
  <si>
    <t>Enter the methane emissions in the waste source category for unit 19 associated with existing gaseous fuel.</t>
  </si>
  <si>
    <t>Enter the nitrous oxide emissions in the waste source category for unit 19 associated with existing gaseous fuel.</t>
  </si>
  <si>
    <t>I.Electricity.ES2U20C8</t>
  </si>
  <si>
    <t>Enter the carbon dioxide emissions in the waste source category for unit 20 associated with existing gaseous fuel.</t>
  </si>
  <si>
    <t>Enter the methane emissions in the waste source category for unit 20 associated with existing gaseous fuel.</t>
  </si>
  <si>
    <t>Enter the nitrous oxide emissions in the waste source category for unit 20 associated with existing gaseous fuel.</t>
  </si>
  <si>
    <t>I.Electricity.ES2U1C9</t>
  </si>
  <si>
    <t>Enter the carbon dioxide emissions in the wastewater source category for unit 1 associated with existing gaseous fuel.</t>
  </si>
  <si>
    <t>Enter the methane emissions in the wastewater source category for unit 1 associated with existing gaseous fuel.</t>
  </si>
  <si>
    <t>Enter the nitrous oxide emissions in the wastewater source category for unit 1 associated with existing gaseous fuel.</t>
  </si>
  <si>
    <t>I.Electricity.ES2U2C9</t>
  </si>
  <si>
    <t>Enter the carbon dioxide emissions in the wastewater source category for unit 2 associated with existing gaseous fuel.</t>
  </si>
  <si>
    <t>Enter the methane emissions in the wastewater source category for unit 2 associated with existing gaseous fuel.</t>
  </si>
  <si>
    <t>Enter the nitrous oxide emissions in the wastewater source category for unit 2 associated with existing gaseous fuel.</t>
  </si>
  <si>
    <t>I.Electricity.ES2U3C9</t>
  </si>
  <si>
    <t>Enter the carbon dioxide emissions in the wastewater source category for unit 3 associated with existing gaseous fuel.</t>
  </si>
  <si>
    <t>Enter the methane emissions in the wastewater source category for unit 3 associated with existing gaseous fuel.</t>
  </si>
  <si>
    <t>Enter the nitrous oxide emissions in the wastewater source category for unit 3 associated with existing gaseous fuel.</t>
  </si>
  <si>
    <t>I.Electricity.ES2U4C9</t>
  </si>
  <si>
    <t>Enter the carbon dioxide emissions in the wastewater source category for unit 4 associated with existing gaseous fuel.</t>
  </si>
  <si>
    <t>Enter the methane emissions in the wastewater source category for unit 4 associated with existing gaseous fuel.</t>
  </si>
  <si>
    <t>Enter the nitrous oxide emissions in the wastewater source category for unit 4 associated with existing gaseous fuel.</t>
  </si>
  <si>
    <t>I.Electricity.ES2U5C9</t>
  </si>
  <si>
    <t>Enter the carbon dioxide emissions in the wastewater source category for unit 5 associated with existing gaseous fuel.</t>
  </si>
  <si>
    <t>Enter the methane emissions in the wastewater source category for unit 5 associated with existing gaseous fuel.</t>
  </si>
  <si>
    <t>Enter the nitrous oxide emissions in the wastewater source category for unit 5 associated with existing gaseous fuel.</t>
  </si>
  <si>
    <t>I.Electricity.ES2U6C9</t>
  </si>
  <si>
    <t>Enter the carbon dioxide emissions in the wastewater source category for unit 6 associated with existing gaseous fuel.</t>
  </si>
  <si>
    <t>Enter the methane emissions in the wastewater source category for unit 6 associated with existing gaseous fuel.</t>
  </si>
  <si>
    <t>Enter the nitrous oxide emissions in the wastewater source category for unit 6 associated with existing gaseous fuel.</t>
  </si>
  <si>
    <t>I.Electricity.ES2U7C9</t>
  </si>
  <si>
    <t>Enter the carbon dioxide emissions in the wastewater source category for unit 7 associated with existing gaseous fuel.</t>
  </si>
  <si>
    <t>Enter the methane emissions in the wastewater source category for unit 7 associated with existing gaseous fuel.</t>
  </si>
  <si>
    <t>Enter the nitrous oxide emissions in the wastewater source category for unit 7 associated with existing gaseous fuel.</t>
  </si>
  <si>
    <t>I.Electricity.ES2U8C9</t>
  </si>
  <si>
    <t>Enter the carbon dioxide emissions in the wastewater source category for unit 8 associated with existing gaseous fuel.</t>
  </si>
  <si>
    <t>Enter the methane emissions in the wastewater source category for unit 8 associated with existing gaseous fuel.</t>
  </si>
  <si>
    <t>Enter the nitrous oxide emissions in the wastewater source category for unit 8 associated with existing gaseous fuel.</t>
  </si>
  <si>
    <t>I.Electricity.ES2U9C9</t>
  </si>
  <si>
    <t>Enter the carbon dioxide emissions in the wastewater source category for unit 9 associated with existing gaseous fuel.</t>
  </si>
  <si>
    <t>Enter the methane emissions in the wastewater source category for unit 9 associated with existing gaseous fuel.</t>
  </si>
  <si>
    <t>Enter the nitrous oxide emissions in the wastewater source category for unit 9 associated with existing gaseous fuel.</t>
  </si>
  <si>
    <t>I.Electricity.ES2U10C9</t>
  </si>
  <si>
    <t>Enter the carbon dioxide emissions in the wastewater source category for unit 10 associated with existing gaseous fuel.</t>
  </si>
  <si>
    <t>Enter the methane emissions in the wastewater source category for unit 10 associated with existing gaseous fuel.</t>
  </si>
  <si>
    <t>Enter the nitrous oxide emissions in the wastewater source category for unit 10 associated with existing gaseous fuel.</t>
  </si>
  <si>
    <t>I.Electricity.ES2U11C9</t>
  </si>
  <si>
    <t>Enter the carbon dioxide emissions in the wastewater source category for unit 11 associated with existing gaseous fuel.</t>
  </si>
  <si>
    <t>Enter the methane emissions in the wastewater source category for unit 11 associated with existing gaseous fuel.</t>
  </si>
  <si>
    <t>Enter the nitrous oxide emissions in the wastewater source category for unit 11 associated with existing gaseous fuel.</t>
  </si>
  <si>
    <t>I.Electricity.ES2U12C9</t>
  </si>
  <si>
    <t>Enter the carbon dioxide emissions in the wastewater source category for unit 12 associated with existing gaseous fuel.</t>
  </si>
  <si>
    <t>Enter the methane emissions in the wastewater source category for unit 12 associated with existing gaseous fuel.</t>
  </si>
  <si>
    <t>Enter the nitrous oxide emissions in the wastewater source category for unit 12 associated with existing gaseous fuel.</t>
  </si>
  <si>
    <t>I.Electricity.ES2U13C9</t>
  </si>
  <si>
    <t>Enter the carbon dioxide emissions in the wastewater source category for unit 13 associated with existing gaseous fuel.</t>
  </si>
  <si>
    <t>Enter the methane emissions in the wastewater source category for unit 13 associated with existing gaseous fuel.</t>
  </si>
  <si>
    <t>Enter the nitrous oxide emissions in the wastewater source category for unit 13 associated with existing gaseous fuel.</t>
  </si>
  <si>
    <t>I.Electricity.ES2U14C9</t>
  </si>
  <si>
    <t>Enter the carbon dioxide emissions in the wastewater source category for unit 14 associated with existing gaseous fuel.</t>
  </si>
  <si>
    <t>Enter the methane emissions in the wastewater source category for unit 14 associated with existing gaseous fuel.</t>
  </si>
  <si>
    <t>Enter the nitrous oxide emissions in the wastewater source category for unit 14 associated with existing gaseous fuel.</t>
  </si>
  <si>
    <t>I.Electricity.ES2U15C9</t>
  </si>
  <si>
    <t>Enter the carbon dioxide emissions in the wastewater source category for unit 15 associated with existing gaseous fuel.</t>
  </si>
  <si>
    <t>Enter the methane emissions in the wastewater source category for unit 15 associated with existing gaseous fuel.</t>
  </si>
  <si>
    <t>Enter the nitrous oxide emissions in the wastewater source category for unit 15 associated with existing gaseous fuel.</t>
  </si>
  <si>
    <t>I.Electricity.ES2U16C9</t>
  </si>
  <si>
    <t>Enter the carbon dioxide emissions in the wastewater source category for unit 16 associated with existing gaseous fuel.</t>
  </si>
  <si>
    <t>Enter the methane emissions in the wastewater source category for unit 16 associated with existing gaseous fuel.</t>
  </si>
  <si>
    <t>Enter the nitrous oxide emissions in the wastewater source category for unit 16 associated with existing gaseous fuel.</t>
  </si>
  <si>
    <t>I.Electricity.ES2U17C9</t>
  </si>
  <si>
    <t>Enter the carbon dioxide emissions in the wastewater source category for unit 17 associated with existing gaseous fuel.</t>
  </si>
  <si>
    <t>Enter the methane emissions in the wastewater source category for unit 17 associated with existing gaseous fuel.</t>
  </si>
  <si>
    <t>Enter the nitrous oxide emissions in the wastewater source category for unit 17 associated with existing gaseous fuel.</t>
  </si>
  <si>
    <t>I.Electricity.ES2U18C9</t>
  </si>
  <si>
    <t>Enter the carbon dioxide emissions in the wastewater source category for unit 18 associated with existing gaseous fuel.</t>
  </si>
  <si>
    <t>Enter the methane emissions in the wastewater source category for unit 18 associated with existing gaseous fuel.</t>
  </si>
  <si>
    <t>Enter the nitrous oxide emissions in the wastewater source category for unit 18 associated with existing gaseous fuel.</t>
  </si>
  <si>
    <t>I.Electricity.ES2U19C9</t>
  </si>
  <si>
    <t>Enter the carbon dioxide emissions in the wastewater source category for unit 19 associated with existing gaseous fuel.</t>
  </si>
  <si>
    <t>Enter the methane emissions in the wastewater source category for unit 19 associated with existing gaseous fuel.</t>
  </si>
  <si>
    <t>Enter the nitrous oxide emissions in the wastewater source category for unit 19 associated with existing gaseous fuel.</t>
  </si>
  <si>
    <t>I.Electricity.ES2U20C9</t>
  </si>
  <si>
    <t>Enter the carbon dioxide emissions in the wastewater source category for unit 20 associated with existing gaseous fuel.</t>
  </si>
  <si>
    <t>Enter the methane emissions in the wastewater source category for unit 20 associated with existing gaseous fuel.</t>
  </si>
  <si>
    <t>Enter the nitrous oxide emissions in the wastewater source category for unit 20 associated with existing gaseous fuel.</t>
  </si>
  <si>
    <t>I.Electricity.ES3U1Quantity</t>
  </si>
  <si>
    <t>Enter the production quantity for unit 1 associated with new and expanded gaseous fuel.</t>
  </si>
  <si>
    <t>I.Electricity.ES3U2Quantity</t>
  </si>
  <si>
    <t>Enter the production quantity for unit 2 associated with new and expanded gaseous fuel.</t>
  </si>
  <si>
    <t>I.Electricity.ES3U3Quantity</t>
  </si>
  <si>
    <t>Enter the production quantity for unit 3 associated with new and expanded gaseous fuel.</t>
  </si>
  <si>
    <t>I.Electricity.ES3U4Quantity</t>
  </si>
  <si>
    <t>Enter the production quantity for unit 4 associated with new and expanded gaseous fuel.</t>
  </si>
  <si>
    <t>I.Electricity.ES3U5Quantity</t>
  </si>
  <si>
    <t>Enter the production quantity for unit 5 associated with new and expanded gaseous fuel.</t>
  </si>
  <si>
    <t>I.Electricity.ES3U6Quantity</t>
  </si>
  <si>
    <t>Enter the production quantity for unit 6 associated with new and expanded gaseous fuel.</t>
  </si>
  <si>
    <t>I.Electricity.ES3U7Quantity</t>
  </si>
  <si>
    <t>Enter the production quantity for unit 7 associated with new and expanded gaseous fuel.</t>
  </si>
  <si>
    <t>I.Electricity.ES3U8Quantity</t>
  </si>
  <si>
    <t>Enter the production quantity for unit 8 associated with new and expanded gaseous fuel.</t>
  </si>
  <si>
    <t>I.Electricity.ES3U9Quantity</t>
  </si>
  <si>
    <t>Enter the production quantity for unit 9 associated with new and expanded gaseous fuel.</t>
  </si>
  <si>
    <t>I.Electricity.ES3U10Quantity</t>
  </si>
  <si>
    <t>Enter the production quantity for unit 10 associated with new and expanded gaseous fuel.</t>
  </si>
  <si>
    <t>I.Electricity.ES3U11Quantity</t>
  </si>
  <si>
    <t>Enter the production quantity for unit 11 associated with new and expanded gaseous fuel.</t>
  </si>
  <si>
    <t>I.Electricity.ES3U12Quantity</t>
  </si>
  <si>
    <t>Enter the production quantity for unit 12 associated with new and expanded gaseous fuel.</t>
  </si>
  <si>
    <t>I.Electricity.ES3U13Quantity</t>
  </si>
  <si>
    <t>Enter the production quantity for unit 13 associated with new and expanded gaseous fuel.</t>
  </si>
  <si>
    <t>I.Electricity.ES3U14Quantity</t>
  </si>
  <si>
    <t>Enter the production quantity for unit 14 associated with new and expanded gaseous fuel.</t>
  </si>
  <si>
    <t>I.Electricity.ES3U15Quantity</t>
  </si>
  <si>
    <t>Enter the production quantity for unit 15 associated with new and expanded gaseous fuel.</t>
  </si>
  <si>
    <t>I.Electricity.ES3U16Quantity</t>
  </si>
  <si>
    <t>Enter the production quantity for unit 16 associated with new and expanded gaseous fuel.</t>
  </si>
  <si>
    <t>I.Electricity.ES3U17Quantity</t>
  </si>
  <si>
    <t>Enter the production quantity for unit 17 associated with new and expanded gaseous fuel.</t>
  </si>
  <si>
    <t>I.Electricity.ES3U18Quantity</t>
  </si>
  <si>
    <t>Enter the production quantity for unit 18 associated with new and expanded gaseous fuel.</t>
  </si>
  <si>
    <t>I.Electricity.ES3U19Quantity</t>
  </si>
  <si>
    <t>Enter the production quantity for unit 19 associated with new and expanded gaseous fuel.</t>
  </si>
  <si>
    <t>I.Electricity.ES3U20Quantity</t>
  </si>
  <si>
    <t>Enter the production quantity for unit 20 associated with new and expanded gaseous fuel.</t>
  </si>
  <si>
    <t>I.Electricity.ES3U1C1</t>
  </si>
  <si>
    <t>Enter the carbon dioxide emissions in the stationary fuel combustion source category for unit 1 associated with new and expanded gaseous fuel.</t>
  </si>
  <si>
    <t>Enter the methane emissions in the stationary fuel combustion source category for unit 1 associated with new and expanded gaseous fuel.</t>
  </si>
  <si>
    <t>Enter the nitrous oxide emissions in the stationary fuel combustion source category for unit 1 associated with new and expanded gaseous fuel.</t>
  </si>
  <si>
    <t>I.Electricity.ES3U2C1</t>
  </si>
  <si>
    <t>Enter the carbon dioxide emissions in the stationary fuel combustion source category for unit 2 associated with new and expanded gaseous fuel.</t>
  </si>
  <si>
    <t>Enter the methane emissions in the stationary fuel combustion source category for unit 2 associated with new and expanded gaseous fuel.</t>
  </si>
  <si>
    <t>Enter the nitrous oxide emissions in the stationary fuel combustion source category for unit 2 associated with new and expanded gaseous fuel.</t>
  </si>
  <si>
    <t>I.Electricity.ES3U3C1</t>
  </si>
  <si>
    <t>Enter the carbon dioxide emissions in the stationary fuel combustion source category for unit 3 associated with new and expanded gaseous fuel.</t>
  </si>
  <si>
    <t>Enter the methane emissions in the stationary fuel combustion source category for unit 3 associated with new and expanded gaseous fuel.</t>
  </si>
  <si>
    <t>Enter the nitrous oxide emissions in the stationary fuel combustion source category for unit 3 associated with new and expanded gaseous fuel.</t>
  </si>
  <si>
    <t>I.Electricity.ES3U4C1</t>
  </si>
  <si>
    <t>Enter the carbon dioxide emissions in the stationary fuel combustion source category for unit 4 associated with new and expanded gaseous fuel.</t>
  </si>
  <si>
    <t>Enter the methane emissions in the stationary fuel combustion source category for unit 4 associated with new and expanded gaseous fuel.</t>
  </si>
  <si>
    <t>Enter the nitrous oxide emissions in the stationary fuel combustion source category for unit 4 associated with new and expanded gaseous fuel.</t>
  </si>
  <si>
    <t>I.Electricity.ES3U5C1</t>
  </si>
  <si>
    <t>Enter the carbon dioxide emissions in the stationary fuel combustion source category for unit 5 associated with new and expanded gaseous fuel.</t>
  </si>
  <si>
    <t>Enter the methane emissions in the stationary fuel combustion source category for unit 5 associated with new and expanded gaseous fuel.</t>
  </si>
  <si>
    <t>Enter the nitrous oxide emissions in the stationary fuel combustion source category for unit 5 associated with new and expanded gaseous fuel.</t>
  </si>
  <si>
    <t>I.Electricity.ES3U6C1</t>
  </si>
  <si>
    <t>Enter the carbon dioxide emissions in the stationary fuel combustion source category for unit 6 associated with new and expanded gaseous fuel.</t>
  </si>
  <si>
    <t>Enter the methane emissions in the stationary fuel combustion source category for unit 6 associated with new and expanded gaseous fuel.</t>
  </si>
  <si>
    <t>Enter the nitrous oxide emissions in the stationary fuel combustion source category for unit 6 associated with new and expanded gaseous fuel.</t>
  </si>
  <si>
    <t>I.Electricity.ES3U7C1</t>
  </si>
  <si>
    <t>Enter the carbon dioxide emissions in the stationary fuel combustion source category for unit 7 associated with new and expanded gaseous fuel.</t>
  </si>
  <si>
    <t>Enter the methane emissions in the stationary fuel combustion source category for unit 7 associated with new and expanded gaseous fuel.</t>
  </si>
  <si>
    <t>Enter the nitrous oxide emissions in the stationary fuel combustion source category for unit 7 associated with new and expanded gaseous fuel.</t>
  </si>
  <si>
    <t>I.Electricity.ES3U8C1</t>
  </si>
  <si>
    <t>Enter the carbon dioxide emissions in the stationary fuel combustion source category for unit 8 associated with new and expanded gaseous fuel.</t>
  </si>
  <si>
    <t>Enter the methane emissions in the stationary fuel combustion source category for unit 8 associated with new and expanded gaseous fuel.</t>
  </si>
  <si>
    <t>Enter the nitrous oxide emissions in the stationary fuel combustion source category for unit 8 associated with new and expanded gaseous fuel.</t>
  </si>
  <si>
    <t>I.Electricity.ES3U9C1</t>
  </si>
  <si>
    <t>Enter the carbon dioxide emissions in the stationary fuel combustion source category for unit 9 associated with new and expanded gaseous fuel.</t>
  </si>
  <si>
    <t>Enter the methane emissions in the stationary fuel combustion source category for unit 9 associated with new and expanded gaseous fuel.</t>
  </si>
  <si>
    <t>Enter the nitrous oxide emissions in the stationary fuel combustion source category for unit 9 associated with new and expanded gaseous fuel.</t>
  </si>
  <si>
    <t>I.Electricity.ES3U10C1</t>
  </si>
  <si>
    <t>Enter the carbon dioxide emissions in the stationary fuel combustion source category for unit 10 associated with new and expanded gaseous fuel.</t>
  </si>
  <si>
    <t>Enter the methane emissions in the stationary fuel combustion source category for unit 10 associated with new and expanded gaseous fuel.</t>
  </si>
  <si>
    <t>Enter the nitrous oxide emissions in the stationary fuel combustion source category for unit 10 associated with new and expanded gaseous fuel.</t>
  </si>
  <si>
    <t>I.Electricity.ES3U11C1</t>
  </si>
  <si>
    <t>Enter the carbon dioxide emissions in the stationary fuel combustion source category for unit 11 associated with new and expanded gaseous fuel.</t>
  </si>
  <si>
    <t>Enter the methane emissions in the stationary fuel combustion source category for unit 11 associated with new and expanded gaseous fuel.</t>
  </si>
  <si>
    <t>Enter the nitrous oxide emissions in the stationary fuel combustion source category for unit 11 associated with new and expanded gaseous fuel.</t>
  </si>
  <si>
    <t>I.Electricity.ES3U12C1</t>
  </si>
  <si>
    <t>Enter the carbon dioxide emissions in the stationary fuel combustion source category for unit 12 associated with new and expanded gaseous fuel.</t>
  </si>
  <si>
    <t>Enter the methane emissions in the stationary fuel combustion source category for unit 12 associated with new and expanded gaseous fuel.</t>
  </si>
  <si>
    <t>Enter the nitrous oxide emissions in the stationary fuel combustion source category for unit 12 associated with new and expanded gaseous fuel.</t>
  </si>
  <si>
    <t>I.Electricity.ES3U13C1</t>
  </si>
  <si>
    <t>Enter the carbon dioxide emissions in the stationary fuel combustion source category for unit 13 associated with new and expanded gaseous fuel.</t>
  </si>
  <si>
    <t>Enter the methane emissions in the stationary fuel combustion source category for unit 13 associated with new and expanded gaseous fuel.</t>
  </si>
  <si>
    <t>Enter the nitrous oxide emissions in the stationary fuel combustion source category for unit 13 associated with new and expanded gaseous fuel.</t>
  </si>
  <si>
    <t>I.Electricity.ES3U14C1</t>
  </si>
  <si>
    <t>Enter the carbon dioxide emissions in the stationary fuel combustion source category for unit 14 associated with new and expanded gaseous fuel.</t>
  </si>
  <si>
    <t>Enter the methane emissions in the stationary fuel combustion source category for unit 14 associated with new and expanded gaseous fuel.</t>
  </si>
  <si>
    <t>Enter the nitrous oxide emissions in the stationary fuel combustion source category for unit 14 associated with new and expanded gaseous fuel.</t>
  </si>
  <si>
    <t>I.Electricity.ES3U15C1</t>
  </si>
  <si>
    <t>Enter the carbon dioxide emissions in the stationary fuel combustion source category for unit 15 associated with new and expanded gaseous fuel.</t>
  </si>
  <si>
    <t>Enter the methane emissions in the stationary fuel combustion source category for unit 15 associated with new and expanded gaseous fuel.</t>
  </si>
  <si>
    <t>Enter the nitrous oxide emissions in the stationary fuel combustion source category for unit 15 associated with new and expanded gaseous fuel.</t>
  </si>
  <si>
    <t>I.Electricity.ES3U16C1</t>
  </si>
  <si>
    <t>Enter the carbon dioxide emissions in the stationary fuel combustion source category for unit 16 associated with new and expanded gaseous fuel.</t>
  </si>
  <si>
    <t>Enter the methane emissions in the stationary fuel combustion source category for unit 16 associated with new and expanded gaseous fuel.</t>
  </si>
  <si>
    <t>Enter the nitrous oxide emissions in the stationary fuel combustion source category for unit 16 associated with new and expanded gaseous fuel.</t>
  </si>
  <si>
    <t>I.Electricity.ES3U17C1</t>
  </si>
  <si>
    <t>Enter the carbon dioxide emissions in the stationary fuel combustion source category for unit 17 associated with new and expanded gaseous fuel.</t>
  </si>
  <si>
    <t>Enter the methane emissions in the stationary fuel combustion source category for unit 17 associated with new and expanded gaseous fuel.</t>
  </si>
  <si>
    <t>Enter the nitrous oxide emissions in the stationary fuel combustion source category for unit 17 associated with new and expanded gaseous fuel.</t>
  </si>
  <si>
    <t>I.Electricity.ES3U18C1</t>
  </si>
  <si>
    <t>Enter the carbon dioxide emissions in the stationary fuel combustion source category for unit 18 associated with new and expanded gaseous fuel.</t>
  </si>
  <si>
    <t>Enter the methane emissions in the stationary fuel combustion source category for unit 18 associated with new and expanded gaseous fuel.</t>
  </si>
  <si>
    <t>Enter the nitrous oxide emissions in the stationary fuel combustion source category for unit 18 associated with new and expanded gaseous fuel.</t>
  </si>
  <si>
    <t>I.Electricity.ES3U19C1</t>
  </si>
  <si>
    <t>Enter the carbon dioxide emissions in the stationary fuel combustion source category for unit 19 associated with new and expanded gaseous fuel.</t>
  </si>
  <si>
    <t>Enter the methane emissions in the stationary fuel combustion source category for unit 19 associated with new and expanded gaseous fuel.</t>
  </si>
  <si>
    <t>Enter the nitrous oxide emissions in the stationary fuel combustion source category for unit 19 associated with new and expanded gaseous fuel.</t>
  </si>
  <si>
    <t>I.Electricity.ES3U20C1</t>
  </si>
  <si>
    <t>Enter the carbon dioxide emissions in the stationary fuel combustion source category for unit 20 associated with new and expanded gaseous fuel.</t>
  </si>
  <si>
    <t>Enter the methane emissions in the stationary fuel combustion source category for unit 20 associated with new and expanded gaseous fuel.</t>
  </si>
  <si>
    <t>Enter the nitrous oxide emissions in the stationary fuel combustion source category for unit 20 associated with new and expanded gaseous fuel.</t>
  </si>
  <si>
    <t>I.Electricity.ES3U1C2</t>
  </si>
  <si>
    <t>Enter the carbon dioxide emissions in the industrial process source category for unit 1 associated with new and expanded gaseous fuel.</t>
  </si>
  <si>
    <t>Enter the methane emissions in the industrial process source category for unit 1 associated with new and expanded gaseous fuel.</t>
  </si>
  <si>
    <t>Enter the nitrous oxide emissions in the industrial process source category for unit 1 associated with new and expanded gaseous fuel.</t>
  </si>
  <si>
    <t>Enter the sulphur hexafluoride emissions in the industrial process source category for unit 1 associated with new and expanded gaseous fuel.</t>
  </si>
  <si>
    <t>Enter the perfluoromethane emissions in the industrial process source category for unit 1 associated with new and expanded gaseous fuel.</t>
  </si>
  <si>
    <t>Enter the perfluoroethane emissions in the industrial process source category for unit 1 associated with new and expanded gaseous fuel.</t>
  </si>
  <si>
    <t>Enter the perfluoropropane emissions in the industrial process source category for unit 1 associated with new and expanded gaseous fuel.</t>
  </si>
  <si>
    <t>Enter the perfluorobutane emissions in the industrial process source category for unit 1 associated with new and expanded gaseous fuel.</t>
  </si>
  <si>
    <t>Enter the perfluorocyclobutane emissions in the industrial process source category for unit 1 associated with new and expanded gaseous fuel.</t>
  </si>
  <si>
    <t>Enter the perfluoropentane emissions in the industrial process source category for unit 1 associated with new and expanded gaseous fuel.</t>
  </si>
  <si>
    <t>Enter the perfluorohexane emissions in the industrial process source category for unit 1 associated with new and expanded gaseous fuel.</t>
  </si>
  <si>
    <t>Enter the HFC-23 emissions in the industrial process source category for unit 1 associated with new and expanded gaseous fuel.</t>
  </si>
  <si>
    <t>Enter the HFC-32 emissions in the industrial process source category for unit 1 associated with new and expanded gaseous fuel.</t>
  </si>
  <si>
    <t>Enter the HFC-41 emissions in the industrial process source category for unit 1 associated with new and expanded gaseous fuel.</t>
  </si>
  <si>
    <t>Enter the HFC-43-10mee emissions in the industrial process source category for unit 1 associated with new and expanded gaseous fuel.</t>
  </si>
  <si>
    <t>Enter the HFC-125 emissions in the industrial process source category for unit 1 associated with new and expanded gaseous fuel.</t>
  </si>
  <si>
    <t>Enter the HFC-134 emissions in the industrial process source category for unit 1 associated with new and expanded gaseous fuel.</t>
  </si>
  <si>
    <t>Enter the HFC-134a emissions in the industrial process source category for unit 1 associated with new and expanded gaseous fuel.</t>
  </si>
  <si>
    <t>Enter the HFC-143 emissions in the industrial process source category for unit 1 associated with new and expanded gaseous fuel.</t>
  </si>
  <si>
    <t>Enter the HFC-143a emissions in the industrial process source category for unit 1 associated with new and expanded gaseous fuel.</t>
  </si>
  <si>
    <t>Enter the HFC-152a emissions in the industrial process source category for unit 1 associated with new and expanded gaseous fuel.</t>
  </si>
  <si>
    <t>Enter the HFC-227ea emissions in the industrial process source category for unit 1 associated with new and expanded gaseous fuel.</t>
  </si>
  <si>
    <t>Enter the HFC-236fa emissions in the industrial process source category for unit 1 associated with new and expanded gaseous fuel.</t>
  </si>
  <si>
    <t>Enter the HFC-245ca emissions in the industrial process source category for unit 1 associated with new and expanded gaseous fuel.</t>
  </si>
  <si>
    <t>I.Electricity.ES3U2C2</t>
  </si>
  <si>
    <t>Enter the carbon dioxide emissions in the industrial process source category for unit 2 associated with new and expanded gaseous fuel.</t>
  </si>
  <si>
    <t>Enter the methane emissions in the industrial process source category for unit 2 associated with new and expanded gaseous fuel.</t>
  </si>
  <si>
    <t>Enter the nitrous oxide emissions in the industrial process source category for unit 2 associated with new and expanded gaseous fuel.</t>
  </si>
  <si>
    <t>Enter the sulphur hexafluoride emissions in the industrial process source category for unit 2 associated with new and expanded gaseous fuel.</t>
  </si>
  <si>
    <t>Enter the perfluoromethane emissions in the industrial process source category for unit 2 associated with new and expanded gaseous fuel.</t>
  </si>
  <si>
    <t>Enter the perfluoroethane emissions in the industrial process source category for unit 2 associated with new and expanded gaseous fuel.</t>
  </si>
  <si>
    <t>Enter the perfluoropropane emissions in the industrial process source category for unit 2 associated with new and expanded gaseous fuel.</t>
  </si>
  <si>
    <t>Enter the perfluorobutane emissions in the industrial process source category for unit 2 associated with new and expanded gaseous fuel.</t>
  </si>
  <si>
    <t>Enter the perfluorocyclobutane emissions in the industrial process source category for unit 2 associated with new and expanded gaseous fuel.</t>
  </si>
  <si>
    <t>Enter the perfluoropentane emissions in the industrial process source category for unit 2 associated with new and expanded gaseous fuel.</t>
  </si>
  <si>
    <t>Enter the perfluorohexane emissions in the industrial process source category for unit 2 associated with new and expanded gaseous fuel.</t>
  </si>
  <si>
    <t>Enter the HFC-23 emissions in the industrial process source category for unit 2 associated with new and expanded gaseous fuel.</t>
  </si>
  <si>
    <t>Enter the HFC-32 emissions in the industrial process source category for unit 2 associated with new and expanded gaseous fuel.</t>
  </si>
  <si>
    <t>Enter the HFC-41 emissions in the industrial process source category for unit 2 associated with new and expanded gaseous fuel.</t>
  </si>
  <si>
    <t>Enter the HFC-43-10mee emissions in the industrial process source category for unit 2 associated with new and expanded gaseous fuel.</t>
  </si>
  <si>
    <t>Enter the HFC-125 emissions in the industrial process source category for unit 2 associated with new and expanded gaseous fuel.</t>
  </si>
  <si>
    <t>Enter the HFC-134 emissions in the industrial process source category for unit 2 associated with new and expanded gaseous fuel.</t>
  </si>
  <si>
    <t>Enter the HFC-134a emissions in the industrial process source category for unit 2 associated with new and expanded gaseous fuel.</t>
  </si>
  <si>
    <t>Enter the HFC-143 emissions in the industrial process source category for unit 2 associated with new and expanded gaseous fuel.</t>
  </si>
  <si>
    <t>Enter the HFC-143a emissions in the industrial process source category for unit 2 associated with new and expanded gaseous fuel.</t>
  </si>
  <si>
    <t>Enter the HFC-152a emissions in the industrial process source category for unit 2 associated with new and expanded gaseous fuel.</t>
  </si>
  <si>
    <t>Enter the HFC-227ea emissions in the industrial process source category for unit 2 associated with new and expanded gaseous fuel.</t>
  </si>
  <si>
    <t>Enter the HFC-236fa emissions in the industrial process source category for unit 2 associated with new and expanded gaseous fuel.</t>
  </si>
  <si>
    <t>Enter the HFC-245ca emissions in the industrial process source category for unit 2 associated with new and expanded gaseous fuel.</t>
  </si>
  <si>
    <t>I.Electricity.ES3U3C2</t>
  </si>
  <si>
    <t>Enter the carbon dioxide emissions in the industrial process source category for unit 3 associated with new and expanded gaseous fuel.</t>
  </si>
  <si>
    <t>Enter the methane emissions in the industrial process source category for unit 3 associated with new and expanded gaseous fuel.</t>
  </si>
  <si>
    <t>Enter the nitrous oxide emissions in the industrial process source category for unit 3 associated with new and expanded gaseous fuel.</t>
  </si>
  <si>
    <t>Enter the sulphur hexafluoride emissions in the industrial process source category for unit 3 associated with new and expanded gaseous fuel.</t>
  </si>
  <si>
    <t>Enter the perfluoromethane emissions in the industrial process source category for unit 3 associated with new and expanded gaseous fuel.</t>
  </si>
  <si>
    <t>Enter the perfluoroethane emissions in the industrial process source category for unit 3 associated with new and expanded gaseous fuel.</t>
  </si>
  <si>
    <t>Enter the perfluoropropane emissions in the industrial process source category for unit 3 associated with new and expanded gaseous fuel.</t>
  </si>
  <si>
    <t>Enter the perfluorobutane emissions in the industrial process source category for unit 3 associated with new and expanded gaseous fuel.</t>
  </si>
  <si>
    <t>Enter the perfluorocyclobutane emissions in the industrial process source category for unit 3 associated with new and expanded gaseous fuel.</t>
  </si>
  <si>
    <t>Enter the perfluoropentane emissions in the industrial process source category for unit 3 associated with new and expanded gaseous fuel.</t>
  </si>
  <si>
    <t>Enter the perfluorohexane emissions in the industrial process source category for unit 3 associated with new and expanded gaseous fuel.</t>
  </si>
  <si>
    <t>Enter the HFC-23 emissions in the industrial process source category for unit 3 associated with new and expanded gaseous fuel.</t>
  </si>
  <si>
    <t>Enter the HFC-32 emissions in the industrial process source category for unit 3 associated with new and expanded gaseous fuel.</t>
  </si>
  <si>
    <t>Enter the HFC-41 emissions in the industrial process source category for unit 3 associated with new and expanded gaseous fuel.</t>
  </si>
  <si>
    <t>Enter the HFC-43-10mee emissions in the industrial process source category for unit 3 associated with new and expanded gaseous fuel.</t>
  </si>
  <si>
    <t>Enter the HFC-125 emissions in the industrial process source category for unit 3 associated with new and expanded gaseous fuel.</t>
  </si>
  <si>
    <t>Enter the HFC-134 emissions in the industrial process source category for unit 3 associated with new and expanded gaseous fuel.</t>
  </si>
  <si>
    <t>Enter the HFC-134a emissions in the industrial process source category for unit 3 associated with new and expanded gaseous fuel.</t>
  </si>
  <si>
    <t>Enter the HFC-143 emissions in the industrial process source category for unit 3 associated with new and expanded gaseous fuel.</t>
  </si>
  <si>
    <t>Enter the HFC-143a emissions in the industrial process source category for unit 3 associated with new and expanded gaseous fuel.</t>
  </si>
  <si>
    <t>Enter the HFC-152a emissions in the industrial process source category for unit 3 associated with new and expanded gaseous fuel.</t>
  </si>
  <si>
    <t>Enter the HFC-227ea emissions in the industrial process source category for unit 3 associated with new and expanded gaseous fuel.</t>
  </si>
  <si>
    <t>Enter the HFC-236fa emissions in the industrial process source category for unit 3 associated with new and expanded gaseous fuel.</t>
  </si>
  <si>
    <t>Enter the HFC-245ca emissions in the industrial process source category for unit 3 associated with new and expanded gaseous fuel.</t>
  </si>
  <si>
    <t>I.Electricity.ES3U4C2</t>
  </si>
  <si>
    <t>Enter the carbon dioxide emissions in the industrial process source category for unit 4 associated with new and expanded gaseous fuel.</t>
  </si>
  <si>
    <t>Enter the methane emissions in the industrial process source category for unit 4 associated with new and expanded gaseous fuel.</t>
  </si>
  <si>
    <t>Enter the nitrous oxide emissions in the industrial process source category for unit 4 associated with new and expanded gaseous fuel.</t>
  </si>
  <si>
    <t>Enter the sulphur hexafluoride emissions in the industrial process source category for unit 4 associated with new and expanded gaseous fuel.</t>
  </si>
  <si>
    <t>Enter the perfluoromethane emissions in the industrial process source category for unit 4 associated with new and expanded gaseous fuel.</t>
  </si>
  <si>
    <t>Enter the perfluoroethane emissions in the industrial process source category for unit 4 associated with new and expanded gaseous fuel.</t>
  </si>
  <si>
    <t>Enter the perfluoropropane emissions in the industrial process source category for unit 4 associated with new and expanded gaseous fuel.</t>
  </si>
  <si>
    <t>Enter the perfluorobutane emissions in the industrial process source category for unit 4 associated with new and expanded gaseous fuel.</t>
  </si>
  <si>
    <t>Enter the perfluorocyclobutane emissions in the industrial process source category for unit 4 associated with new and expanded gaseous fuel.</t>
  </si>
  <si>
    <t>Enter the perfluoropentane emissions in the industrial process source category for unit 4 associated with new and expanded gaseous fuel.</t>
  </si>
  <si>
    <t>Enter the perfluorohexane emissions in the industrial process source category for unit 4 associated with new and expanded gaseous fuel.</t>
  </si>
  <si>
    <t>Enter the HFC-23 emissions in the industrial process source category for unit 4 associated with new and expanded gaseous fuel.</t>
  </si>
  <si>
    <t>Enter the HFC-32 emissions in the industrial process source category for unit 4 associated with new and expanded gaseous fuel.</t>
  </si>
  <si>
    <t>Enter the HFC-41 emissions in the industrial process source category for unit 4 associated with new and expanded gaseous fuel.</t>
  </si>
  <si>
    <t>Enter the HFC-43-10mee emissions in the industrial process source category for unit 4 associated with new and expanded gaseous fuel.</t>
  </si>
  <si>
    <t>Enter the HFC-125 emissions in the industrial process source category for unit 4 associated with new and expanded gaseous fuel.</t>
  </si>
  <si>
    <t>Enter the HFC-134 emissions in the industrial process source category for unit 4 associated with new and expanded gaseous fuel.</t>
  </si>
  <si>
    <t>Enter the HFC-134a emissions in the industrial process source category for unit 4 associated with new and expanded gaseous fuel.</t>
  </si>
  <si>
    <t>Enter the HFC-143 emissions in the industrial process source category for unit 4 associated with new and expanded gaseous fuel.</t>
  </si>
  <si>
    <t>Enter the HFC-143a emissions in the industrial process source category for unit 4 associated with new and expanded gaseous fuel.</t>
  </si>
  <si>
    <t>Enter the HFC-152a emissions in the industrial process source category for unit 4 associated with new and expanded gaseous fuel.</t>
  </si>
  <si>
    <t>Enter the HFC-227ea emissions in the industrial process source category for unit 4 associated with new and expanded gaseous fuel.</t>
  </si>
  <si>
    <t>Enter the HFC-236fa emissions in the industrial process source category for unit 4 associated with new and expanded gaseous fuel.</t>
  </si>
  <si>
    <t>Enter the HFC-245ca emissions in the industrial process source category for unit 4 associated with new and expanded gaseous fuel.</t>
  </si>
  <si>
    <t>I.Electricity.ES3U5C2</t>
  </si>
  <si>
    <t>Enter the carbon dioxide emissions in the industrial process source category for unit 5 associated with new and expanded gaseous fuel.</t>
  </si>
  <si>
    <t>Enter the methane emissions in the industrial process source category for unit 5 associated with new and expanded gaseous fuel.</t>
  </si>
  <si>
    <t>Enter the nitrous oxide emissions in the industrial process source category for unit 5 associated with new and expanded gaseous fuel.</t>
  </si>
  <si>
    <t>Enter the sulphur hexafluoride emissions in the industrial process source category for unit 5 associated with new and expanded gaseous fuel.</t>
  </si>
  <si>
    <t>Enter the perfluoromethane emissions in the industrial process source category for unit 5 associated with new and expanded gaseous fuel.</t>
  </si>
  <si>
    <t>Enter the perfluoroethane emissions in the industrial process source category for unit 5 associated with new and expanded gaseous fuel.</t>
  </si>
  <si>
    <t>Enter the perfluoropropane emissions in the industrial process source category for unit 5 associated with new and expanded gaseous fuel.</t>
  </si>
  <si>
    <t>Enter the perfluorobutane emissions in the industrial process source category for unit 5 associated with new and expanded gaseous fuel.</t>
  </si>
  <si>
    <t>Enter the perfluorocyclobutane emissions in the industrial process source category for unit 5 associated with new and expanded gaseous fuel.</t>
  </si>
  <si>
    <t>Enter the perfluoropentane emissions in the industrial process source category for unit 5 associated with new and expanded gaseous fuel.</t>
  </si>
  <si>
    <t>Enter the perfluorohexane emissions in the industrial process source category for unit 5 associated with new and expanded gaseous fuel.</t>
  </si>
  <si>
    <t>Enter the HFC-23 emissions in the industrial process source category for unit 5 associated with new and expanded gaseous fuel.</t>
  </si>
  <si>
    <t>Enter the HFC-32 emissions in the industrial process source category for unit 5 associated with new and expanded gaseous fuel.</t>
  </si>
  <si>
    <t>Enter the HFC-41 emissions in the industrial process source category for unit 5 associated with new and expanded gaseous fuel.</t>
  </si>
  <si>
    <t>Enter the HFC-43-10mee emissions in the industrial process source category for unit 5 associated with new and expanded gaseous fuel.</t>
  </si>
  <si>
    <t>Enter the HFC-125 emissions in the industrial process source category for unit 5 associated with new and expanded gaseous fuel.</t>
  </si>
  <si>
    <t>Enter the HFC-134 emissions in the industrial process source category for unit 5 associated with new and expanded gaseous fuel.</t>
  </si>
  <si>
    <t>Enter the HFC-134a emissions in the industrial process source category for unit 5 associated with new and expanded gaseous fuel.</t>
  </si>
  <si>
    <t>Enter the HFC-143 emissions in the industrial process source category for unit 5 associated with new and expanded gaseous fuel.</t>
  </si>
  <si>
    <t>Enter the HFC-143a emissions in the industrial process source category for unit 5 associated with new and expanded gaseous fuel.</t>
  </si>
  <si>
    <t>Enter the HFC-152a emissions in the industrial process source category for unit 5 associated with new and expanded gaseous fuel.</t>
  </si>
  <si>
    <t>Enter the HFC-227ea emissions in the industrial process source category for unit 5 associated with new and expanded gaseous fuel.</t>
  </si>
  <si>
    <t>Enter the HFC-236fa emissions in the industrial process source category for unit 5 associated with new and expanded gaseous fuel.</t>
  </si>
  <si>
    <t>Enter the HFC-245ca emissions in the industrial process source category for unit 5 associated with new and expanded gaseous fuel.</t>
  </si>
  <si>
    <t>I.Electricity.ES3U6C2</t>
  </si>
  <si>
    <t>Enter the carbon dioxide emissions in the industrial process source category for unit 6 associated with new and expanded gaseous fuel.</t>
  </si>
  <si>
    <t>Enter the methane emissions in the industrial process source category for unit 6 associated with new and expanded gaseous fuel.</t>
  </si>
  <si>
    <t>Enter the nitrous oxide emissions in the industrial process source category for unit 6 associated with new and expanded gaseous fuel.</t>
  </si>
  <si>
    <t>Enter the sulphur hexafluoride emissions in the industrial process source category for unit 6 associated with new and expanded gaseous fuel.</t>
  </si>
  <si>
    <t>Enter the perfluoromethane emissions in the industrial process source category for unit 6 associated with new and expanded gaseous fuel.</t>
  </si>
  <si>
    <t>Enter the perfluoroethane emissions in the industrial process source category for unit 6 associated with new and expanded gaseous fuel.</t>
  </si>
  <si>
    <t>Enter the perfluoropropane emissions in the industrial process source category for unit 6 associated with new and expanded gaseous fuel.</t>
  </si>
  <si>
    <t>Enter the perfluorobutane emissions in the industrial process source category for unit 6 associated with new and expanded gaseous fuel.</t>
  </si>
  <si>
    <t>Enter the perfluorocyclobutane emissions in the industrial process source category for unit 6 associated with new and expanded gaseous fuel.</t>
  </si>
  <si>
    <t>Enter the perfluoropentane emissions in the industrial process source category for unit 6 associated with new and expanded gaseous fuel.</t>
  </si>
  <si>
    <t>Enter the perfluorohexane emissions in the industrial process source category for unit 6 associated with new and expanded gaseous fuel.</t>
  </si>
  <si>
    <t>Enter the HFC-23 emissions in the industrial process source category for unit 6 associated with new and expanded gaseous fuel.</t>
  </si>
  <si>
    <t>Enter the HFC-32 emissions in the industrial process source category for unit 6 associated with new and expanded gaseous fuel.</t>
  </si>
  <si>
    <t>Enter the HFC-41 emissions in the industrial process source category for unit 6 associated with new and expanded gaseous fuel.</t>
  </si>
  <si>
    <t>Enter the HFC-43-10mee emissions in the industrial process source category for unit 6 associated with new and expanded gaseous fuel.</t>
  </si>
  <si>
    <t>Enter the HFC-125 emissions in the industrial process source category for unit 6 associated with new and expanded gaseous fuel.</t>
  </si>
  <si>
    <t>Enter the HFC-134 emissions in the industrial process source category for unit 6 associated with new and expanded gaseous fuel.</t>
  </si>
  <si>
    <t>Enter the HFC-134a emissions in the industrial process source category for unit 6 associated with new and expanded gaseous fuel.</t>
  </si>
  <si>
    <t>Enter the HFC-143 emissions in the industrial process source category for unit 6 associated with new and expanded gaseous fuel.</t>
  </si>
  <si>
    <t>Enter the HFC-143a emissions in the industrial process source category for unit 6 associated with new and expanded gaseous fuel.</t>
  </si>
  <si>
    <t>Enter the HFC-152a emissions in the industrial process source category for unit 6 associated with new and expanded gaseous fuel.</t>
  </si>
  <si>
    <t>Enter the HFC-227ea emissions in the industrial process source category for unit 6 associated with new and expanded gaseous fuel.</t>
  </si>
  <si>
    <t>Enter the HFC-236fa emissions in the industrial process source category for unit 6 associated with new and expanded gaseous fuel.</t>
  </si>
  <si>
    <t>Enter the HFC-245ca emissions in the industrial process source category for unit 6 associated with new and expanded gaseous fuel.</t>
  </si>
  <si>
    <t>I.Electricity.ES3U7C2</t>
  </si>
  <si>
    <t>Enter the carbon dioxide emissions in the industrial process source category for unit 7 associated with new and expanded gaseous fuel.</t>
  </si>
  <si>
    <t>Enter the methane emissions in the industrial process source category for unit 7 associated with new and expanded gaseous fuel.</t>
  </si>
  <si>
    <t>Enter the nitrous oxide emissions in the industrial process source category for unit 7 associated with new and expanded gaseous fuel.</t>
  </si>
  <si>
    <t>Enter the sulphur hexafluoride emissions in the industrial process source category for unit 7 associated with new and expanded gaseous fuel.</t>
  </si>
  <si>
    <t>Enter the perfluoromethane emissions in the industrial process source category for unit 7 associated with new and expanded gaseous fuel.</t>
  </si>
  <si>
    <t>Enter the perfluoroethane emissions in the industrial process source category for unit 7 associated with new and expanded gaseous fuel.</t>
  </si>
  <si>
    <t>Enter the perfluoropropane emissions in the industrial process source category for unit 7 associated with new and expanded gaseous fuel.</t>
  </si>
  <si>
    <t>Enter the perfluorobutane emissions in the industrial process source category for unit 7 associated with new and expanded gaseous fuel.</t>
  </si>
  <si>
    <t>Enter the perfluorocyclobutane emissions in the industrial process source category for unit 7 associated with new and expanded gaseous fuel.</t>
  </si>
  <si>
    <t>Enter the perfluoropentane emissions in the industrial process source category for unit 7 associated with new and expanded gaseous fuel.</t>
  </si>
  <si>
    <t>Enter the perfluorohexane emissions in the industrial process source category for unit 7 associated with new and expanded gaseous fuel.</t>
  </si>
  <si>
    <t>Enter the HFC-23 emissions in the industrial process source category for unit 7 associated with new and expanded gaseous fuel.</t>
  </si>
  <si>
    <t>Enter the HFC-32 emissions in the industrial process source category for unit 7 associated with new and expanded gaseous fuel.</t>
  </si>
  <si>
    <t>Enter the HFC-41 emissions in the industrial process source category for unit 7 associated with new and expanded gaseous fuel.</t>
  </si>
  <si>
    <t>Enter the HFC-43-10mee emissions in the industrial process source category for unit 7 associated with new and expanded gaseous fuel.</t>
  </si>
  <si>
    <t>Enter the HFC-125 emissions in the industrial process source category for unit 7 associated with new and expanded gaseous fuel.</t>
  </si>
  <si>
    <t>Enter the HFC-134 emissions in the industrial process source category for unit 7 associated with new and expanded gaseous fuel.</t>
  </si>
  <si>
    <t>Enter the HFC-134a emissions in the industrial process source category for unit 7 associated with new and expanded gaseous fuel.</t>
  </si>
  <si>
    <t>Enter the HFC-143 emissions in the industrial process source category for unit 7 associated with new and expanded gaseous fuel.</t>
  </si>
  <si>
    <t>Enter the HFC-143a emissions in the industrial process source category for unit 7 associated with new and expanded gaseous fuel.</t>
  </si>
  <si>
    <t>Enter the HFC-152a emissions in the industrial process source category for unit 7 associated with new and expanded gaseous fuel.</t>
  </si>
  <si>
    <t>Enter the HFC-227ea emissions in the industrial process source category for unit 7 associated with new and expanded gaseous fuel.</t>
  </si>
  <si>
    <t>Enter the HFC-236fa emissions in the industrial process source category for unit 7 associated with new and expanded gaseous fuel.</t>
  </si>
  <si>
    <t>Enter the HFC-245ca emissions in the industrial process source category for unit 7 associated with new and expanded gaseous fuel.</t>
  </si>
  <si>
    <t>I.Electricity.ES3U8C2</t>
  </si>
  <si>
    <t>Enter the carbon dioxide emissions in the industrial process source category for unit 8 associated with new and expanded gaseous fuel.</t>
  </si>
  <si>
    <t>Enter the methane emissions in the industrial process source category for unit 8 associated with new and expanded gaseous fuel.</t>
  </si>
  <si>
    <t>Enter the nitrous oxide emissions in the industrial process source category for unit 8 associated with new and expanded gaseous fuel.</t>
  </si>
  <si>
    <t>Enter the sulphur hexafluoride emissions in the industrial process source category for unit 8 associated with new and expanded gaseous fuel.</t>
  </si>
  <si>
    <t>Enter the perfluoromethane emissions in the industrial process source category for unit 8 associated with new and expanded gaseous fuel.</t>
  </si>
  <si>
    <t>Enter the perfluoroethane emissions in the industrial process source category for unit 8 associated with new and expanded gaseous fuel.</t>
  </si>
  <si>
    <t>Enter the perfluoropropane emissions in the industrial process source category for unit 8 associated with new and expanded gaseous fuel.</t>
  </si>
  <si>
    <t>Enter the perfluorobutane emissions in the industrial process source category for unit 8 associated with new and expanded gaseous fuel.</t>
  </si>
  <si>
    <t>Enter the perfluorocyclobutane emissions in the industrial process source category for unit 8 associated with new and expanded gaseous fuel.</t>
  </si>
  <si>
    <t>Enter the perfluoropentane emissions in the industrial process source category for unit 8 associated with new and expanded gaseous fuel.</t>
  </si>
  <si>
    <t>Enter the perfluorohexane emissions in the industrial process source category for unit 8 associated with new and expanded gaseous fuel.</t>
  </si>
  <si>
    <t>Enter the HFC-23 emissions in the industrial process source category for unit 8 associated with new and expanded gaseous fuel.</t>
  </si>
  <si>
    <t>Enter the HFC-32 emissions in the industrial process source category for unit 8 associated with new and expanded gaseous fuel.</t>
  </si>
  <si>
    <t>Enter the HFC-41 emissions in the industrial process source category for unit 8 associated with new and expanded gaseous fuel.</t>
  </si>
  <si>
    <t>Enter the HFC-43-10mee emissions in the industrial process source category for unit 8 associated with new and expanded gaseous fuel.</t>
  </si>
  <si>
    <t>Enter the HFC-125 emissions in the industrial process source category for unit 8 associated with new and expanded gaseous fuel.</t>
  </si>
  <si>
    <t>Enter the HFC-134 emissions in the industrial process source category for unit 8 associated with new and expanded gaseous fuel.</t>
  </si>
  <si>
    <t>Enter the HFC-134a emissions in the industrial process source category for unit 8 associated with new and expanded gaseous fuel.</t>
  </si>
  <si>
    <t>Enter the HFC-143 emissions in the industrial process source category for unit 8 associated with new and expanded gaseous fuel.</t>
  </si>
  <si>
    <t>Enter the HFC-143a emissions in the industrial process source category for unit 8 associated with new and expanded gaseous fuel.</t>
  </si>
  <si>
    <t>Enter the HFC-152a emissions in the industrial process source category for unit 8 associated with new and expanded gaseous fuel.</t>
  </si>
  <si>
    <t>Enter the HFC-227ea emissions in the industrial process source category for unit 8 associated with new and expanded gaseous fuel.</t>
  </si>
  <si>
    <t>Enter the HFC-236fa emissions in the industrial process source category for unit 8 associated with new and expanded gaseous fuel.</t>
  </si>
  <si>
    <t>Enter the HFC-245ca emissions in the industrial process source category for unit 8 associated with new and expanded gaseous fuel.</t>
  </si>
  <si>
    <t>I.Electricity.ES3U9C2</t>
  </si>
  <si>
    <t>Enter the carbon dioxide emissions in the industrial process source category for unit 9 associated with new and expanded gaseous fuel.</t>
  </si>
  <si>
    <t>Enter the methane emissions in the industrial process source category for unit 9 associated with new and expanded gaseous fuel.</t>
  </si>
  <si>
    <t>Enter the nitrous oxide emissions in the industrial process source category for unit 9 associated with new and expanded gaseous fuel.</t>
  </si>
  <si>
    <t>Enter the sulphur hexafluoride emissions in the industrial process source category for unit 9 associated with new and expanded gaseous fuel.</t>
  </si>
  <si>
    <t>Enter the perfluoromethane emissions in the industrial process source category for unit 9 associated with new and expanded gaseous fuel.</t>
  </si>
  <si>
    <t>Enter the perfluoroethane emissions in the industrial process source category for unit 9 associated with new and expanded gaseous fuel.</t>
  </si>
  <si>
    <t>Enter the perfluoropropane emissions in the industrial process source category for unit 9 associated with new and expanded gaseous fuel.</t>
  </si>
  <si>
    <t>Enter the perfluorobutane emissions in the industrial process source category for unit 9 associated with new and expanded gaseous fuel.</t>
  </si>
  <si>
    <t>Enter the perfluorocyclobutane emissions in the industrial process source category for unit 9 associated with new and expanded gaseous fuel.</t>
  </si>
  <si>
    <t>Enter the perfluoropentane emissions in the industrial process source category for unit 9 associated with new and expanded gaseous fuel.</t>
  </si>
  <si>
    <t>Enter the perfluorohexane emissions in the industrial process source category for unit 9 associated with new and expanded gaseous fuel.</t>
  </si>
  <si>
    <t>Enter the HFC-23 emissions in the industrial process source category for unit 9 associated with new and expanded gaseous fuel.</t>
  </si>
  <si>
    <t>Enter the HFC-32 emissions in the industrial process source category for unit 9 associated with new and expanded gaseous fuel.</t>
  </si>
  <si>
    <t>Enter the HFC-41 emissions in the industrial process source category for unit 9 associated with new and expanded gaseous fuel.</t>
  </si>
  <si>
    <t>Enter the HFC-43-10mee emissions in the industrial process source category for unit 9 associated with new and expanded gaseous fuel.</t>
  </si>
  <si>
    <t>Enter the HFC-125 emissions in the industrial process source category for unit 9 associated with new and expanded gaseous fuel.</t>
  </si>
  <si>
    <t>Enter the HFC-134 emissions in the industrial process source category for unit 9 associated with new and expanded gaseous fuel.</t>
  </si>
  <si>
    <t>Enter the HFC-134a emissions in the industrial process source category for unit 9 associated with new and expanded gaseous fuel.</t>
  </si>
  <si>
    <t>Enter the HFC-143 emissions in the industrial process source category for unit 9 associated with new and expanded gaseous fuel.</t>
  </si>
  <si>
    <t>Enter the HFC-143a emissions in the industrial process source category for unit 9 associated with new and expanded gaseous fuel.</t>
  </si>
  <si>
    <t>Enter the HFC-152a emissions in the industrial process source category for unit 9 associated with new and expanded gaseous fuel.</t>
  </si>
  <si>
    <t>Enter the HFC-227ea emissions in the industrial process source category for unit 9 associated with new and expanded gaseous fuel.</t>
  </si>
  <si>
    <t>Enter the HFC-236fa emissions in the industrial process source category for unit 9 associated with new and expanded gaseous fuel.</t>
  </si>
  <si>
    <t>Enter the HFC-245ca emissions in the industrial process source category for unit 9 associated with new and expanded gaseous fuel.</t>
  </si>
  <si>
    <t>I.Electricity.ES3U10C2</t>
  </si>
  <si>
    <t>Enter the carbon dioxide emissions in the industrial process source category for unit 10 associated with new and expanded gaseous fuel.</t>
  </si>
  <si>
    <t>Enter the methane emissions in the industrial process source category for unit 10 associated with new and expanded gaseous fuel.</t>
  </si>
  <si>
    <t>Enter the nitrous oxide emissions in the industrial process source category for unit 10 associated with new and expanded gaseous fuel.</t>
  </si>
  <si>
    <t>Enter the sulphur hexafluoride emissions in the industrial process source category for unit 10 associated with new and expanded gaseous fuel.</t>
  </si>
  <si>
    <t>Enter the perfluoromethane emissions in the industrial process source category for unit 10 associated with new and expanded gaseous fuel.</t>
  </si>
  <si>
    <t>Enter the perfluoroethane emissions in the industrial process source category for unit 10 associated with new and expanded gaseous fuel.</t>
  </si>
  <si>
    <t>Enter the perfluoropropane emissions in the industrial process source category for unit 10 associated with new and expanded gaseous fuel.</t>
  </si>
  <si>
    <t>Enter the perfluorobutane emissions in the industrial process source category for unit 10 associated with new and expanded gaseous fuel.</t>
  </si>
  <si>
    <t>Enter the perfluorocyclobutane emissions in the industrial process source category for unit 10 associated with new and expanded gaseous fuel.</t>
  </si>
  <si>
    <t>Enter the perfluoropentane emissions in the industrial process source category for unit 10 associated with new and expanded gaseous fuel.</t>
  </si>
  <si>
    <t>Enter the perfluorohexane emissions in the industrial process source category for unit 10 associated with new and expanded gaseous fuel.</t>
  </si>
  <si>
    <t>Enter the HFC-23 emissions in the industrial process source category for unit 10 associated with new and expanded gaseous fuel.</t>
  </si>
  <si>
    <t>Enter the HFC-32 emissions in the industrial process source category for unit 10 associated with new and expanded gaseous fuel.</t>
  </si>
  <si>
    <t>Enter the HFC-41 emissions in the industrial process source category for unit 10 associated with new and expanded gaseous fuel.</t>
  </si>
  <si>
    <t>Enter the HFC-43-10mee emissions in the industrial process source category for unit 10 associated with new and expanded gaseous fuel.</t>
  </si>
  <si>
    <t>Enter the HFC-125 emissions in the industrial process source category for unit 10 associated with new and expanded gaseous fuel.</t>
  </si>
  <si>
    <t>Enter the HFC-134 emissions in the industrial process source category for unit 10 associated with new and expanded gaseous fuel.</t>
  </si>
  <si>
    <t>Enter the HFC-134a emissions in the industrial process source category for unit 10 associated with new and expanded gaseous fuel.</t>
  </si>
  <si>
    <t>Enter the HFC-143 emissions in the industrial process source category for unit 10 associated with new and expanded gaseous fuel.</t>
  </si>
  <si>
    <t>Enter the HFC-143a emissions in the industrial process source category for unit 10 associated with new and expanded gaseous fuel.</t>
  </si>
  <si>
    <t>Enter the HFC-152a emissions in the industrial process source category for unit 10 associated with new and expanded gaseous fuel.</t>
  </si>
  <si>
    <t>Enter the HFC-227ea emissions in the industrial process source category for unit 10 associated with new and expanded gaseous fuel.</t>
  </si>
  <si>
    <t>Enter the HFC-236fa emissions in the industrial process source category for unit 10 associated with new and expanded gaseous fuel.</t>
  </si>
  <si>
    <t>Enter the HFC-245ca emissions in the industrial process source category for unit 10 associated with new and expanded gaseous fuel.</t>
  </si>
  <si>
    <t>I.Electricity.ES3U11C2</t>
  </si>
  <si>
    <t>Enter the carbon dioxide emissions in the industrial process source category for unit 11 associated with new and expanded gaseous fuel.</t>
  </si>
  <si>
    <t>Enter the methane emissions in the industrial process source category for unit 11 associated with new and expanded gaseous fuel.</t>
  </si>
  <si>
    <t>Enter the nitrous oxide emissions in the industrial process source category for unit 11 associated with new and expanded gaseous fuel.</t>
  </si>
  <si>
    <t>Enter the sulphur hexafluoride emissions in the industrial process source category for unit 11 associated with new and expanded gaseous fuel.</t>
  </si>
  <si>
    <t>Enter the perfluoromethane emissions in the industrial process source category for unit 11 associated with new and expanded gaseous fuel.</t>
  </si>
  <si>
    <t>Enter the perfluoroethane emissions in the industrial process source category for unit 11 associated with new and expanded gaseous fuel.</t>
  </si>
  <si>
    <t>Enter the perfluoropropane emissions in the industrial process source category for unit 11 associated with new and expanded gaseous fuel.</t>
  </si>
  <si>
    <t>Enter the perfluorobutane emissions in the industrial process source category for unit 11 associated with new and expanded gaseous fuel.</t>
  </si>
  <si>
    <t>Enter the perfluorocyclobutane emissions in the industrial process source category for unit 11 associated with new and expanded gaseous fuel.</t>
  </si>
  <si>
    <t>Enter the perfluoropentane emissions in the industrial process source category for unit 11 associated with new and expanded gaseous fuel.</t>
  </si>
  <si>
    <t>Enter the perfluorohexane emissions in the industrial process source category for unit 11 associated with new and expanded gaseous fuel.</t>
  </si>
  <si>
    <t>Enter the HFC-23 emissions in the industrial process source category for unit 11 associated with new and expanded gaseous fuel.</t>
  </si>
  <si>
    <t>Enter the HFC-32 emissions in the industrial process source category for unit 11 associated with new and expanded gaseous fuel.</t>
  </si>
  <si>
    <t>Enter the HFC-41 emissions in the industrial process source category for unit 11 associated with new and expanded gaseous fuel.</t>
  </si>
  <si>
    <t>Enter the HFC-43-10mee emissions in the industrial process source category for unit 11 associated with new and expanded gaseous fuel.</t>
  </si>
  <si>
    <t>Enter the HFC-125 emissions in the industrial process source category for unit 11 associated with new and expanded gaseous fuel.</t>
  </si>
  <si>
    <t>Enter the HFC-134 emissions in the industrial process source category for unit 11 associated with new and expanded gaseous fuel.</t>
  </si>
  <si>
    <t>Enter the HFC-134a emissions in the industrial process source category for unit 11 associated with new and expanded gaseous fuel.</t>
  </si>
  <si>
    <t>Enter the HFC-143 emissions in the industrial process source category for unit 11 associated with new and expanded gaseous fuel.</t>
  </si>
  <si>
    <t>Enter the HFC-143a emissions in the industrial process source category for unit 11 associated with new and expanded gaseous fuel.</t>
  </si>
  <si>
    <t>Enter the HFC-152a emissions in the industrial process source category for unit 11 associated with new and expanded gaseous fuel.</t>
  </si>
  <si>
    <t>Enter the HFC-227ea emissions in the industrial process source category for unit 11 associated with new and expanded gaseous fuel.</t>
  </si>
  <si>
    <t>Enter the HFC-236fa emissions in the industrial process source category for unit 11 associated with new and expanded gaseous fuel.</t>
  </si>
  <si>
    <t>Enter the HFC-245ca emissions in the industrial process source category for unit 11 associated with new and expanded gaseous fuel.</t>
  </si>
  <si>
    <t>I.Electricity.ES3U12C2</t>
  </si>
  <si>
    <t>Enter the carbon dioxide emissions in the industrial process source category for unit 12 associated with new and expanded gaseous fuel.</t>
  </si>
  <si>
    <t>Enter the methane emissions in the industrial process source category for unit 12 associated with new and expanded gaseous fuel.</t>
  </si>
  <si>
    <t>Enter the nitrous oxide emissions in the industrial process source category for unit 12 associated with new and expanded gaseous fuel.</t>
  </si>
  <si>
    <t>Enter the sulphur hexafluoride emissions in the industrial process source category for unit 12 associated with new and expanded gaseous fuel.</t>
  </si>
  <si>
    <t>Enter the perfluoromethane emissions in the industrial process source category for unit 12 associated with new and expanded gaseous fuel.</t>
  </si>
  <si>
    <t>Enter the perfluoroethane emissions in the industrial process source category for unit 12 associated with new and expanded gaseous fuel.</t>
  </si>
  <si>
    <t>Enter the perfluoropropane emissions in the industrial process source category for unit 12 associated with new and expanded gaseous fuel.</t>
  </si>
  <si>
    <t>Enter the perfluorobutane emissions in the industrial process source category for unit 12 associated with new and expanded gaseous fuel.</t>
  </si>
  <si>
    <t>Enter the perfluorocyclobutane emissions in the industrial process source category for unit 12 associated with new and expanded gaseous fuel.</t>
  </si>
  <si>
    <t>Enter the perfluoropentane emissions in the industrial process source category for unit 12 associated with new and expanded gaseous fuel.</t>
  </si>
  <si>
    <t>Enter the perfluorohexane emissions in the industrial process source category for unit 12 associated with new and expanded gaseous fuel.</t>
  </si>
  <si>
    <t>Enter the HFC-23 emissions in the industrial process source category for unit 12 associated with new and expanded gaseous fuel.</t>
  </si>
  <si>
    <t>Enter the HFC-32 emissions in the industrial process source category for unit 12 associated with new and expanded gaseous fuel.</t>
  </si>
  <si>
    <t>Enter the HFC-41 emissions in the industrial process source category for unit 12 associated with new and expanded gaseous fuel.</t>
  </si>
  <si>
    <t>Enter the HFC-43-10mee emissions in the industrial process source category for unit 12 associated with new and expanded gaseous fuel.</t>
  </si>
  <si>
    <t>Enter the HFC-125 emissions in the industrial process source category for unit 12 associated with new and expanded gaseous fuel.</t>
  </si>
  <si>
    <t>Enter the HFC-134 emissions in the industrial process source category for unit 12 associated with new and expanded gaseous fuel.</t>
  </si>
  <si>
    <t>Enter the HFC-134a emissions in the industrial process source category for unit 12 associated with new and expanded gaseous fuel.</t>
  </si>
  <si>
    <t>Enter the HFC-143 emissions in the industrial process source category for unit 12 associated with new and expanded gaseous fuel.</t>
  </si>
  <si>
    <t>Enter the HFC-143a emissions in the industrial process source category for unit 12 associated with new and expanded gaseous fuel.</t>
  </si>
  <si>
    <t>Enter the HFC-152a emissions in the industrial process source category for unit 12 associated with new and expanded gaseous fuel.</t>
  </si>
  <si>
    <t>Enter the HFC-227ea emissions in the industrial process source category for unit 12 associated with new and expanded gaseous fuel.</t>
  </si>
  <si>
    <t>Enter the HFC-236fa emissions in the industrial process source category for unit 12 associated with new and expanded gaseous fuel.</t>
  </si>
  <si>
    <t>Enter the HFC-245ca emissions in the industrial process source category for unit 12 associated with new and expanded gaseous fuel.</t>
  </si>
  <si>
    <t>I.Electricity.ES3U13C2</t>
  </si>
  <si>
    <t>Enter the carbon dioxide emissions in the industrial process source category for unit 13 associated with new and expanded gaseous fuel.</t>
  </si>
  <si>
    <t>Enter the methane emissions in the industrial process source category for unit 13 associated with new and expanded gaseous fuel.</t>
  </si>
  <si>
    <t>Enter the nitrous oxide emissions in the industrial process source category for unit 13 associated with new and expanded gaseous fuel.</t>
  </si>
  <si>
    <t>Enter the sulphur hexafluoride emissions in the industrial process source category for unit 13 associated with new and expanded gaseous fuel.</t>
  </si>
  <si>
    <t>Enter the perfluoromethane emissions in the industrial process source category for unit 13 associated with new and expanded gaseous fuel.</t>
  </si>
  <si>
    <t>Enter the perfluoroethane emissions in the industrial process source category for unit 13 associated with new and expanded gaseous fuel.</t>
  </si>
  <si>
    <t>Enter the perfluoropropane emissions in the industrial process source category for unit 13 associated with new and expanded gaseous fuel.</t>
  </si>
  <si>
    <t>Enter the perfluorobutane emissions in the industrial process source category for unit 13 associated with new and expanded gaseous fuel.</t>
  </si>
  <si>
    <t>Enter the perfluorocyclobutane emissions in the industrial process source category for unit 13 associated with new and expanded gaseous fuel.</t>
  </si>
  <si>
    <t>Enter the perfluoropentane emissions in the industrial process source category for unit 13 associated with new and expanded gaseous fuel.</t>
  </si>
  <si>
    <t>Enter the perfluorohexane emissions in the industrial process source category for unit 13 associated with new and expanded gaseous fuel.</t>
  </si>
  <si>
    <t>Enter the HFC-23 emissions in the industrial process source category for unit 13 associated with new and expanded gaseous fuel.</t>
  </si>
  <si>
    <t>Enter the HFC-32 emissions in the industrial process source category for unit 13 associated with new and expanded gaseous fuel.</t>
  </si>
  <si>
    <t>Enter the HFC-41 emissions in the industrial process source category for unit 13 associated with new and expanded gaseous fuel.</t>
  </si>
  <si>
    <t>Enter the HFC-43-10mee emissions in the industrial process source category for unit 13 associated with new and expanded gaseous fuel.</t>
  </si>
  <si>
    <t>Enter the HFC-125 emissions in the industrial process source category for unit 13 associated with new and expanded gaseous fuel.</t>
  </si>
  <si>
    <t>Enter the HFC-134 emissions in the industrial process source category for unit 13 associated with new and expanded gaseous fuel.</t>
  </si>
  <si>
    <t>Enter the HFC-134a emissions in the industrial process source category for unit 13 associated with new and expanded gaseous fuel.</t>
  </si>
  <si>
    <t>Enter the HFC-143 emissions in the industrial process source category for unit 13 associated with new and expanded gaseous fuel.</t>
  </si>
  <si>
    <t>Enter the HFC-143a emissions in the industrial process source category for unit 13 associated with new and expanded gaseous fuel.</t>
  </si>
  <si>
    <t>Enter the HFC-152a emissions in the industrial process source category for unit 13 associated with new and expanded gaseous fuel.</t>
  </si>
  <si>
    <t>Enter the HFC-227ea emissions in the industrial process source category for unit 13 associated with new and expanded gaseous fuel.</t>
  </si>
  <si>
    <t>Enter the HFC-236fa emissions in the industrial process source category for unit 13 associated with new and expanded gaseous fuel.</t>
  </si>
  <si>
    <t>Enter the HFC-245ca emissions in the industrial process source category for unit 13 associated with new and expanded gaseous fuel.</t>
  </si>
  <si>
    <t>I.Electricity.ES3U14C2</t>
  </si>
  <si>
    <t>Enter the carbon dioxide emissions in the industrial process source category for unit 14 associated with new and expanded gaseous fuel.</t>
  </si>
  <si>
    <t>Enter the methane emissions in the industrial process source category for unit 14 associated with new and expanded gaseous fuel.</t>
  </si>
  <si>
    <t>Enter the nitrous oxide emissions in the industrial process source category for unit 14 associated with new and expanded gaseous fuel.</t>
  </si>
  <si>
    <t>Enter the sulphur hexafluoride emissions in the industrial process source category for unit 14 associated with new and expanded gaseous fuel.</t>
  </si>
  <si>
    <t>Enter the perfluoromethane emissions in the industrial process source category for unit 14 associated with new and expanded gaseous fuel.</t>
  </si>
  <si>
    <t>Enter the perfluoroethane emissions in the industrial process source category for unit 14 associated with new and expanded gaseous fuel.</t>
  </si>
  <si>
    <t>Enter the perfluoropropane emissions in the industrial process source category for unit 14 associated with new and expanded gaseous fuel.</t>
  </si>
  <si>
    <t>Enter the perfluorobutane emissions in the industrial process source category for unit 14 associated with new and expanded gaseous fuel.</t>
  </si>
  <si>
    <t>Enter the perfluorocyclobutane emissions in the industrial process source category for unit 14 associated with new and expanded gaseous fuel.</t>
  </si>
  <si>
    <t>Enter the perfluoropentane emissions in the industrial process source category for unit 14 associated with new and expanded gaseous fuel.</t>
  </si>
  <si>
    <t>Enter the perfluorohexane emissions in the industrial process source category for unit 14 associated with new and expanded gaseous fuel.</t>
  </si>
  <si>
    <t>Enter the HFC-23 emissions in the industrial process source category for unit 14 associated with new and expanded gaseous fuel.</t>
  </si>
  <si>
    <t>Enter the HFC-32 emissions in the industrial process source category for unit 14 associated with new and expanded gaseous fuel.</t>
  </si>
  <si>
    <t>Enter the HFC-41 emissions in the industrial process source category for unit 14 associated with new and expanded gaseous fuel.</t>
  </si>
  <si>
    <t>Enter the HFC-43-10mee emissions in the industrial process source category for unit 14 associated with new and expanded gaseous fuel.</t>
  </si>
  <si>
    <t>Enter the HFC-125 emissions in the industrial process source category for unit 14 associated with new and expanded gaseous fuel.</t>
  </si>
  <si>
    <t>Enter the HFC-134 emissions in the industrial process source category for unit 14 associated with new and expanded gaseous fuel.</t>
  </si>
  <si>
    <t>Enter the HFC-134a emissions in the industrial process source category for unit 14 associated with new and expanded gaseous fuel.</t>
  </si>
  <si>
    <t>Enter the HFC-143 emissions in the industrial process source category for unit 14 associated with new and expanded gaseous fuel.</t>
  </si>
  <si>
    <t>Enter the HFC-143a emissions in the industrial process source category for unit 14 associated with new and expanded gaseous fuel.</t>
  </si>
  <si>
    <t>Enter the HFC-152a emissions in the industrial process source category for unit 14 associated with new and expanded gaseous fuel.</t>
  </si>
  <si>
    <t>Enter the HFC-227ea emissions in the industrial process source category for unit 14 associated with new and expanded gaseous fuel.</t>
  </si>
  <si>
    <t>Enter the HFC-236fa emissions in the industrial process source category for unit 14 associated with new and expanded gaseous fuel.</t>
  </si>
  <si>
    <t>Enter the HFC-245ca emissions in the industrial process source category for unit 14 associated with new and expanded gaseous fuel.</t>
  </si>
  <si>
    <t>I.Electricity.ES3U15C2</t>
  </si>
  <si>
    <t>Enter the carbon dioxide emissions in the industrial process source category for unit 15 associated with new and expanded gaseous fuel.</t>
  </si>
  <si>
    <t>Enter the methane emissions in the industrial process source category for unit 15 associated with new and expanded gaseous fuel.</t>
  </si>
  <si>
    <t>Enter the nitrous oxide emissions in the industrial process source category for unit 15 associated with new and expanded gaseous fuel.</t>
  </si>
  <si>
    <t>Enter the sulphur hexafluoride emissions in the industrial process source category for unit 15 associated with new and expanded gaseous fuel.</t>
  </si>
  <si>
    <t>Enter the perfluoromethane emissions in the industrial process source category for unit 15 associated with new and expanded gaseous fuel.</t>
  </si>
  <si>
    <t>Enter the perfluoroethane emissions in the industrial process source category for unit 15 associated with new and expanded gaseous fuel.</t>
  </si>
  <si>
    <t>Enter the perfluoropropane emissions in the industrial process source category for unit 15 associated with new and expanded gaseous fuel.</t>
  </si>
  <si>
    <t>Enter the perfluorobutane emissions in the industrial process source category for unit 15 associated with new and expanded gaseous fuel.</t>
  </si>
  <si>
    <t>Enter the perfluorocyclobutane emissions in the industrial process source category for unit 15 associated with new and expanded gaseous fuel.</t>
  </si>
  <si>
    <t>Enter the perfluoropentane emissions in the industrial process source category for unit 15 associated with new and expanded gaseous fuel.</t>
  </si>
  <si>
    <t>Enter the perfluorohexane emissions in the industrial process source category for unit 15 associated with new and expanded gaseous fuel.</t>
  </si>
  <si>
    <t>Enter the HFC-23 emissions in the industrial process source category for unit 15 associated with new and expanded gaseous fuel.</t>
  </si>
  <si>
    <t>Enter the HFC-32 emissions in the industrial process source category for unit 15 associated with new and expanded gaseous fuel.</t>
  </si>
  <si>
    <t>Enter the HFC-41 emissions in the industrial process source category for unit 15 associated with new and expanded gaseous fuel.</t>
  </si>
  <si>
    <t>Enter the HFC-43-10mee emissions in the industrial process source category for unit 15 associated with new and expanded gaseous fuel.</t>
  </si>
  <si>
    <t>Enter the HFC-125 emissions in the industrial process source category for unit 15 associated with new and expanded gaseous fuel.</t>
  </si>
  <si>
    <t>Enter the HFC-134 emissions in the industrial process source category for unit 15 associated with new and expanded gaseous fuel.</t>
  </si>
  <si>
    <t>Enter the HFC-134a emissions in the industrial process source category for unit 15 associated with new and expanded gaseous fuel.</t>
  </si>
  <si>
    <t>Enter the HFC-143 emissions in the industrial process source category for unit 15 associated with new and expanded gaseous fuel.</t>
  </si>
  <si>
    <t>Enter the HFC-143a emissions in the industrial process source category for unit 15 associated with new and expanded gaseous fuel.</t>
  </si>
  <si>
    <t>Enter the HFC-152a emissions in the industrial process source category for unit 15 associated with new and expanded gaseous fuel.</t>
  </si>
  <si>
    <t>Enter the HFC-227ea emissions in the industrial process source category for unit 15 associated with new and expanded gaseous fuel.</t>
  </si>
  <si>
    <t>Enter the HFC-236fa emissions in the industrial process source category for unit 15 associated with new and expanded gaseous fuel.</t>
  </si>
  <si>
    <t>Enter the HFC-245ca emissions in the industrial process source category for unit 15 associated with new and expanded gaseous fuel.</t>
  </si>
  <si>
    <t>I.Electricity.ES3U16C2</t>
  </si>
  <si>
    <t>Enter the carbon dioxide emissions in the industrial process source category for unit 16 associated with new and expanded gaseous fuel.</t>
  </si>
  <si>
    <t>Enter the methane emissions in the industrial process source category for unit 16 associated with new and expanded gaseous fuel.</t>
  </si>
  <si>
    <t>Enter the nitrous oxide emissions in the industrial process source category for unit 16 associated with new and expanded gaseous fuel.</t>
  </si>
  <si>
    <t>Enter the sulphur hexafluoride emissions in the industrial process source category for unit 16 associated with new and expanded gaseous fuel.</t>
  </si>
  <si>
    <t>Enter the perfluoromethane emissions in the industrial process source category for unit 16 associated with new and expanded gaseous fuel.</t>
  </si>
  <si>
    <t>Enter the perfluoroethane emissions in the industrial process source category for unit 16 associated with new and expanded gaseous fuel.</t>
  </si>
  <si>
    <t>Enter the perfluoropropane emissions in the industrial process source category for unit 16 associated with new and expanded gaseous fuel.</t>
  </si>
  <si>
    <t>Enter the perfluorobutane emissions in the industrial process source category for unit 16 associated with new and expanded gaseous fuel.</t>
  </si>
  <si>
    <t>Enter the perfluorocyclobutane emissions in the industrial process source category for unit 16 associated with new and expanded gaseous fuel.</t>
  </si>
  <si>
    <t>Enter the perfluoropentane emissions in the industrial process source category for unit 16 associated with new and expanded gaseous fuel.</t>
  </si>
  <si>
    <t>Enter the perfluorohexane emissions in the industrial process source category for unit 16 associated with new and expanded gaseous fuel.</t>
  </si>
  <si>
    <t>Enter the HFC-23 emissions in the industrial process source category for unit 16 associated with new and expanded gaseous fuel.</t>
  </si>
  <si>
    <t>Enter the HFC-32 emissions in the industrial process source category for unit 16 associated with new and expanded gaseous fuel.</t>
  </si>
  <si>
    <t>Enter the HFC-41 emissions in the industrial process source category for unit 16 associated with new and expanded gaseous fuel.</t>
  </si>
  <si>
    <t>Enter the HFC-43-10mee emissions in the industrial process source category for unit 16 associated with new and expanded gaseous fuel.</t>
  </si>
  <si>
    <t>Enter the HFC-125 emissions in the industrial process source category for unit 16 associated with new and expanded gaseous fuel.</t>
  </si>
  <si>
    <t>Enter the HFC-134 emissions in the industrial process source category for unit 16 associated with new and expanded gaseous fuel.</t>
  </si>
  <si>
    <t>Enter the HFC-134a emissions in the industrial process source category for unit 16 associated with new and expanded gaseous fuel.</t>
  </si>
  <si>
    <t>Enter the HFC-143 emissions in the industrial process source category for unit 16 associated with new and expanded gaseous fuel.</t>
  </si>
  <si>
    <t>Enter the HFC-143a emissions in the industrial process source category for unit 16 associated with new and expanded gaseous fuel.</t>
  </si>
  <si>
    <t>Enter the HFC-152a emissions in the industrial process source category for unit 16 associated with new and expanded gaseous fuel.</t>
  </si>
  <si>
    <t>Enter the HFC-227ea emissions in the industrial process source category for unit 16 associated with new and expanded gaseous fuel.</t>
  </si>
  <si>
    <t>Enter the HFC-236fa emissions in the industrial process source category for unit 16 associated with new and expanded gaseous fuel.</t>
  </si>
  <si>
    <t>Enter the HFC-245ca emissions in the industrial process source category for unit 16 associated with new and expanded gaseous fuel.</t>
  </si>
  <si>
    <t>I.Electricity.ES3U17C2</t>
  </si>
  <si>
    <t>Enter the carbon dioxide emissions in the industrial process source category for unit 17 associated with new and expanded gaseous fuel.</t>
  </si>
  <si>
    <t>Enter the methane emissions in the industrial process source category for unit 17 associated with new and expanded gaseous fuel.</t>
  </si>
  <si>
    <t>Enter the nitrous oxide emissions in the industrial process source category for unit 17 associated with new and expanded gaseous fuel.</t>
  </si>
  <si>
    <t>Enter the sulphur hexafluoride emissions in the industrial process source category for unit 17 associated with new and expanded gaseous fuel.</t>
  </si>
  <si>
    <t>Enter the perfluoromethane emissions in the industrial process source category for unit 17 associated with new and expanded gaseous fuel.</t>
  </si>
  <si>
    <t>Enter the perfluoroethane emissions in the industrial process source category for unit 17 associated with new and expanded gaseous fuel.</t>
  </si>
  <si>
    <t>Enter the perfluoropropane emissions in the industrial process source category for unit 17 associated with new and expanded gaseous fuel.</t>
  </si>
  <si>
    <t>Enter the perfluorobutane emissions in the industrial process source category for unit 17 associated with new and expanded gaseous fuel.</t>
  </si>
  <si>
    <t>Enter the perfluorocyclobutane emissions in the industrial process source category for unit 17 associated with new and expanded gaseous fuel.</t>
  </si>
  <si>
    <t>Enter the perfluoropentane emissions in the industrial process source category for unit 17 associated with new and expanded gaseous fuel.</t>
  </si>
  <si>
    <t>Enter the perfluorohexane emissions in the industrial process source category for unit 17 associated with new and expanded gaseous fuel.</t>
  </si>
  <si>
    <t>Enter the HFC-23 emissions in the industrial process source category for unit 17 associated with new and expanded gaseous fuel.</t>
  </si>
  <si>
    <t>Enter the HFC-32 emissions in the industrial process source category for unit 17 associated with new and expanded gaseous fuel.</t>
  </si>
  <si>
    <t>Enter the HFC-41 emissions in the industrial process source category for unit 17 associated with new and expanded gaseous fuel.</t>
  </si>
  <si>
    <t>Enter the HFC-43-10mee emissions in the industrial process source category for unit 17 associated with new and expanded gaseous fuel.</t>
  </si>
  <si>
    <t>Enter the HFC-125 emissions in the industrial process source category for unit 17 associated with new and expanded gaseous fuel.</t>
  </si>
  <si>
    <t>Enter the HFC-134 emissions in the industrial process source category for unit 17 associated with new and expanded gaseous fuel.</t>
  </si>
  <si>
    <t>Enter the HFC-134a emissions in the industrial process source category for unit 17 associated with new and expanded gaseous fuel.</t>
  </si>
  <si>
    <t>Enter the HFC-143 emissions in the industrial process source category for unit 17 associated with new and expanded gaseous fuel.</t>
  </si>
  <si>
    <t>Enter the HFC-143a emissions in the industrial process source category for unit 17 associated with new and expanded gaseous fuel.</t>
  </si>
  <si>
    <t>Enter the HFC-152a emissions in the industrial process source category for unit 17 associated with new and expanded gaseous fuel.</t>
  </si>
  <si>
    <t>Enter the HFC-227ea emissions in the industrial process source category for unit 17 associated with new and expanded gaseous fuel.</t>
  </si>
  <si>
    <t>Enter the HFC-236fa emissions in the industrial process source category for unit 17 associated with new and expanded gaseous fuel.</t>
  </si>
  <si>
    <t>Enter the HFC-245ca emissions in the industrial process source category for unit 17 associated with new and expanded gaseous fuel.</t>
  </si>
  <si>
    <t>I.Electricity.ES3U18C2</t>
  </si>
  <si>
    <t>Enter the carbon dioxide emissions in the industrial process source category for unit 18 associated with new and expanded gaseous fuel.</t>
  </si>
  <si>
    <t>Enter the methane emissions in the industrial process source category for unit 18 associated with new and expanded gaseous fuel.</t>
  </si>
  <si>
    <t>Enter the nitrous oxide emissions in the industrial process source category for unit 18 associated with new and expanded gaseous fuel.</t>
  </si>
  <si>
    <t>Enter the sulphur hexafluoride emissions in the industrial process source category for unit 18 associated with new and expanded gaseous fuel.</t>
  </si>
  <si>
    <t>Enter the perfluoromethane emissions in the industrial process source category for unit 18 associated with new and expanded gaseous fuel.</t>
  </si>
  <si>
    <t>Enter the perfluoroethane emissions in the industrial process source category for unit 18 associated with new and expanded gaseous fuel.</t>
  </si>
  <si>
    <t>Enter the perfluoropropane emissions in the industrial process source category for unit 18 associated with new and expanded gaseous fuel.</t>
  </si>
  <si>
    <t>Enter the perfluorobutane emissions in the industrial process source category for unit 18 associated with new and expanded gaseous fuel.</t>
  </si>
  <si>
    <t>Enter the perfluorocyclobutane emissions in the industrial process source category for unit 18 associated with new and expanded gaseous fuel.</t>
  </si>
  <si>
    <t>Enter the perfluoropentane emissions in the industrial process source category for unit 18 associated with new and expanded gaseous fuel.</t>
  </si>
  <si>
    <t>Enter the perfluorohexane emissions in the industrial process source category for unit 18 associated with new and expanded gaseous fuel.</t>
  </si>
  <si>
    <t>Enter the HFC-23 emissions in the industrial process source category for unit 18 associated with new and expanded gaseous fuel.</t>
  </si>
  <si>
    <t>Enter the HFC-32 emissions in the industrial process source category for unit 18 associated with new and expanded gaseous fuel.</t>
  </si>
  <si>
    <t>Enter the HFC-41 emissions in the industrial process source category for unit 18 associated with new and expanded gaseous fuel.</t>
  </si>
  <si>
    <t>Enter the HFC-43-10mee emissions in the industrial process source category for unit 18 associated with new and expanded gaseous fuel.</t>
  </si>
  <si>
    <t>Enter the HFC-125 emissions in the industrial process source category for unit 18 associated with new and expanded gaseous fuel.</t>
  </si>
  <si>
    <t>Enter the HFC-134 emissions in the industrial process source category for unit 18 associated with new and expanded gaseous fuel.</t>
  </si>
  <si>
    <t>Enter the HFC-134a emissions in the industrial process source category for unit 18 associated with new and expanded gaseous fuel.</t>
  </si>
  <si>
    <t>Enter the HFC-143 emissions in the industrial process source category for unit 18 associated with new and expanded gaseous fuel.</t>
  </si>
  <si>
    <t>Enter the HFC-143a emissions in the industrial process source category for unit 18 associated with new and expanded gaseous fuel.</t>
  </si>
  <si>
    <t>Enter the HFC-152a emissions in the industrial process source category for unit 18 associated with new and expanded gaseous fuel.</t>
  </si>
  <si>
    <t>Enter the HFC-227ea emissions in the industrial process source category for unit 18 associated with new and expanded gaseous fuel.</t>
  </si>
  <si>
    <t>Enter the HFC-236fa emissions in the industrial process source category for unit 18 associated with new and expanded gaseous fuel.</t>
  </si>
  <si>
    <t>Enter the HFC-245ca emissions in the industrial process source category for unit 18 associated with new and expanded gaseous fuel.</t>
  </si>
  <si>
    <t>I.Electricity.ES3U19C2</t>
  </si>
  <si>
    <t>Enter the carbon dioxide emissions in the industrial process source category for unit 19 associated with new and expanded gaseous fuel.</t>
  </si>
  <si>
    <t>Enter the methane emissions in the industrial process source category for unit 19 associated with new and expanded gaseous fuel.</t>
  </si>
  <si>
    <t>Enter the nitrous oxide emissions in the industrial process source category for unit 19 associated with new and expanded gaseous fuel.</t>
  </si>
  <si>
    <t>Enter the sulphur hexafluoride emissions in the industrial process source category for unit 19 associated with new and expanded gaseous fuel.</t>
  </si>
  <si>
    <t>Enter the perfluoromethane emissions in the industrial process source category for unit 19 associated with new and expanded gaseous fuel.</t>
  </si>
  <si>
    <t>Enter the perfluoroethane emissions in the industrial process source category for unit 19 associated with new and expanded gaseous fuel.</t>
  </si>
  <si>
    <t>Enter the perfluoropropane emissions in the industrial process source category for unit 19 associated with new and expanded gaseous fuel.</t>
  </si>
  <si>
    <t>Enter the perfluorobutane emissions in the industrial process source category for unit 19 associated with new and expanded gaseous fuel.</t>
  </si>
  <si>
    <t>Enter the perfluorocyclobutane emissions in the industrial process source category for unit 19 associated with new and expanded gaseous fuel.</t>
  </si>
  <si>
    <t>Enter the perfluoropentane emissions in the industrial process source category for unit 19 associated with new and expanded gaseous fuel.</t>
  </si>
  <si>
    <t>Enter the perfluorohexane emissions in the industrial process source category for unit 19 associated with new and expanded gaseous fuel.</t>
  </si>
  <si>
    <t>Enter the HFC-23 emissions in the industrial process source category for unit 19 associated with new and expanded gaseous fuel.</t>
  </si>
  <si>
    <t>Enter the HFC-32 emissions in the industrial process source category for unit 19 associated with new and expanded gaseous fuel.</t>
  </si>
  <si>
    <t>Enter the HFC-41 emissions in the industrial process source category for unit 19 associated with new and expanded gaseous fuel.</t>
  </si>
  <si>
    <t>Enter the HFC-43-10mee emissions in the industrial process source category for unit 19 associated with new and expanded gaseous fuel.</t>
  </si>
  <si>
    <t>Enter the HFC-125 emissions in the industrial process source category for unit 19 associated with new and expanded gaseous fuel.</t>
  </si>
  <si>
    <t>Enter the HFC-134 emissions in the industrial process source category for unit 19 associated with new and expanded gaseous fuel.</t>
  </si>
  <si>
    <t>Enter the HFC-134a emissions in the industrial process source category for unit 19 associated with new and expanded gaseous fuel.</t>
  </si>
  <si>
    <t>Enter the HFC-143 emissions in the industrial process source category for unit 19 associated with new and expanded gaseous fuel.</t>
  </si>
  <si>
    <t>Enter the HFC-143a emissions in the industrial process source category for unit 19 associated with new and expanded gaseous fuel.</t>
  </si>
  <si>
    <t>Enter the HFC-152a emissions in the industrial process source category for unit 19 associated with new and expanded gaseous fuel.</t>
  </si>
  <si>
    <t>Enter the HFC-227ea emissions in the industrial process source category for unit 19 associated with new and expanded gaseous fuel.</t>
  </si>
  <si>
    <t>Enter the HFC-236fa emissions in the industrial process source category for unit 19 associated with new and expanded gaseous fuel.</t>
  </si>
  <si>
    <t>Enter the HFC-245ca emissions in the industrial process source category for unit 19 associated with new and expanded gaseous fuel.</t>
  </si>
  <si>
    <t>I.Electricity.ES3U20C2</t>
  </si>
  <si>
    <t>Enter the carbon dioxide emissions in the industrial process source category for unit 20 associated with new and expanded gaseous fuel.</t>
  </si>
  <si>
    <t>Enter the methane emissions in the industrial process source category for unit 20 associated with new and expanded gaseous fuel.</t>
  </si>
  <si>
    <t>Enter the nitrous oxide emissions in the industrial process source category for unit 20 associated with new and expanded gaseous fuel.</t>
  </si>
  <si>
    <t>Enter the sulphur hexafluoride emissions in the industrial process source category for unit 20 associated with new and expanded gaseous fuel.</t>
  </si>
  <si>
    <t>Enter the perfluoromethane emissions in the industrial process source category for unit 20 associated with new and expanded gaseous fuel.</t>
  </si>
  <si>
    <t>Enter the perfluoroethane emissions in the industrial process source category for unit 20 associated with new and expanded gaseous fuel.</t>
  </si>
  <si>
    <t>Enter the perfluoropropane emissions in the industrial process source category for unit 20 associated with new and expanded gaseous fuel.</t>
  </si>
  <si>
    <t>Enter the perfluorobutane emissions in the industrial process source category for unit 20 associated with new and expanded gaseous fuel.</t>
  </si>
  <si>
    <t>Enter the perfluorocyclobutane emissions in the industrial process source category for unit 20 associated with new and expanded gaseous fuel.</t>
  </si>
  <si>
    <t>Enter the perfluoropentane emissions in the industrial process source category for unit 20 associated with new and expanded gaseous fuel.</t>
  </si>
  <si>
    <t>Enter the perfluorohexane emissions in the industrial process source category for unit 20 associated with new and expanded gaseous fuel.</t>
  </si>
  <si>
    <t>Enter the HFC-23 emissions in the industrial process source category for unit 20 associated with new and expanded gaseous fuel.</t>
  </si>
  <si>
    <t>Enter the HFC-32 emissions in the industrial process source category for unit 20 associated with new and expanded gaseous fuel.</t>
  </si>
  <si>
    <t>Enter the HFC-41 emissions in the industrial process source category for unit 20 associated with new and expanded gaseous fuel.</t>
  </si>
  <si>
    <t>Enter the HFC-43-10mee emissions in the industrial process source category for unit 20 associated with new and expanded gaseous fuel.</t>
  </si>
  <si>
    <t>Enter the HFC-125 emissions in the industrial process source category for unit 20 associated with new and expanded gaseous fuel.</t>
  </si>
  <si>
    <t>Enter the HFC-134 emissions in the industrial process source category for unit 20 associated with new and expanded gaseous fuel.</t>
  </si>
  <si>
    <t>Enter the HFC-134a emissions in the industrial process source category for unit 20 associated with new and expanded gaseous fuel.</t>
  </si>
  <si>
    <t>Enter the HFC-143 emissions in the industrial process source category for unit 20 associated with new and expanded gaseous fuel.</t>
  </si>
  <si>
    <t>Enter the HFC-143a emissions in the industrial process source category for unit 20 associated with new and expanded gaseous fuel.</t>
  </si>
  <si>
    <t>Enter the HFC-152a emissions in the industrial process source category for unit 20 associated with new and expanded gaseous fuel.</t>
  </si>
  <si>
    <t>Enter the HFC-227ea emissions in the industrial process source category for unit 20 associated with new and expanded gaseous fuel.</t>
  </si>
  <si>
    <t>Enter the HFC-236fa emissions in the industrial process source category for unit 20 associated with new and expanded gaseous fuel.</t>
  </si>
  <si>
    <t>Enter the HFC-245ca emissions in the industrial process source category for unit 20 associated with new and expanded gaseous fuel.</t>
  </si>
  <si>
    <t>I.Electricity.ES3U1C3</t>
  </si>
  <si>
    <t>Enter the sulphur hexafluoride emissions in the industrial product use source category for unit 1 associated with new and expanded gaseous fuel.</t>
  </si>
  <si>
    <t>Enter the perfluoromethane emissions in the industrial product use source category for unit 1 associated with new and expanded gaseous fuel.</t>
  </si>
  <si>
    <t>Enter the perfluoroethane emissions in the industrial product use source category for unit 1 associated with new and expanded gaseous fuel.</t>
  </si>
  <si>
    <t>Enter the perfluoropropane emissions in the industrial product use source category for unit 1 associated with new and expanded gaseous fuel.</t>
  </si>
  <si>
    <t>Enter the perfluorobutane emissions in the industrial product use source category for unit 1 associated with new and expanded gaseous fuel.</t>
  </si>
  <si>
    <t>Enter the perfluorocyclobutane emissions in the industrial product use source category for unit 1 associated with new and expanded gaseous fuel.</t>
  </si>
  <si>
    <t>Enter the perfluoropentane emissions in the industrial product use source category for unit 1 associated with new and expanded gaseous fuel.</t>
  </si>
  <si>
    <t>Enter the perfluorohexane emissions in the industrial product use source category for unit 1 associated with new and expanded gaseous fuel.</t>
  </si>
  <si>
    <t>Enter the HFC-23 emissions in the industrial product use source category for unit 1 associated with new and expanded gaseous fuel.</t>
  </si>
  <si>
    <t>Enter the HFC-32 emissions in the industrial product use source category for unit 1 associated with new and expanded gaseous fuel.</t>
  </si>
  <si>
    <t>Enter the HFC-41 emissions in the industrial product use source category for unit 1 associated with new and expanded gaseous fuel.</t>
  </si>
  <si>
    <t>Enter the HFC-43-10mee emissions in the industrial product use source category for unit 1 associated with new and expanded gaseous fuel.</t>
  </si>
  <si>
    <t>Enter the HFC-125 emissions in the industrial product use source category for unit 1 associated with new and expanded gaseous fuel.</t>
  </si>
  <si>
    <t>Enter the HFC-134 emissions in the industrial product use source category for unit 1 associated with new and expanded gaseous fuel.</t>
  </si>
  <si>
    <t>Enter the HFC-134a emissions in the industrial product use source category for unit 1 associated with new and expanded gaseous fuel.</t>
  </si>
  <si>
    <t>Enter the HFC-143 emissions in the industrial product use source category for unit 1 associated with new and expanded gaseous fuel.</t>
  </si>
  <si>
    <t>Enter the HFC-143a emissions in the industrial product use source category for unit 1 associated with new and expanded gaseous fuel.</t>
  </si>
  <si>
    <t>Enter the HFC-152a emissions in the industrial product use source category for unit 1 associated with new and expanded gaseous fuel.</t>
  </si>
  <si>
    <t>Enter the HFC-227ea emissions in the industrial product use source category for unit 1 associated with new and expanded gaseous fuel.</t>
  </si>
  <si>
    <t>Enter the HFC-236fa emissions in the industrial product use source category for unit 1 associated with new and expanded gaseous fuel.</t>
  </si>
  <si>
    <t>Enter the HFC-245ca emissions in the industrial product use source category for unit 1 associated with new and expanded gaseous fuel.</t>
  </si>
  <si>
    <t>I.Electricity.ES3U2C3</t>
  </si>
  <si>
    <t>Enter the sulphur hexafluoride emissions in the industrial product use source category for unit 2 associated with new and expanded gaseous fuel.</t>
  </si>
  <si>
    <t>Enter the perfluoromethane emissions in the industrial product use source category for unit 2 associated with new and expanded gaseous fuel.</t>
  </si>
  <si>
    <t>Enter the perfluoroethane emissions in the industrial product use source category for unit 2 associated with new and expanded gaseous fuel.</t>
  </si>
  <si>
    <t>Enter the perfluoropropane emissions in the industrial product use source category for unit 2 associated with new and expanded gaseous fuel.</t>
  </si>
  <si>
    <t>Enter the perfluorobutane emissions in the industrial product use source category for unit 2 associated with new and expanded gaseous fuel.</t>
  </si>
  <si>
    <t>Enter the perfluorocyclobutane emissions in the industrial product use source category for unit 2 associated with new and expanded gaseous fuel.</t>
  </si>
  <si>
    <t>Enter the perfluoropentane emissions in the industrial product use source category for unit 2 associated with new and expanded gaseous fuel.</t>
  </si>
  <si>
    <t>Enter the perfluorohexane emissions in the industrial product use source category for unit 2 associated with new and expanded gaseous fuel.</t>
  </si>
  <si>
    <t>Enter the HFC-23 emissions in the industrial product use source category for unit 2 associated with new and expanded gaseous fuel.</t>
  </si>
  <si>
    <t>Enter the HFC-32 emissions in the industrial product use source category for unit 2 associated with new and expanded gaseous fuel.</t>
  </si>
  <si>
    <t>Enter the HFC-41 emissions in the industrial product use source category for unit 2 associated with new and expanded gaseous fuel.</t>
  </si>
  <si>
    <t>Enter the HFC-43-10mee emissions in the industrial product use source category for unit 2 associated with new and expanded gaseous fuel.</t>
  </si>
  <si>
    <t>Enter the HFC-125 emissions in the industrial product use source category for unit 2 associated with new and expanded gaseous fuel.</t>
  </si>
  <si>
    <t>Enter the HFC-134 emissions in the industrial product use source category for unit 2 associated with new and expanded gaseous fuel.</t>
  </si>
  <si>
    <t>Enter the HFC-134a emissions in the industrial product use source category for unit 2 associated with new and expanded gaseous fuel.</t>
  </si>
  <si>
    <t>Enter the HFC-143 emissions in the industrial product use source category for unit 2 associated with new and expanded gaseous fuel.</t>
  </si>
  <si>
    <t>Enter the HFC-143a emissions in the industrial product use source category for unit 2 associated with new and expanded gaseous fuel.</t>
  </si>
  <si>
    <t>Enter the HFC-152a emissions in the industrial product use source category for unit 2 associated with new and expanded gaseous fuel.</t>
  </si>
  <si>
    <t>Enter the HFC-227ea emissions in the industrial product use source category for unit 2 associated with new and expanded gaseous fuel.</t>
  </si>
  <si>
    <t>Enter the HFC-236fa emissions in the industrial product use source category for unit 2 associated with new and expanded gaseous fuel.</t>
  </si>
  <si>
    <t>Enter the HFC-245ca emissions in the industrial product use source category for unit 2 associated with new and expanded gaseous fuel.</t>
  </si>
  <si>
    <t>I.Electricity.ES3U3C3</t>
  </si>
  <si>
    <t>Enter the sulphur hexafluoride emissions in the industrial product use source category for unit 3 associated with new and expanded gaseous fuel.</t>
  </si>
  <si>
    <t>Enter the perfluoromethane emissions in the industrial product use source category for unit 3 associated with new and expanded gaseous fuel.</t>
  </si>
  <si>
    <t>Enter the perfluoroethane emissions in the industrial product use source category for unit 3 associated with new and expanded gaseous fuel.</t>
  </si>
  <si>
    <t>Enter the perfluoropropane emissions in the industrial product use source category for unit 3 associated with new and expanded gaseous fuel.</t>
  </si>
  <si>
    <t>Enter the perfluorobutane emissions in the industrial product use source category for unit 3 associated with new and expanded gaseous fuel.</t>
  </si>
  <si>
    <t>Enter the perfluorocyclobutane emissions in the industrial product use source category for unit 3 associated with new and expanded gaseous fuel.</t>
  </si>
  <si>
    <t>Enter the perfluoropentane emissions in the industrial product use source category for unit 3 associated with new and expanded gaseous fuel.</t>
  </si>
  <si>
    <t>Enter the perfluorohexane emissions in the industrial product use source category for unit 3 associated with new and expanded gaseous fuel.</t>
  </si>
  <si>
    <t>Enter the HFC-23 emissions in the industrial product use source category for unit 3 associated with new and expanded gaseous fuel.</t>
  </si>
  <si>
    <t>Enter the HFC-32 emissions in the industrial product use source category for unit 3 associated with new and expanded gaseous fuel.</t>
  </si>
  <si>
    <t>Enter the HFC-41 emissions in the industrial product use source category for unit 3 associated with new and expanded gaseous fuel.</t>
  </si>
  <si>
    <t>Enter the HFC-43-10mee emissions in the industrial product use source category for unit 3 associated with new and expanded gaseous fuel.</t>
  </si>
  <si>
    <t>Enter the HFC-125 emissions in the industrial product use source category for unit 3 associated with new and expanded gaseous fuel.</t>
  </si>
  <si>
    <t>Enter the HFC-134 emissions in the industrial product use source category for unit 3 associated with new and expanded gaseous fuel.</t>
  </si>
  <si>
    <t>Enter the HFC-134a emissions in the industrial product use source category for unit 3 associated with new and expanded gaseous fuel.</t>
  </si>
  <si>
    <t>Enter the HFC-143 emissions in the industrial product use source category for unit 3 associated with new and expanded gaseous fuel.</t>
  </si>
  <si>
    <t>Enter the HFC-143a emissions in the industrial product use source category for unit 3 associated with new and expanded gaseous fuel.</t>
  </si>
  <si>
    <t>Enter the HFC-152a emissions in the industrial product use source category for unit 3 associated with new and expanded gaseous fuel.</t>
  </si>
  <si>
    <t>Enter the HFC-227ea emissions in the industrial product use source category for unit 3 associated with new and expanded gaseous fuel.</t>
  </si>
  <si>
    <t>Enter the HFC-236fa emissions in the industrial product use source category for unit 3 associated with new and expanded gaseous fuel.</t>
  </si>
  <si>
    <t>Enter the HFC-245ca emissions in the industrial product use source category for unit 3 associated with new and expanded gaseous fuel.</t>
  </si>
  <si>
    <t>I.Electricity.ES3U4C3</t>
  </si>
  <si>
    <t>Enter the sulphur hexafluoride emissions in the industrial product use source category for unit 4 associated with new and expanded gaseous fuel.</t>
  </si>
  <si>
    <t>Enter the perfluoromethane emissions in the industrial product use source category for unit 4 associated with new and expanded gaseous fuel.</t>
  </si>
  <si>
    <t>Enter the perfluoroethane emissions in the industrial product use source category for unit 4 associated with new and expanded gaseous fuel.</t>
  </si>
  <si>
    <t>Enter the perfluoropropane emissions in the industrial product use source category for unit 4 associated with new and expanded gaseous fuel.</t>
  </si>
  <si>
    <t>Enter the perfluorobutane emissions in the industrial product use source category for unit 4 associated with new and expanded gaseous fuel.</t>
  </si>
  <si>
    <t>Enter the perfluorocyclobutane emissions in the industrial product use source category for unit 4 associated with new and expanded gaseous fuel.</t>
  </si>
  <si>
    <t>Enter the perfluoropentane emissions in the industrial product use source category for unit 4 associated with new and expanded gaseous fuel.</t>
  </si>
  <si>
    <t>Enter the perfluorohexane emissions in the industrial product use source category for unit 4 associated with new and expanded gaseous fuel.</t>
  </si>
  <si>
    <t>Enter the HFC-23 emissions in the industrial product use source category for unit 4 associated with new and expanded gaseous fuel.</t>
  </si>
  <si>
    <t>Enter the HFC-32 emissions in the industrial product use source category for unit 4 associated with new and expanded gaseous fuel.</t>
  </si>
  <si>
    <t>Enter the HFC-41 emissions in the industrial product use source category for unit 4 associated with new and expanded gaseous fuel.</t>
  </si>
  <si>
    <t>Enter the HFC-43-10mee emissions in the industrial product use source category for unit 4 associated with new and expanded gaseous fuel.</t>
  </si>
  <si>
    <t>Enter the HFC-125 emissions in the industrial product use source category for unit 4 associated with new and expanded gaseous fuel.</t>
  </si>
  <si>
    <t>Enter the HFC-134 emissions in the industrial product use source category for unit 4 associated with new and expanded gaseous fuel.</t>
  </si>
  <si>
    <t>Enter the HFC-134a emissions in the industrial product use source category for unit 4 associated with new and expanded gaseous fuel.</t>
  </si>
  <si>
    <t>Enter the HFC-143 emissions in the industrial product use source category for unit 4 associated with new and expanded gaseous fuel.</t>
  </si>
  <si>
    <t>Enter the HFC-143a emissions in the industrial product use source category for unit 4 associated with new and expanded gaseous fuel.</t>
  </si>
  <si>
    <t>Enter the HFC-152a emissions in the industrial product use source category for unit 4 associated with new and expanded gaseous fuel.</t>
  </si>
  <si>
    <t>Enter the HFC-227ea emissions in the industrial product use source category for unit 4 associated with new and expanded gaseous fuel.</t>
  </si>
  <si>
    <t>Enter the HFC-236fa emissions in the industrial product use source category for unit 4 associated with new and expanded gaseous fuel.</t>
  </si>
  <si>
    <t>Enter the HFC-245ca emissions in the industrial product use source category for unit 4 associated with new and expanded gaseous fuel.</t>
  </si>
  <si>
    <t>I.Electricity.ES3U5C3</t>
  </si>
  <si>
    <t>Enter the sulphur hexafluoride emissions in the industrial product use source category for unit 5 associated with new and expanded gaseous fuel.</t>
  </si>
  <si>
    <t>Enter the perfluoromethane emissions in the industrial product use source category for unit 5 associated with new and expanded gaseous fuel.</t>
  </si>
  <si>
    <t>Enter the perfluoroethane emissions in the industrial product use source category for unit 5 associated with new and expanded gaseous fuel.</t>
  </si>
  <si>
    <t>Enter the perfluoropropane emissions in the industrial product use source category for unit 5 associated with new and expanded gaseous fuel.</t>
  </si>
  <si>
    <t>Enter the perfluorobutane emissions in the industrial product use source category for unit 5 associated with new and expanded gaseous fuel.</t>
  </si>
  <si>
    <t>Enter the perfluorocyclobutane emissions in the industrial product use source category for unit 5 associated with new and expanded gaseous fuel.</t>
  </si>
  <si>
    <t>Enter the perfluoropentane emissions in the industrial product use source category for unit 5 associated with new and expanded gaseous fuel.</t>
  </si>
  <si>
    <t>Enter the perfluorohexane emissions in the industrial product use source category for unit 5 associated with new and expanded gaseous fuel.</t>
  </si>
  <si>
    <t>Enter the HFC-23 emissions in the industrial product use source category for unit 5 associated with new and expanded gaseous fuel.</t>
  </si>
  <si>
    <t>Enter the HFC-32 emissions in the industrial product use source category for unit 5 associated with new and expanded gaseous fuel.</t>
  </si>
  <si>
    <t>Enter the HFC-41 emissions in the industrial product use source category for unit 5 associated with new and expanded gaseous fuel.</t>
  </si>
  <si>
    <t>Enter the HFC-43-10mee emissions in the industrial product use source category for unit 5 associated with new and expanded gaseous fuel.</t>
  </si>
  <si>
    <t>Enter the HFC-125 emissions in the industrial product use source category for unit 5 associated with new and expanded gaseous fuel.</t>
  </si>
  <si>
    <t>Enter the HFC-134 emissions in the industrial product use source category for unit 5 associated with new and expanded gaseous fuel.</t>
  </si>
  <si>
    <t>Enter the HFC-134a emissions in the industrial product use source category for unit 5 associated with new and expanded gaseous fuel.</t>
  </si>
  <si>
    <t>Enter the HFC-143 emissions in the industrial product use source category for unit 5 associated with new and expanded gaseous fuel.</t>
  </si>
  <si>
    <t>Enter the HFC-143a emissions in the industrial product use source category for unit 5 associated with new and expanded gaseous fuel.</t>
  </si>
  <si>
    <t>Enter the HFC-152a emissions in the industrial product use source category for unit 5 associated with new and expanded gaseous fuel.</t>
  </si>
  <si>
    <t>Enter the HFC-227ea emissions in the industrial product use source category for unit 5 associated with new and expanded gaseous fuel.</t>
  </si>
  <si>
    <t>Enter the HFC-236fa emissions in the industrial product use source category for unit 5 associated with new and expanded gaseous fuel.</t>
  </si>
  <si>
    <t>Enter the HFC-245ca emissions in the industrial product use source category for unit 5 associated with new and expanded gaseous fuel.</t>
  </si>
  <si>
    <t>I.Electricity.ES3U6C3</t>
  </si>
  <si>
    <t>Enter the sulphur hexafluoride emissions in the industrial product use source category for unit 6 associated with new and expanded gaseous fuel.</t>
  </si>
  <si>
    <t>Enter the perfluoromethane emissions in the industrial product use source category for unit 6 associated with new and expanded gaseous fuel.</t>
  </si>
  <si>
    <t>Enter the perfluoroethane emissions in the industrial product use source category for unit 6 associated with new and expanded gaseous fuel.</t>
  </si>
  <si>
    <t>Enter the perfluoropropane emissions in the industrial product use source category for unit 6 associated with new and expanded gaseous fuel.</t>
  </si>
  <si>
    <t>Enter the perfluorobutane emissions in the industrial product use source category for unit 6 associated with new and expanded gaseous fuel.</t>
  </si>
  <si>
    <t>Enter the perfluorocyclobutane emissions in the industrial product use source category for unit 6 associated with new and expanded gaseous fuel.</t>
  </si>
  <si>
    <t>Enter the perfluoropentane emissions in the industrial product use source category for unit 6 associated with new and expanded gaseous fuel.</t>
  </si>
  <si>
    <t>Enter the perfluorohexane emissions in the industrial product use source category for unit 6 associated with new and expanded gaseous fuel.</t>
  </si>
  <si>
    <t>Enter the HFC-23 emissions in the industrial product use source category for unit 6 associated with new and expanded gaseous fuel.</t>
  </si>
  <si>
    <t>Enter the HFC-32 emissions in the industrial product use source category for unit 6 associated with new and expanded gaseous fuel.</t>
  </si>
  <si>
    <t>Enter the HFC-41 emissions in the industrial product use source category for unit 6 associated with new and expanded gaseous fuel.</t>
  </si>
  <si>
    <t>Enter the HFC-43-10mee emissions in the industrial product use source category for unit 6 associated with new and expanded gaseous fuel.</t>
  </si>
  <si>
    <t>Enter the HFC-125 emissions in the industrial product use source category for unit 6 associated with new and expanded gaseous fuel.</t>
  </si>
  <si>
    <t>Enter the HFC-134 emissions in the industrial product use source category for unit 6 associated with new and expanded gaseous fuel.</t>
  </si>
  <si>
    <t>Enter the HFC-134a emissions in the industrial product use source category for unit 6 associated with new and expanded gaseous fuel.</t>
  </si>
  <si>
    <t>Enter the HFC-143 emissions in the industrial product use source category for unit 6 associated with new and expanded gaseous fuel.</t>
  </si>
  <si>
    <t>Enter the HFC-143a emissions in the industrial product use source category for unit 6 associated with new and expanded gaseous fuel.</t>
  </si>
  <si>
    <t>Enter the HFC-152a emissions in the industrial product use source category for unit 6 associated with new and expanded gaseous fuel.</t>
  </si>
  <si>
    <t>Enter the HFC-227ea emissions in the industrial product use source category for unit 6 associated with new and expanded gaseous fuel.</t>
  </si>
  <si>
    <t>Enter the HFC-236fa emissions in the industrial product use source category for unit 6 associated with new and expanded gaseous fuel.</t>
  </si>
  <si>
    <t>Enter the HFC-245ca emissions in the industrial product use source category for unit 6 associated with new and expanded gaseous fuel.</t>
  </si>
  <si>
    <t>I.Electricity.ES3U7C3</t>
  </si>
  <si>
    <t>Enter the sulphur hexafluoride emissions in the industrial product use source category for unit 7 associated with new and expanded gaseous fuel.</t>
  </si>
  <si>
    <t>Enter the perfluoromethane emissions in the industrial product use source category for unit 7 associated with new and expanded gaseous fuel.</t>
  </si>
  <si>
    <t>Enter the perfluoroethane emissions in the industrial product use source category for unit 7 associated with new and expanded gaseous fuel.</t>
  </si>
  <si>
    <t>Enter the perfluoropropane emissions in the industrial product use source category for unit 7 associated with new and expanded gaseous fuel.</t>
  </si>
  <si>
    <t>Enter the perfluorobutane emissions in the industrial product use source category for unit 7 associated with new and expanded gaseous fuel.</t>
  </si>
  <si>
    <t>Enter the perfluorocyclobutane emissions in the industrial product use source category for unit 7 associated with new and expanded gaseous fuel.</t>
  </si>
  <si>
    <t>Enter the perfluoropentane emissions in the industrial product use source category for unit 7 associated with new and expanded gaseous fuel.</t>
  </si>
  <si>
    <t>Enter the perfluorohexane emissions in the industrial product use source category for unit 7 associated with new and expanded gaseous fuel.</t>
  </si>
  <si>
    <t>Enter the HFC-23 emissions in the industrial product use source category for unit 7 associated with new and expanded gaseous fuel.</t>
  </si>
  <si>
    <t>Enter the HFC-32 emissions in the industrial product use source category for unit 7 associated with new and expanded gaseous fuel.</t>
  </si>
  <si>
    <t>Enter the HFC-41 emissions in the industrial product use source category for unit 7 associated with new and expanded gaseous fuel.</t>
  </si>
  <si>
    <t>Enter the HFC-43-10mee emissions in the industrial product use source category for unit 7 associated with new and expanded gaseous fuel.</t>
  </si>
  <si>
    <t>Enter the HFC-125 emissions in the industrial product use source category for unit 7 associated with new and expanded gaseous fuel.</t>
  </si>
  <si>
    <t>Enter the HFC-134 emissions in the industrial product use source category for unit 7 associated with new and expanded gaseous fuel.</t>
  </si>
  <si>
    <t>Enter the HFC-134a emissions in the industrial product use source category for unit 7 associated with new and expanded gaseous fuel.</t>
  </si>
  <si>
    <t>Enter the HFC-143 emissions in the industrial product use source category for unit 7 associated with new and expanded gaseous fuel.</t>
  </si>
  <si>
    <t>Enter the HFC-143a emissions in the industrial product use source category for unit 7 associated with new and expanded gaseous fuel.</t>
  </si>
  <si>
    <t>Enter the HFC-152a emissions in the industrial product use source category for unit 7 associated with new and expanded gaseous fuel.</t>
  </si>
  <si>
    <t>Enter the HFC-227ea emissions in the industrial product use source category for unit 7 associated with new and expanded gaseous fuel.</t>
  </si>
  <si>
    <t>Enter the HFC-236fa emissions in the industrial product use source category for unit 7 associated with new and expanded gaseous fuel.</t>
  </si>
  <si>
    <t>Enter the HFC-245ca emissions in the industrial product use source category for unit 7 associated with new and expanded gaseous fuel.</t>
  </si>
  <si>
    <t>I.Electricity.ES3U8C3</t>
  </si>
  <si>
    <t>Enter the sulphur hexafluoride emissions in the industrial product use source category for unit 8 associated with new and expanded gaseous fuel.</t>
  </si>
  <si>
    <t>Enter the perfluoromethane emissions in the industrial product use source category for unit 8 associated with new and expanded gaseous fuel.</t>
  </si>
  <si>
    <t>Enter the perfluoroethane emissions in the industrial product use source category for unit 8 associated with new and expanded gaseous fuel.</t>
  </si>
  <si>
    <t>Enter the perfluoropropane emissions in the industrial product use source category for unit 8 associated with new and expanded gaseous fuel.</t>
  </si>
  <si>
    <t>Enter the perfluorobutane emissions in the industrial product use source category for unit 8 associated with new and expanded gaseous fuel.</t>
  </si>
  <si>
    <t>Enter the perfluorocyclobutane emissions in the industrial product use source category for unit 8 associated with new and expanded gaseous fuel.</t>
  </si>
  <si>
    <t>Enter the perfluoropentane emissions in the industrial product use source category for unit 8 associated with new and expanded gaseous fuel.</t>
  </si>
  <si>
    <t>Enter the perfluorohexane emissions in the industrial product use source category for unit 8 associated with new and expanded gaseous fuel.</t>
  </si>
  <si>
    <t>Enter the HFC-23 emissions in the industrial product use source category for unit 8 associated with new and expanded gaseous fuel.</t>
  </si>
  <si>
    <t>Enter the HFC-32 emissions in the industrial product use source category for unit 8 associated with new and expanded gaseous fuel.</t>
  </si>
  <si>
    <t>Enter the HFC-41 emissions in the industrial product use source category for unit 8 associated with new and expanded gaseous fuel.</t>
  </si>
  <si>
    <t>Enter the HFC-43-10mee emissions in the industrial product use source category for unit 8 associated with new and expanded gaseous fuel.</t>
  </si>
  <si>
    <t>Enter the HFC-125 emissions in the industrial product use source category for unit 8 associated with new and expanded gaseous fuel.</t>
  </si>
  <si>
    <t>Enter the HFC-134 emissions in the industrial product use source category for unit 8 associated with new and expanded gaseous fuel.</t>
  </si>
  <si>
    <t>Enter the HFC-134a emissions in the industrial product use source category for unit 8 associated with new and expanded gaseous fuel.</t>
  </si>
  <si>
    <t>Enter the HFC-143 emissions in the industrial product use source category for unit 8 associated with new and expanded gaseous fuel.</t>
  </si>
  <si>
    <t>Enter the HFC-143a emissions in the industrial product use source category for unit 8 associated with new and expanded gaseous fuel.</t>
  </si>
  <si>
    <t>Enter the HFC-152a emissions in the industrial product use source category for unit 8 associated with new and expanded gaseous fuel.</t>
  </si>
  <si>
    <t>Enter the HFC-227ea emissions in the industrial product use source category for unit 8 associated with new and expanded gaseous fuel.</t>
  </si>
  <si>
    <t>Enter the HFC-236fa emissions in the industrial product use source category for unit 8 associated with new and expanded gaseous fuel.</t>
  </si>
  <si>
    <t>Enter the HFC-245ca emissions in the industrial product use source category for unit 8 associated with new and expanded gaseous fuel.</t>
  </si>
  <si>
    <t>I.Electricity.ES3U9C3</t>
  </si>
  <si>
    <t>Enter the sulphur hexafluoride emissions in the industrial product use source category for unit 9 associated with new and expanded gaseous fuel.</t>
  </si>
  <si>
    <t>Enter the perfluoromethane emissions in the industrial product use source category for unit 9 associated with new and expanded gaseous fuel.</t>
  </si>
  <si>
    <t>Enter the perfluoroethane emissions in the industrial product use source category for unit 9 associated with new and expanded gaseous fuel.</t>
  </si>
  <si>
    <t>Enter the perfluoropropane emissions in the industrial product use source category for unit 9 associated with new and expanded gaseous fuel.</t>
  </si>
  <si>
    <t>Enter the perfluorobutane emissions in the industrial product use source category for unit 9 associated with new and expanded gaseous fuel.</t>
  </si>
  <si>
    <t>Enter the perfluorocyclobutane emissions in the industrial product use source category for unit 9 associated with new and expanded gaseous fuel.</t>
  </si>
  <si>
    <t>Enter the perfluoropentane emissions in the industrial product use source category for unit 9 associated with new and expanded gaseous fuel.</t>
  </si>
  <si>
    <t>Enter the perfluorohexane emissions in the industrial product use source category for unit 9 associated with new and expanded gaseous fuel.</t>
  </si>
  <si>
    <t>Enter the HFC-23 emissions in the industrial product use source category for unit 9 associated with new and expanded gaseous fuel.</t>
  </si>
  <si>
    <t>Enter the HFC-32 emissions in the industrial product use source category for unit 9 associated with new and expanded gaseous fuel.</t>
  </si>
  <si>
    <t>Enter the HFC-41 emissions in the industrial product use source category for unit 9 associated with new and expanded gaseous fuel.</t>
  </si>
  <si>
    <t>Enter the HFC-43-10mee emissions in the industrial product use source category for unit 9 associated with new and expanded gaseous fuel.</t>
  </si>
  <si>
    <t>Enter the HFC-125 emissions in the industrial product use source category for unit 9 associated with new and expanded gaseous fuel.</t>
  </si>
  <si>
    <t>Enter the HFC-134 emissions in the industrial product use source category for unit 9 associated with new and expanded gaseous fuel.</t>
  </si>
  <si>
    <t>Enter the HFC-134a emissions in the industrial product use source category for unit 9 associated with new and expanded gaseous fuel.</t>
  </si>
  <si>
    <t>Enter the HFC-143 emissions in the industrial product use source category for unit 9 associated with new and expanded gaseous fuel.</t>
  </si>
  <si>
    <t>Enter the HFC-143a emissions in the industrial product use source category for unit 9 associated with new and expanded gaseous fuel.</t>
  </si>
  <si>
    <t>Enter the HFC-152a emissions in the industrial product use source category for unit 9 associated with new and expanded gaseous fuel.</t>
  </si>
  <si>
    <t>Enter the HFC-227ea emissions in the industrial product use source category for unit 9 associated with new and expanded gaseous fuel.</t>
  </si>
  <si>
    <t>Enter the HFC-236fa emissions in the industrial product use source category for unit 9 associated with new and expanded gaseous fuel.</t>
  </si>
  <si>
    <t>Enter the HFC-245ca emissions in the industrial product use source category for unit 9 associated with new and expanded gaseous fuel.</t>
  </si>
  <si>
    <t>I.Electricity.ES3U10C3</t>
  </si>
  <si>
    <t>Enter the sulphur hexafluoride emissions in the industrial product use source category for unit 10 associated with new and expanded gaseous fuel.</t>
  </si>
  <si>
    <t>Enter the perfluoromethane emissions in the industrial product use source category for unit 10 associated with new and expanded gaseous fuel.</t>
  </si>
  <si>
    <t>Enter the perfluoroethane emissions in the industrial product use source category for unit 10 associated with new and expanded gaseous fuel.</t>
  </si>
  <si>
    <t>Enter the perfluoropropane emissions in the industrial product use source category for unit 10 associated with new and expanded gaseous fuel.</t>
  </si>
  <si>
    <t>Enter the perfluorobutane emissions in the industrial product use source category for unit 10 associated with new and expanded gaseous fuel.</t>
  </si>
  <si>
    <t>Enter the perfluorocyclobutane emissions in the industrial product use source category for unit 10 associated with new and expanded gaseous fuel.</t>
  </si>
  <si>
    <t>Enter the perfluoropentane emissions in the industrial product use source category for unit 10 associated with new and expanded gaseous fuel.</t>
  </si>
  <si>
    <t>Enter the perfluorohexane emissions in the industrial product use source category for unit 10 associated with new and expanded gaseous fuel.</t>
  </si>
  <si>
    <t>Enter the HFC-23 emissions in the industrial product use source category for unit 10 associated with new and expanded gaseous fuel.</t>
  </si>
  <si>
    <t>Enter the HFC-32 emissions in the industrial product use source category for unit 10 associated with new and expanded gaseous fuel.</t>
  </si>
  <si>
    <t>Enter the HFC-41 emissions in the industrial product use source category for unit 10 associated with new and expanded gaseous fuel.</t>
  </si>
  <si>
    <t>Enter the HFC-43-10mee emissions in the industrial product use source category for unit 10 associated with new and expanded gaseous fuel.</t>
  </si>
  <si>
    <t>Enter the HFC-125 emissions in the industrial product use source category for unit 10 associated with new and expanded gaseous fuel.</t>
  </si>
  <si>
    <t>Enter the HFC-134 emissions in the industrial product use source category for unit 10 associated with new and expanded gaseous fuel.</t>
  </si>
  <si>
    <t>Enter the HFC-134a emissions in the industrial product use source category for unit 10 associated with new and expanded gaseous fuel.</t>
  </si>
  <si>
    <t>Enter the HFC-143 emissions in the industrial product use source category for unit 10 associated with new and expanded gaseous fuel.</t>
  </si>
  <si>
    <t>Enter the HFC-143a emissions in the industrial product use source category for unit 10 associated with new and expanded gaseous fuel.</t>
  </si>
  <si>
    <t>Enter the HFC-152a emissions in the industrial product use source category for unit 10 associated with new and expanded gaseous fuel.</t>
  </si>
  <si>
    <t>Enter the HFC-227ea emissions in the industrial product use source category for unit 10 associated with new and expanded gaseous fuel.</t>
  </si>
  <si>
    <t>Enter the HFC-236fa emissions in the industrial product use source category for unit 10 associated with new and expanded gaseous fuel.</t>
  </si>
  <si>
    <t>Enter the HFC-245ca emissions in the industrial product use source category for unit 10 associated with new and expanded gaseous fuel.</t>
  </si>
  <si>
    <t>I.Electricity.ES3U11C3</t>
  </si>
  <si>
    <t>Enter the sulphur hexafluoride emissions in the industrial product use source category for unit 11 associated with new and expanded gaseous fuel.</t>
  </si>
  <si>
    <t>Enter the perfluoromethane emissions in the industrial product use source category for unit 11 associated with new and expanded gaseous fuel.</t>
  </si>
  <si>
    <t>Enter the perfluoroethane emissions in the industrial product use source category for unit 11 associated with new and expanded gaseous fuel.</t>
  </si>
  <si>
    <t>Enter the perfluoropropane emissions in the industrial product use source category for unit 11 associated with new and expanded gaseous fuel.</t>
  </si>
  <si>
    <t>Enter the perfluorobutane emissions in the industrial product use source category for unit 11 associated with new and expanded gaseous fuel.</t>
  </si>
  <si>
    <t>Enter the perfluorocyclobutane emissions in the industrial product use source category for unit 11 associated with new and expanded gaseous fuel.</t>
  </si>
  <si>
    <t>Enter the perfluoropentane emissions in the industrial product use source category for unit 11 associated with new and expanded gaseous fuel.</t>
  </si>
  <si>
    <t>Enter the perfluorohexane emissions in the industrial product use source category for unit 11 associated with new and expanded gaseous fuel.</t>
  </si>
  <si>
    <t>Enter the HFC-23 emissions in the industrial product use source category for unit 11 associated with new and expanded gaseous fuel.</t>
  </si>
  <si>
    <t>Enter the HFC-32 emissions in the industrial product use source category for unit 11 associated with new and expanded gaseous fuel.</t>
  </si>
  <si>
    <t>Enter the HFC-41 emissions in the industrial product use source category for unit 11 associated with new and expanded gaseous fuel.</t>
  </si>
  <si>
    <t>Enter the HFC-43-10mee emissions in the industrial product use source category for unit 11 associated with new and expanded gaseous fuel.</t>
  </si>
  <si>
    <t>Enter the HFC-125 emissions in the industrial product use source category for unit 11 associated with new and expanded gaseous fuel.</t>
  </si>
  <si>
    <t>Enter the HFC-134 emissions in the industrial product use source category for unit 11 associated with new and expanded gaseous fuel.</t>
  </si>
  <si>
    <t>Enter the HFC-134a emissions in the industrial product use source category for unit 11 associated with new and expanded gaseous fuel.</t>
  </si>
  <si>
    <t>Enter the HFC-143 emissions in the industrial product use source category for unit 11 associated with new and expanded gaseous fuel.</t>
  </si>
  <si>
    <t>Enter the HFC-143a emissions in the industrial product use source category for unit 11 associated with new and expanded gaseous fuel.</t>
  </si>
  <si>
    <t>Enter the HFC-152a emissions in the industrial product use source category for unit 11 associated with new and expanded gaseous fuel.</t>
  </si>
  <si>
    <t>Enter the HFC-227ea emissions in the industrial product use source category for unit 11 associated with new and expanded gaseous fuel.</t>
  </si>
  <si>
    <t>Enter the HFC-236fa emissions in the industrial product use source category for unit 11 associated with new and expanded gaseous fuel.</t>
  </si>
  <si>
    <t>Enter the HFC-245ca emissions in the industrial product use source category for unit 11 associated with new and expanded gaseous fuel.</t>
  </si>
  <si>
    <t>I.Electricity.ES3U12C3</t>
  </si>
  <si>
    <t>Enter the sulphur hexafluoride emissions in the industrial product use source category for unit 12 associated with new and expanded gaseous fuel.</t>
  </si>
  <si>
    <t>Enter the perfluoromethane emissions in the industrial product use source category for unit 12 associated with new and expanded gaseous fuel.</t>
  </si>
  <si>
    <t>Enter the perfluoroethane emissions in the industrial product use source category for unit 12 associated with new and expanded gaseous fuel.</t>
  </si>
  <si>
    <t>Enter the perfluoropropane emissions in the industrial product use source category for unit 12 associated with new and expanded gaseous fuel.</t>
  </si>
  <si>
    <t>Enter the perfluorobutane emissions in the industrial product use source category for unit 12 associated with new and expanded gaseous fuel.</t>
  </si>
  <si>
    <t>Enter the perfluorocyclobutane emissions in the industrial product use source category for unit 12 associated with new and expanded gaseous fuel.</t>
  </si>
  <si>
    <t>Enter the perfluoropentane emissions in the industrial product use source category for unit 12 associated with new and expanded gaseous fuel.</t>
  </si>
  <si>
    <t>Enter the perfluorohexane emissions in the industrial product use source category for unit 12 associated with new and expanded gaseous fuel.</t>
  </si>
  <si>
    <t>Enter the HFC-23 emissions in the industrial product use source category for unit 12 associated with new and expanded gaseous fuel.</t>
  </si>
  <si>
    <t>Enter the HFC-32 emissions in the industrial product use source category for unit 12 associated with new and expanded gaseous fuel.</t>
  </si>
  <si>
    <t>Enter the HFC-41 emissions in the industrial product use source category for unit 12 associated with new and expanded gaseous fuel.</t>
  </si>
  <si>
    <t>Enter the HFC-43-10mee emissions in the industrial product use source category for unit 12 associated with new and expanded gaseous fuel.</t>
  </si>
  <si>
    <t>Enter the HFC-125 emissions in the industrial product use source category for unit 12 associated with new and expanded gaseous fuel.</t>
  </si>
  <si>
    <t>Enter the HFC-134 emissions in the industrial product use source category for unit 12 associated with new and expanded gaseous fuel.</t>
  </si>
  <si>
    <t>Enter the HFC-134a emissions in the industrial product use source category for unit 12 associated with new and expanded gaseous fuel.</t>
  </si>
  <si>
    <t>Enter the HFC-143 emissions in the industrial product use source category for unit 12 associated with new and expanded gaseous fuel.</t>
  </si>
  <si>
    <t>Enter the HFC-143a emissions in the industrial product use source category for unit 12 associated with new and expanded gaseous fuel.</t>
  </si>
  <si>
    <t>Enter the HFC-152a emissions in the industrial product use source category for unit 12 associated with new and expanded gaseous fuel.</t>
  </si>
  <si>
    <t>Enter the HFC-227ea emissions in the industrial product use source category for unit 12 associated with new and expanded gaseous fuel.</t>
  </si>
  <si>
    <t>Enter the HFC-236fa emissions in the industrial product use source category for unit 12 associated with new and expanded gaseous fuel.</t>
  </si>
  <si>
    <t>Enter the HFC-245ca emissions in the industrial product use source category for unit 12 associated with new and expanded gaseous fuel.</t>
  </si>
  <si>
    <t>I.Electricity.ES3U13C3</t>
  </si>
  <si>
    <t>Enter the sulphur hexafluoride emissions in the industrial product use source category for unit 13 associated with new and expanded gaseous fuel.</t>
  </si>
  <si>
    <t>Enter the perfluoromethane emissions in the industrial product use source category for unit 13 associated with new and expanded gaseous fuel.</t>
  </si>
  <si>
    <t>Enter the perfluoroethane emissions in the industrial product use source category for unit 13 associated with new and expanded gaseous fuel.</t>
  </si>
  <si>
    <t>Enter the perfluoropropane emissions in the industrial product use source category for unit 13 associated with new and expanded gaseous fuel.</t>
  </si>
  <si>
    <t>Enter the perfluorobutane emissions in the industrial product use source category for unit 13 associated with new and expanded gaseous fuel.</t>
  </si>
  <si>
    <t>Enter the perfluorocyclobutane emissions in the industrial product use source category for unit 13 associated with new and expanded gaseous fuel.</t>
  </si>
  <si>
    <t>Enter the perfluoropentane emissions in the industrial product use source category for unit 13 associated with new and expanded gaseous fuel.</t>
  </si>
  <si>
    <t>Enter the perfluorohexane emissions in the industrial product use source category for unit 13 associated with new and expanded gaseous fuel.</t>
  </si>
  <si>
    <t>Enter the HFC-23 emissions in the industrial product use source category for unit 13 associated with new and expanded gaseous fuel.</t>
  </si>
  <si>
    <t>Enter the HFC-32 emissions in the industrial product use source category for unit 13 associated with new and expanded gaseous fuel.</t>
  </si>
  <si>
    <t>Enter the HFC-41 emissions in the industrial product use source category for unit 13 associated with new and expanded gaseous fuel.</t>
  </si>
  <si>
    <t>Enter the HFC-43-10mee emissions in the industrial product use source category for unit 13 associated with new and expanded gaseous fuel.</t>
  </si>
  <si>
    <t>Enter the HFC-125 emissions in the industrial product use source category for unit 13 associated with new and expanded gaseous fuel.</t>
  </si>
  <si>
    <t>Enter the HFC-134 emissions in the industrial product use source category for unit 13 associated with new and expanded gaseous fuel.</t>
  </si>
  <si>
    <t>Enter the HFC-134a emissions in the industrial product use source category for unit 13 associated with new and expanded gaseous fuel.</t>
  </si>
  <si>
    <t>Enter the HFC-143 emissions in the industrial product use source category for unit 13 associated with new and expanded gaseous fuel.</t>
  </si>
  <si>
    <t>Enter the HFC-143a emissions in the industrial product use source category for unit 13 associated with new and expanded gaseous fuel.</t>
  </si>
  <si>
    <t>Enter the HFC-152a emissions in the industrial product use source category for unit 13 associated with new and expanded gaseous fuel.</t>
  </si>
  <si>
    <t>Enter the HFC-227ea emissions in the industrial product use source category for unit 13 associated with new and expanded gaseous fuel.</t>
  </si>
  <si>
    <t>Enter the HFC-236fa emissions in the industrial product use source category for unit 13 associated with new and expanded gaseous fuel.</t>
  </si>
  <si>
    <t>Enter the HFC-245ca emissions in the industrial product use source category for unit 13 associated with new and expanded gaseous fuel.</t>
  </si>
  <si>
    <t>I.Electricity.ES3U14C3</t>
  </si>
  <si>
    <t>Enter the sulphur hexafluoride emissions in the industrial product use source category for unit 14 associated with new and expanded gaseous fuel.</t>
  </si>
  <si>
    <t>Enter the perfluoromethane emissions in the industrial product use source category for unit 14 associated with new and expanded gaseous fuel.</t>
  </si>
  <si>
    <t>Enter the perfluoroethane emissions in the industrial product use source category for unit 14 associated with new and expanded gaseous fuel.</t>
  </si>
  <si>
    <t>Enter the perfluoropropane emissions in the industrial product use source category for unit 14 associated with new and expanded gaseous fuel.</t>
  </si>
  <si>
    <t>Enter the perfluorobutane emissions in the industrial product use source category for unit 14 associated with new and expanded gaseous fuel.</t>
  </si>
  <si>
    <t>Enter the perfluorocyclobutane emissions in the industrial product use source category for unit 14 associated with new and expanded gaseous fuel.</t>
  </si>
  <si>
    <t>Enter the perfluoropentane emissions in the industrial product use source category for unit 14 associated with new and expanded gaseous fuel.</t>
  </si>
  <si>
    <t>Enter the perfluorohexane emissions in the industrial product use source category for unit 14 associated with new and expanded gaseous fuel.</t>
  </si>
  <si>
    <t>Enter the HFC-23 emissions in the industrial product use source category for unit 14 associated with new and expanded gaseous fuel.</t>
  </si>
  <si>
    <t>Enter the HFC-32 emissions in the industrial product use source category for unit 14 associated with new and expanded gaseous fuel.</t>
  </si>
  <si>
    <t>Enter the HFC-41 emissions in the industrial product use source category for unit 14 associated with new and expanded gaseous fuel.</t>
  </si>
  <si>
    <t>Enter the HFC-43-10mee emissions in the industrial product use source category for unit 14 associated with new and expanded gaseous fuel.</t>
  </si>
  <si>
    <t>Enter the HFC-125 emissions in the industrial product use source category for unit 14 associated with new and expanded gaseous fuel.</t>
  </si>
  <si>
    <t>Enter the HFC-134 emissions in the industrial product use source category for unit 14 associated with new and expanded gaseous fuel.</t>
  </si>
  <si>
    <t>Enter the HFC-134a emissions in the industrial product use source category for unit 14 associated with new and expanded gaseous fuel.</t>
  </si>
  <si>
    <t>Enter the HFC-143 emissions in the industrial product use source category for unit 14 associated with new and expanded gaseous fuel.</t>
  </si>
  <si>
    <t>Enter the HFC-143a emissions in the industrial product use source category for unit 14 associated with new and expanded gaseous fuel.</t>
  </si>
  <si>
    <t>Enter the HFC-152a emissions in the industrial product use source category for unit 14 associated with new and expanded gaseous fuel.</t>
  </si>
  <si>
    <t>Enter the HFC-227ea emissions in the industrial product use source category for unit 14 associated with new and expanded gaseous fuel.</t>
  </si>
  <si>
    <t>Enter the HFC-236fa emissions in the industrial product use source category for unit 14 associated with new and expanded gaseous fuel.</t>
  </si>
  <si>
    <t>Enter the HFC-245ca emissions in the industrial product use source category for unit 14 associated with new and expanded gaseous fuel.</t>
  </si>
  <si>
    <t>I.Electricity.ES3U15C3</t>
  </si>
  <si>
    <t>Enter the sulphur hexafluoride emissions in the industrial product use source category for unit 15 associated with new and expanded gaseous fuel.</t>
  </si>
  <si>
    <t>Enter the perfluoromethane emissions in the industrial product use source category for unit 15 associated with new and expanded gaseous fuel.</t>
  </si>
  <si>
    <t>Enter the perfluoroethane emissions in the industrial product use source category for unit 15 associated with new and expanded gaseous fuel.</t>
  </si>
  <si>
    <t>Enter the perfluoropropane emissions in the industrial product use source category for unit 15 associated with new and expanded gaseous fuel.</t>
  </si>
  <si>
    <t>Enter the perfluorobutane emissions in the industrial product use source category for unit 15 associated with new and expanded gaseous fuel.</t>
  </si>
  <si>
    <t>Enter the perfluorocyclobutane emissions in the industrial product use source category for unit 15 associated with new and expanded gaseous fuel.</t>
  </si>
  <si>
    <t>Enter the perfluoropentane emissions in the industrial product use source category for unit 15 associated with new and expanded gaseous fuel.</t>
  </si>
  <si>
    <t>Enter the perfluorohexane emissions in the industrial product use source category for unit 15 associated with new and expanded gaseous fuel.</t>
  </si>
  <si>
    <t>Enter the HFC-23 emissions in the industrial product use source category for unit 15 associated with new and expanded gaseous fuel.</t>
  </si>
  <si>
    <t>Enter the HFC-32 emissions in the industrial product use source category for unit 15 associated with new and expanded gaseous fuel.</t>
  </si>
  <si>
    <t>Enter the HFC-41 emissions in the industrial product use source category for unit 15 associated with new and expanded gaseous fuel.</t>
  </si>
  <si>
    <t>Enter the HFC-43-10mee emissions in the industrial product use source category for unit 15 associated with new and expanded gaseous fuel.</t>
  </si>
  <si>
    <t>Enter the HFC-125 emissions in the industrial product use source category for unit 15 associated with new and expanded gaseous fuel.</t>
  </si>
  <si>
    <t>Enter the HFC-134 emissions in the industrial product use source category for unit 15 associated with new and expanded gaseous fuel.</t>
  </si>
  <si>
    <t>Enter the HFC-134a emissions in the industrial product use source category for unit 15 associated with new and expanded gaseous fuel.</t>
  </si>
  <si>
    <t>Enter the HFC-143 emissions in the industrial product use source category for unit 15 associated with new and expanded gaseous fuel.</t>
  </si>
  <si>
    <t>Enter the HFC-143a emissions in the industrial product use source category for unit 15 associated with new and expanded gaseous fuel.</t>
  </si>
  <si>
    <t>Enter the HFC-152a emissions in the industrial product use source category for unit 15 associated with new and expanded gaseous fuel.</t>
  </si>
  <si>
    <t>Enter the HFC-227ea emissions in the industrial product use source category for unit 15 associated with new and expanded gaseous fuel.</t>
  </si>
  <si>
    <t>Enter the HFC-236fa emissions in the industrial product use source category for unit 15 associated with new and expanded gaseous fuel.</t>
  </si>
  <si>
    <t>Enter the HFC-245ca emissions in the industrial product use source category for unit 15 associated with new and expanded gaseous fuel.</t>
  </si>
  <si>
    <t>I.Electricity.ES3U16C3</t>
  </si>
  <si>
    <t>Enter the sulphur hexafluoride emissions in the industrial product use source category for unit 16 associated with new and expanded gaseous fuel.</t>
  </si>
  <si>
    <t>Enter the perfluoromethane emissions in the industrial product use source category for unit 16 associated with new and expanded gaseous fuel.</t>
  </si>
  <si>
    <t>Enter the perfluoroethane emissions in the industrial product use source category for unit 16 associated with new and expanded gaseous fuel.</t>
  </si>
  <si>
    <t>Enter the perfluoropropane emissions in the industrial product use source category for unit 16 associated with new and expanded gaseous fuel.</t>
  </si>
  <si>
    <t>Enter the perfluorobutane emissions in the industrial product use source category for unit 16 associated with new and expanded gaseous fuel.</t>
  </si>
  <si>
    <t>Enter the perfluorocyclobutane emissions in the industrial product use source category for unit 16 associated with new and expanded gaseous fuel.</t>
  </si>
  <si>
    <t>Enter the perfluoropentane emissions in the industrial product use source category for unit 16 associated with new and expanded gaseous fuel.</t>
  </si>
  <si>
    <t>Enter the perfluorohexane emissions in the industrial product use source category for unit 16 associated with new and expanded gaseous fuel.</t>
  </si>
  <si>
    <t>Enter the HFC-23 emissions in the industrial product use source category for unit 16 associated with new and expanded gaseous fuel.</t>
  </si>
  <si>
    <t>Enter the HFC-32 emissions in the industrial product use source category for unit 16 associated with new and expanded gaseous fuel.</t>
  </si>
  <si>
    <t>Enter the HFC-41 emissions in the industrial product use source category for unit 16 associated with new and expanded gaseous fuel.</t>
  </si>
  <si>
    <t>Enter the HFC-43-10mee emissions in the industrial product use source category for unit 16 associated with new and expanded gaseous fuel.</t>
  </si>
  <si>
    <t>Enter the HFC-125 emissions in the industrial product use source category for unit 16 associated with new and expanded gaseous fuel.</t>
  </si>
  <si>
    <t>Enter the HFC-134 emissions in the industrial product use source category for unit 16 associated with new and expanded gaseous fuel.</t>
  </si>
  <si>
    <t>Enter the HFC-134a emissions in the industrial product use source category for unit 16 associated with new and expanded gaseous fuel.</t>
  </si>
  <si>
    <t>Enter the HFC-143 emissions in the industrial product use source category for unit 16 associated with new and expanded gaseous fuel.</t>
  </si>
  <si>
    <t>Enter the HFC-143a emissions in the industrial product use source category for unit 16 associated with new and expanded gaseous fuel.</t>
  </si>
  <si>
    <t>Enter the HFC-152a emissions in the industrial product use source category for unit 16 associated with new and expanded gaseous fuel.</t>
  </si>
  <si>
    <t>Enter the HFC-227ea emissions in the industrial product use source category for unit 16 associated with new and expanded gaseous fuel.</t>
  </si>
  <si>
    <t>Enter the HFC-236fa emissions in the industrial product use source category for unit 16 associated with new and expanded gaseous fuel.</t>
  </si>
  <si>
    <t>Enter the HFC-245ca emissions in the industrial product use source category for unit 16 associated with new and expanded gaseous fuel.</t>
  </si>
  <si>
    <t>I.Electricity.ES3U17C3</t>
  </si>
  <si>
    <t>Enter the sulphur hexafluoride emissions in the industrial product use source category for unit 17 associated with new and expanded gaseous fuel.</t>
  </si>
  <si>
    <t>Enter the perfluoromethane emissions in the industrial product use source category for unit 17 associated with new and expanded gaseous fuel.</t>
  </si>
  <si>
    <t>Enter the perfluoroethane emissions in the industrial product use source category for unit 17 associated with new and expanded gaseous fuel.</t>
  </si>
  <si>
    <t>Enter the perfluoropropane emissions in the industrial product use source category for unit 17 associated with new and expanded gaseous fuel.</t>
  </si>
  <si>
    <t>Enter the perfluorobutane emissions in the industrial product use source category for unit 17 associated with new and expanded gaseous fuel.</t>
  </si>
  <si>
    <t>Enter the perfluorocyclobutane emissions in the industrial product use source category for unit 17 associated with new and expanded gaseous fuel.</t>
  </si>
  <si>
    <t>Enter the perfluoropentane emissions in the industrial product use source category for unit 17 associated with new and expanded gaseous fuel.</t>
  </si>
  <si>
    <t>Enter the perfluorohexane emissions in the industrial product use source category for unit 17 associated with new and expanded gaseous fuel.</t>
  </si>
  <si>
    <t>Enter the HFC-23 emissions in the industrial product use source category for unit 17 associated with new and expanded gaseous fuel.</t>
  </si>
  <si>
    <t>Enter the HFC-32 emissions in the industrial product use source category for unit 17 associated with new and expanded gaseous fuel.</t>
  </si>
  <si>
    <t>Enter the HFC-41 emissions in the industrial product use source category for unit 17 associated with new and expanded gaseous fuel.</t>
  </si>
  <si>
    <t>Enter the HFC-43-10mee emissions in the industrial product use source category for unit 17 associated with new and expanded gaseous fuel.</t>
  </si>
  <si>
    <t>Enter the HFC-125 emissions in the industrial product use source category for unit 17 associated with new and expanded gaseous fuel.</t>
  </si>
  <si>
    <t>Enter the HFC-134 emissions in the industrial product use source category for unit 17 associated with new and expanded gaseous fuel.</t>
  </si>
  <si>
    <t>Enter the HFC-134a emissions in the industrial product use source category for unit 17 associated with new and expanded gaseous fuel.</t>
  </si>
  <si>
    <t>Enter the HFC-143 emissions in the industrial product use source category for unit 17 associated with new and expanded gaseous fuel.</t>
  </si>
  <si>
    <t>Enter the HFC-143a emissions in the industrial product use source category for unit 17 associated with new and expanded gaseous fuel.</t>
  </si>
  <si>
    <t>Enter the HFC-152a emissions in the industrial product use source category for unit 17 associated with new and expanded gaseous fuel.</t>
  </si>
  <si>
    <t>Enter the HFC-227ea emissions in the industrial product use source category for unit 17 associated with new and expanded gaseous fuel.</t>
  </si>
  <si>
    <t>Enter the HFC-236fa emissions in the industrial product use source category for unit 17 associated with new and expanded gaseous fuel.</t>
  </si>
  <si>
    <t>Enter the HFC-245ca emissions in the industrial product use source category for unit 17 associated with new and expanded gaseous fuel.</t>
  </si>
  <si>
    <t>I.Electricity.ES3U18C3</t>
  </si>
  <si>
    <t>Enter the sulphur hexafluoride emissions in the industrial product use source category for unit 18 associated with new and expanded gaseous fuel.</t>
  </si>
  <si>
    <t>Enter the perfluoromethane emissions in the industrial product use source category for unit 18 associated with new and expanded gaseous fuel.</t>
  </si>
  <si>
    <t>Enter the perfluoroethane emissions in the industrial product use source category for unit 18 associated with new and expanded gaseous fuel.</t>
  </si>
  <si>
    <t>Enter the perfluoropropane emissions in the industrial product use source category for unit 18 associated with new and expanded gaseous fuel.</t>
  </si>
  <si>
    <t>Enter the perfluorobutane emissions in the industrial product use source category for unit 18 associated with new and expanded gaseous fuel.</t>
  </si>
  <si>
    <t>Enter the perfluorocyclobutane emissions in the industrial product use source category for unit 18 associated with new and expanded gaseous fuel.</t>
  </si>
  <si>
    <t>Enter the perfluoropentane emissions in the industrial product use source category for unit 18 associated with new and expanded gaseous fuel.</t>
  </si>
  <si>
    <t>Enter the perfluorohexane emissions in the industrial product use source category for unit 18 associated with new and expanded gaseous fuel.</t>
  </si>
  <si>
    <t>Enter the HFC-23 emissions in the industrial product use source category for unit 18 associated with new and expanded gaseous fuel.</t>
  </si>
  <si>
    <t>Enter the HFC-32 emissions in the industrial product use source category for unit 18 associated with new and expanded gaseous fuel.</t>
  </si>
  <si>
    <t>Enter the HFC-41 emissions in the industrial product use source category for unit 18 associated with new and expanded gaseous fuel.</t>
  </si>
  <si>
    <t>Enter the HFC-43-10mee emissions in the industrial product use source category for unit 18 associated with new and expanded gaseous fuel.</t>
  </si>
  <si>
    <t>Enter the HFC-125 emissions in the industrial product use source category for unit 18 associated with new and expanded gaseous fuel.</t>
  </si>
  <si>
    <t>Enter the HFC-134 emissions in the industrial product use source category for unit 18 associated with new and expanded gaseous fuel.</t>
  </si>
  <si>
    <t>Enter the HFC-134a emissions in the industrial product use source category for unit 18 associated with new and expanded gaseous fuel.</t>
  </si>
  <si>
    <t>Enter the HFC-143 emissions in the industrial product use source category for unit 18 associated with new and expanded gaseous fuel.</t>
  </si>
  <si>
    <t>Enter the HFC-143a emissions in the industrial product use source category for unit 18 associated with new and expanded gaseous fuel.</t>
  </si>
  <si>
    <t>Enter the HFC-152a emissions in the industrial product use source category for unit 18 associated with new and expanded gaseous fuel.</t>
  </si>
  <si>
    <t>Enter the HFC-227ea emissions in the industrial product use source category for unit 18 associated with new and expanded gaseous fuel.</t>
  </si>
  <si>
    <t>Enter the HFC-236fa emissions in the industrial product use source category for unit 18 associated with new and expanded gaseous fuel.</t>
  </si>
  <si>
    <t>Enter the HFC-245ca emissions in the industrial product use source category for unit 18 associated with new and expanded gaseous fuel.</t>
  </si>
  <si>
    <t>I.Electricity.ES3U19C3</t>
  </si>
  <si>
    <t>Enter the sulphur hexafluoride emissions in the industrial product use source category for unit 19 associated with new and expanded gaseous fuel.</t>
  </si>
  <si>
    <t>Enter the perfluoromethane emissions in the industrial product use source category for unit 19 associated with new and expanded gaseous fuel.</t>
  </si>
  <si>
    <t>Enter the perfluoroethane emissions in the industrial product use source category for unit 19 associated with new and expanded gaseous fuel.</t>
  </si>
  <si>
    <t>Enter the perfluoropropane emissions in the industrial product use source category for unit 19 associated with new and expanded gaseous fuel.</t>
  </si>
  <si>
    <t>Enter the perfluorobutane emissions in the industrial product use source category for unit 19 associated with new and expanded gaseous fuel.</t>
  </si>
  <si>
    <t>Enter the perfluorocyclobutane emissions in the industrial product use source category for unit 19 associated with new and expanded gaseous fuel.</t>
  </si>
  <si>
    <t>Enter the perfluoropentane emissions in the industrial product use source category for unit 19 associated with new and expanded gaseous fuel.</t>
  </si>
  <si>
    <t>Enter the perfluorohexane emissions in the industrial product use source category for unit 19 associated with new and expanded gaseous fuel.</t>
  </si>
  <si>
    <t>Enter the HFC-23 emissions in the industrial product use source category for unit 19 associated with new and expanded gaseous fuel.</t>
  </si>
  <si>
    <t>Enter the HFC-32 emissions in the industrial product use source category for unit 19 associated with new and expanded gaseous fuel.</t>
  </si>
  <si>
    <t>Enter the HFC-41 emissions in the industrial product use source category for unit 19 associated with new and expanded gaseous fuel.</t>
  </si>
  <si>
    <t>Enter the HFC-43-10mee emissions in the industrial product use source category for unit 19 associated with new and expanded gaseous fuel.</t>
  </si>
  <si>
    <t>Enter the HFC-125 emissions in the industrial product use source category for unit 19 associated with new and expanded gaseous fuel.</t>
  </si>
  <si>
    <t>Enter the HFC-134 emissions in the industrial product use source category for unit 19 associated with new and expanded gaseous fuel.</t>
  </si>
  <si>
    <t>Enter the HFC-134a emissions in the industrial product use source category for unit 19 associated with new and expanded gaseous fuel.</t>
  </si>
  <si>
    <t>Enter the HFC-143 emissions in the industrial product use source category for unit 19 associated with new and expanded gaseous fuel.</t>
  </si>
  <si>
    <t>Enter the HFC-143a emissions in the industrial product use source category for unit 19 associated with new and expanded gaseous fuel.</t>
  </si>
  <si>
    <t>Enter the HFC-152a emissions in the industrial product use source category for unit 19 associated with new and expanded gaseous fuel.</t>
  </si>
  <si>
    <t>Enter the HFC-227ea emissions in the industrial product use source category for unit 19 associated with new and expanded gaseous fuel.</t>
  </si>
  <si>
    <t>Enter the HFC-236fa emissions in the industrial product use source category for unit 19 associated with new and expanded gaseous fuel.</t>
  </si>
  <si>
    <t>Enter the HFC-245ca emissions in the industrial product use source category for unit 19 associated with new and expanded gaseous fuel.</t>
  </si>
  <si>
    <t>I.Electricity.ES3U20C3</t>
  </si>
  <si>
    <t>Enter the sulphur hexafluoride emissions in the industrial product use source category for unit 20 associated with new and expanded gaseous fuel.</t>
  </si>
  <si>
    <t>Enter the perfluoromethane emissions in the industrial product use source category for unit 20 associated with new and expanded gaseous fuel.</t>
  </si>
  <si>
    <t>Enter the perfluoroethane emissions in the industrial product use source category for unit 20 associated with new and expanded gaseous fuel.</t>
  </si>
  <si>
    <t>Enter the perfluoropropane emissions in the industrial product use source category for unit 20 associated with new and expanded gaseous fuel.</t>
  </si>
  <si>
    <t>Enter the perfluorobutane emissions in the industrial product use source category for unit 20 associated with new and expanded gaseous fuel.</t>
  </si>
  <si>
    <t>Enter the perfluorocyclobutane emissions in the industrial product use source category for unit 20 associated with new and expanded gaseous fuel.</t>
  </si>
  <si>
    <t>Enter the perfluoropentane emissions in the industrial product use source category for unit 20 associated with new and expanded gaseous fuel.</t>
  </si>
  <si>
    <t>Enter the perfluorohexane emissions in the industrial product use source category for unit 20 associated with new and expanded gaseous fuel.</t>
  </si>
  <si>
    <t>Enter the HFC-23 emissions in the industrial product use source category for unit 20 associated with new and expanded gaseous fuel.</t>
  </si>
  <si>
    <t>Enter the HFC-32 emissions in the industrial product use source category for unit 20 associated with new and expanded gaseous fuel.</t>
  </si>
  <si>
    <t>Enter the HFC-41 emissions in the industrial product use source category for unit 20 associated with new and expanded gaseous fuel.</t>
  </si>
  <si>
    <t>Enter the HFC-43-10mee emissions in the industrial product use source category for unit 20 associated with new and expanded gaseous fuel.</t>
  </si>
  <si>
    <t>Enter the HFC-125 emissions in the industrial product use source category for unit 20 associated with new and expanded gaseous fuel.</t>
  </si>
  <si>
    <t>Enter the HFC-134 emissions in the industrial product use source category for unit 20 associated with new and expanded gaseous fuel.</t>
  </si>
  <si>
    <t>Enter the HFC-134a emissions in the industrial product use source category for unit 20 associated with new and expanded gaseous fuel.</t>
  </si>
  <si>
    <t>Enter the HFC-143 emissions in the industrial product use source category for unit 20 associated with new and expanded gaseous fuel.</t>
  </si>
  <si>
    <t>Enter the HFC-143a emissions in the industrial product use source category for unit 20 associated with new and expanded gaseous fuel.</t>
  </si>
  <si>
    <t>Enter the HFC-152a emissions in the industrial product use source category for unit 20 associated with new and expanded gaseous fuel.</t>
  </si>
  <si>
    <t>Enter the HFC-227ea emissions in the industrial product use source category for unit 20 associated with new and expanded gaseous fuel.</t>
  </si>
  <si>
    <t>Enter the HFC-236fa emissions in the industrial product use source category for unit 20 associated with new and expanded gaseous fuel.</t>
  </si>
  <si>
    <t>Enter the HFC-245ca emissions in the industrial product use source category for unit 20 associated with new and expanded gaseous fuel.</t>
  </si>
  <si>
    <t>I.Electricity.ES3U1C4</t>
  </si>
  <si>
    <t>Enter the carbon dioxide emissions in the venting source category for unit 1 associated with new and expanded gaseous fuel.</t>
  </si>
  <si>
    <t>Enter the methane emissions in the venting source category for unit 1 associated with new and expanded gaseous fuel.</t>
  </si>
  <si>
    <t>Enter the nitrous oxide emissions in the venting source category for unit 1 associated with new and expanded gaseous fuel.</t>
  </si>
  <si>
    <t>I.Electricity.ES3U2C4</t>
  </si>
  <si>
    <t>Enter the carbon dioxide emissions in the venting source category for unit 2 associated with new and expanded gaseous fuel.</t>
  </si>
  <si>
    <t>Enter the methane emissions in the venting source category for unit 2 associated with new and expanded gaseous fuel.</t>
  </si>
  <si>
    <t>Enter the nitrous oxide emissions in the venting source category for unit 2 associated with new and expanded gaseous fuel.</t>
  </si>
  <si>
    <t>I.Electricity.ES3U3C4</t>
  </si>
  <si>
    <t>Enter the carbon dioxide emissions in the venting source category for unit 3 associated with new and expanded gaseous fuel.</t>
  </si>
  <si>
    <t>Enter the methane emissions in the venting source category for unit 3 associated with new and expanded gaseous fuel.</t>
  </si>
  <si>
    <t>Enter the nitrous oxide emissions in the venting source category for unit 3 associated with new and expanded gaseous fuel.</t>
  </si>
  <si>
    <t>I.Electricity.ES3U4C4</t>
  </si>
  <si>
    <t>Enter the carbon dioxide emissions in the venting source category for unit 4 associated with new and expanded gaseous fuel.</t>
  </si>
  <si>
    <t>Enter the methane emissions in the venting source category for unit 4 associated with new and expanded gaseous fuel.</t>
  </si>
  <si>
    <t>Enter the nitrous oxide emissions in the venting source category for unit 4 associated with new and expanded gaseous fuel.</t>
  </si>
  <si>
    <t>I.Electricity.ES3U5C4</t>
  </si>
  <si>
    <t>Enter the carbon dioxide emissions in the venting source category for unit 5 associated with new and expanded gaseous fuel.</t>
  </si>
  <si>
    <t>Enter the methane emissions in the venting source category for unit 5 associated with new and expanded gaseous fuel.</t>
  </si>
  <si>
    <t>Enter the nitrous oxide emissions in the venting source category for unit 5 associated with new and expanded gaseous fuel.</t>
  </si>
  <si>
    <t>I.Electricity.ES3U6C4</t>
  </si>
  <si>
    <t>Enter the carbon dioxide emissions in the venting source category for unit 6 associated with new and expanded gaseous fuel.</t>
  </si>
  <si>
    <t>Enter the methane emissions in the venting source category for unit 6 associated with new and expanded gaseous fuel.</t>
  </si>
  <si>
    <t>Enter the nitrous oxide emissions in the venting source category for unit 6 associated with new and expanded gaseous fuel.</t>
  </si>
  <si>
    <t>I.Electricity.ES3U7C4</t>
  </si>
  <si>
    <t>Enter the carbon dioxide emissions in the venting source category for unit 7 associated with new and expanded gaseous fuel.</t>
  </si>
  <si>
    <t>Enter the methane emissions in the venting source category for unit 7 associated with new and expanded gaseous fuel.</t>
  </si>
  <si>
    <t>Enter the nitrous oxide emissions in the venting source category for unit 7 associated with new and expanded gaseous fuel.</t>
  </si>
  <si>
    <t>I.Electricity.ES3U8C4</t>
  </si>
  <si>
    <t>Enter the carbon dioxide emissions in the venting source category for unit 8 associated with new and expanded gaseous fuel.</t>
  </si>
  <si>
    <t>Enter the methane emissions in the venting source category for unit 8 associated with new and expanded gaseous fuel.</t>
  </si>
  <si>
    <t>Enter the nitrous oxide emissions in the venting source category for unit 8 associated with new and expanded gaseous fuel.</t>
  </si>
  <si>
    <t>I.Electricity.ES3U9C4</t>
  </si>
  <si>
    <t>Enter the carbon dioxide emissions in the venting source category for unit 9 associated with new and expanded gaseous fuel.</t>
  </si>
  <si>
    <t>Enter the methane emissions in the venting source category for unit 9 associated with new and expanded gaseous fuel.</t>
  </si>
  <si>
    <t>Enter the nitrous oxide emissions in the venting source category for unit 9 associated with new and expanded gaseous fuel.</t>
  </si>
  <si>
    <t>I.Electricity.ES3U10C4</t>
  </si>
  <si>
    <t>Enter the carbon dioxide emissions in the venting source category for unit 10 associated with new and expanded gaseous fuel.</t>
  </si>
  <si>
    <t>Enter the methane emissions in the venting source category for unit 10 associated with new and expanded gaseous fuel.</t>
  </si>
  <si>
    <t>Enter the nitrous oxide emissions in the venting source category for unit 10 associated with new and expanded gaseous fuel.</t>
  </si>
  <si>
    <t>I.Electricity.ES3U11C4</t>
  </si>
  <si>
    <t>Enter the carbon dioxide emissions in the venting source category for unit 11 associated with new and expanded gaseous fuel.</t>
  </si>
  <si>
    <t>Enter the methane emissions in the venting source category for unit 11 associated with new and expanded gaseous fuel.</t>
  </si>
  <si>
    <t>Enter the nitrous oxide emissions in the venting source category for unit 11 associated with new and expanded gaseous fuel.</t>
  </si>
  <si>
    <t>I.Electricity.ES3U12C4</t>
  </si>
  <si>
    <t>Enter the carbon dioxide emissions in the venting source category for unit 12 associated with new and expanded gaseous fuel.</t>
  </si>
  <si>
    <t>Enter the methane emissions in the venting source category for unit 12 associated with new and expanded gaseous fuel.</t>
  </si>
  <si>
    <t>Enter the nitrous oxide emissions in the venting source category for unit 12 associated with new and expanded gaseous fuel.</t>
  </si>
  <si>
    <t>I.Electricity.ES3U13C4</t>
  </si>
  <si>
    <t>Enter the carbon dioxide emissions in the venting source category for unit 13 associated with new and expanded gaseous fuel.</t>
  </si>
  <si>
    <t>Enter the methane emissions in the venting source category for unit 13 associated with new and expanded gaseous fuel.</t>
  </si>
  <si>
    <t>Enter the nitrous oxide emissions in the venting source category for unit 13 associated with new and expanded gaseous fuel.</t>
  </si>
  <si>
    <t>I.Electricity.ES3U14C4</t>
  </si>
  <si>
    <t>Enter the carbon dioxide emissions in the venting source category for unit 14 associated with new and expanded gaseous fuel.</t>
  </si>
  <si>
    <t>Enter the methane emissions in the venting source category for unit 14 associated with new and expanded gaseous fuel.</t>
  </si>
  <si>
    <t>Enter the nitrous oxide emissions in the venting source category for unit 14 associated with new and expanded gaseous fuel.</t>
  </si>
  <si>
    <t>I.Electricity.ES3U15C4</t>
  </si>
  <si>
    <t>Enter the carbon dioxide emissions in the venting source category for unit 15 associated with new and expanded gaseous fuel.</t>
  </si>
  <si>
    <t>Enter the methane emissions in the venting source category for unit 15 associated with new and expanded gaseous fuel.</t>
  </si>
  <si>
    <t>Enter the nitrous oxide emissions in the venting source category for unit 15 associated with new and expanded gaseous fuel.</t>
  </si>
  <si>
    <t>I.Electricity.ES3U16C4</t>
  </si>
  <si>
    <t>Enter the carbon dioxide emissions in the venting source category for unit 16 associated with new and expanded gaseous fuel.</t>
  </si>
  <si>
    <t>Enter the methane emissions in the venting source category for unit 16 associated with new and expanded gaseous fuel.</t>
  </si>
  <si>
    <t>Enter the nitrous oxide emissions in the venting source category for unit 16 associated with new and expanded gaseous fuel.</t>
  </si>
  <si>
    <t>I.Electricity.ES3U17C4</t>
  </si>
  <si>
    <t>Enter the carbon dioxide emissions in the venting source category for unit 17 associated with new and expanded gaseous fuel.</t>
  </si>
  <si>
    <t>Enter the methane emissions in the venting source category for unit 17 associated with new and expanded gaseous fuel.</t>
  </si>
  <si>
    <t>Enter the nitrous oxide emissions in the venting source category for unit 17 associated with new and expanded gaseous fuel.</t>
  </si>
  <si>
    <t>I.Electricity.ES3U18C4</t>
  </si>
  <si>
    <t>Enter the carbon dioxide emissions in the venting source category for unit 18 associated with new and expanded gaseous fuel.</t>
  </si>
  <si>
    <t>Enter the methane emissions in the venting source category for unit 18 associated with new and expanded gaseous fuel.</t>
  </si>
  <si>
    <t>Enter the nitrous oxide emissions in the venting source category for unit 18 associated with new and expanded gaseous fuel.</t>
  </si>
  <si>
    <t>I.Electricity.ES3U19C4</t>
  </si>
  <si>
    <t>Enter the carbon dioxide emissions in the venting source category for unit 19 associated with new and expanded gaseous fuel.</t>
  </si>
  <si>
    <t>Enter the methane emissions in the venting source category for unit 19 associated with new and expanded gaseous fuel.</t>
  </si>
  <si>
    <t>Enter the nitrous oxide emissions in the venting source category for unit 19 associated with new and expanded gaseous fuel.</t>
  </si>
  <si>
    <t>I.Electricity.ES3U20C4</t>
  </si>
  <si>
    <t>Enter the carbon dioxide emissions in the venting source category for unit 20 associated with new and expanded gaseous fuel.</t>
  </si>
  <si>
    <t>Enter the methane emissions in the venting source category for unit 20 associated with new and expanded gaseous fuel.</t>
  </si>
  <si>
    <t>Enter the nitrous oxide emissions in the venting source category for unit 20 associated with new and expanded gaseous fuel.</t>
  </si>
  <si>
    <t>I.Electricity.ES3U1C5</t>
  </si>
  <si>
    <t>Enter the carbon dioxide emissions in the flaring source category for unit 1 associated with new and expanded gaseous fuel.</t>
  </si>
  <si>
    <t>Enter the methane emissions in the flaring source category for unit 1 associated with new and expanded gaseous fuel.</t>
  </si>
  <si>
    <t>Enter the nitrous oxide emissions in the flaring source category for unit 1 associated with new and expanded gaseous fuel.</t>
  </si>
  <si>
    <t>I.Electricity.ES3U2C5</t>
  </si>
  <si>
    <t>Enter the carbon dioxide emissions in the flaring source category for unit 2 associated with new and expanded gaseous fuel.</t>
  </si>
  <si>
    <t>Enter the methane emissions in the flaring source category for unit 2 associated with new and expanded gaseous fuel.</t>
  </si>
  <si>
    <t>Enter the nitrous oxide emissions in the flaring source category for unit 2 associated with new and expanded gaseous fuel.</t>
  </si>
  <si>
    <t>I.Electricity.ES3U3C5</t>
  </si>
  <si>
    <t>Enter the carbon dioxide emissions in the flaring source category for unit 3 associated with new and expanded gaseous fuel.</t>
  </si>
  <si>
    <t>Enter the methane emissions in the flaring source category for unit 3 associated with new and expanded gaseous fuel.</t>
  </si>
  <si>
    <t>Enter the nitrous oxide emissions in the flaring source category for unit 3 associated with new and expanded gaseous fuel.</t>
  </si>
  <si>
    <t>I.Electricity.ES3U4C5</t>
  </si>
  <si>
    <t>Enter the carbon dioxide emissions in the flaring source category for unit 4 associated with new and expanded gaseous fuel.</t>
  </si>
  <si>
    <t>Enter the methane emissions in the flaring source category for unit 4 associated with new and expanded gaseous fuel.</t>
  </si>
  <si>
    <t>Enter the nitrous oxide emissions in the flaring source category for unit 4 associated with new and expanded gaseous fuel.</t>
  </si>
  <si>
    <t>I.Electricity.ES3U5C5</t>
  </si>
  <si>
    <t>Enter the carbon dioxide emissions in the flaring source category for unit 5 associated with new and expanded gaseous fuel.</t>
  </si>
  <si>
    <t>Enter the methane emissions in the flaring source category for unit 5 associated with new and expanded gaseous fuel.</t>
  </si>
  <si>
    <t>Enter the nitrous oxide emissions in the flaring source category for unit 5 associated with new and expanded gaseous fuel.</t>
  </si>
  <si>
    <t>I.Electricity.ES3U6C5</t>
  </si>
  <si>
    <t>Enter the carbon dioxide emissions in the flaring source category for unit 6 associated with new and expanded gaseous fuel.</t>
  </si>
  <si>
    <t>Enter the methane emissions in the flaring source category for unit 6 associated with new and expanded gaseous fuel.</t>
  </si>
  <si>
    <t>Enter the nitrous oxide emissions in the flaring source category for unit 6 associated with new and expanded gaseous fuel.</t>
  </si>
  <si>
    <t>I.Electricity.ES3U7C5</t>
  </si>
  <si>
    <t>Enter the carbon dioxide emissions in the flaring source category for unit 7 associated with new and expanded gaseous fuel.</t>
  </si>
  <si>
    <t>Enter the methane emissions in the flaring source category for unit 7 associated with new and expanded gaseous fuel.</t>
  </si>
  <si>
    <t>Enter the nitrous oxide emissions in the flaring source category for unit 7 associated with new and expanded gaseous fuel.</t>
  </si>
  <si>
    <t>I.Electricity.ES3U8C5</t>
  </si>
  <si>
    <t>Enter the carbon dioxide emissions in the flaring source category for unit 8 associated with new and expanded gaseous fuel.</t>
  </si>
  <si>
    <t>Enter the methane emissions in the flaring source category for unit 8 associated with new and expanded gaseous fuel.</t>
  </si>
  <si>
    <t>Enter the nitrous oxide emissions in the flaring source category for unit 8 associated with new and expanded gaseous fuel.</t>
  </si>
  <si>
    <t>I.Electricity.ES3U9C5</t>
  </si>
  <si>
    <t>Enter the carbon dioxide emissions in the flaring source category for unit 9 associated with new and expanded gaseous fuel.</t>
  </si>
  <si>
    <t>Enter the methane emissions in the flaring source category for unit 9 associated with new and expanded gaseous fuel.</t>
  </si>
  <si>
    <t>Enter the nitrous oxide emissions in the flaring source category for unit 9 associated with new and expanded gaseous fuel.</t>
  </si>
  <si>
    <t>I.Electricity.ES3U10C5</t>
  </si>
  <si>
    <t>Enter the carbon dioxide emissions in the flaring source category for unit 10 associated with new and expanded gaseous fuel.</t>
  </si>
  <si>
    <t>Enter the methane emissions in the flaring source category for unit 10 associated with new and expanded gaseous fuel.</t>
  </si>
  <si>
    <t>Enter the nitrous oxide emissions in the flaring source category for unit 10 associated with new and expanded gaseous fuel.</t>
  </si>
  <si>
    <t>I.Electricity.ES3U11C5</t>
  </si>
  <si>
    <t>Enter the carbon dioxide emissions in the flaring source category for unit 11 associated with new and expanded gaseous fuel.</t>
  </si>
  <si>
    <t>Enter the methane emissions in the flaring source category for unit 11 associated with new and expanded gaseous fuel.</t>
  </si>
  <si>
    <t>Enter the nitrous oxide emissions in the flaring source category for unit 11 associated with new and expanded gaseous fuel.</t>
  </si>
  <si>
    <t>I.Electricity.ES3U12C5</t>
  </si>
  <si>
    <t>Enter the carbon dioxide emissions in the flaring source category for unit 12 associated with new and expanded gaseous fuel.</t>
  </si>
  <si>
    <t>Enter the methane emissions in the flaring source category for unit 12 associated with new and expanded gaseous fuel.</t>
  </si>
  <si>
    <t>Enter the nitrous oxide emissions in the flaring source category for unit 12 associated with new and expanded gaseous fuel.</t>
  </si>
  <si>
    <t>I.Electricity.ES3U13C5</t>
  </si>
  <si>
    <t>Enter the carbon dioxide emissions in the flaring source category for unit 13 associated with new and expanded gaseous fuel.</t>
  </si>
  <si>
    <t>Enter the methane emissions in the flaring source category for unit 13 associated with new and expanded gaseous fuel.</t>
  </si>
  <si>
    <t>Enter the nitrous oxide emissions in the flaring source category for unit 13 associated with new and expanded gaseous fuel.</t>
  </si>
  <si>
    <t>I.Electricity.ES3U14C5</t>
  </si>
  <si>
    <t>Enter the carbon dioxide emissions in the flaring source category for unit 14 associated with new and expanded gaseous fuel.</t>
  </si>
  <si>
    <t>Enter the methane emissions in the flaring source category for unit 14 associated with new and expanded gaseous fuel.</t>
  </si>
  <si>
    <t>Enter the nitrous oxide emissions in the flaring source category for unit 14 associated with new and expanded gaseous fuel.</t>
  </si>
  <si>
    <t>I.Electricity.ES3U15C5</t>
  </si>
  <si>
    <t>Enter the carbon dioxide emissions in the flaring source category for unit 15 associated with new and expanded gaseous fuel.</t>
  </si>
  <si>
    <t>Enter the methane emissions in the flaring source category for unit 15 associated with new and expanded gaseous fuel.</t>
  </si>
  <si>
    <t>Enter the nitrous oxide emissions in the flaring source category for unit 15 associated with new and expanded gaseous fuel.</t>
  </si>
  <si>
    <t>I.Electricity.ES3U16C5</t>
  </si>
  <si>
    <t>Enter the carbon dioxide emissions in the flaring source category for unit 16 associated with new and expanded gaseous fuel.</t>
  </si>
  <si>
    <t>Enter the methane emissions in the flaring source category for unit 16 associated with new and expanded gaseous fuel.</t>
  </si>
  <si>
    <t>Enter the nitrous oxide emissions in the flaring source category for unit 16 associated with new and expanded gaseous fuel.</t>
  </si>
  <si>
    <t>I.Electricity.ES3U17C5</t>
  </si>
  <si>
    <t>Enter the carbon dioxide emissions in the flaring source category for unit 17 associated with new and expanded gaseous fuel.</t>
  </si>
  <si>
    <t>Enter the methane emissions in the flaring source category for unit 17 associated with new and expanded gaseous fuel.</t>
  </si>
  <si>
    <t>Enter the nitrous oxide emissions in the flaring source category for unit 17 associated with new and expanded gaseous fuel.</t>
  </si>
  <si>
    <t>I.Electricity.ES3U18C5</t>
  </si>
  <si>
    <t>Enter the carbon dioxide emissions in the flaring source category for unit 18 associated with new and expanded gaseous fuel.</t>
  </si>
  <si>
    <t>Enter the methane emissions in the flaring source category for unit 18 associated with new and expanded gaseous fuel.</t>
  </si>
  <si>
    <t>Enter the nitrous oxide emissions in the flaring source category for unit 18 associated with new and expanded gaseous fuel.</t>
  </si>
  <si>
    <t>I.Electricity.ES3U19C5</t>
  </si>
  <si>
    <t>Enter the carbon dioxide emissions in the flaring source category for unit 19 associated with new and expanded gaseous fuel.</t>
  </si>
  <si>
    <t>Enter the methane emissions in the flaring source category for unit 19 associated with new and expanded gaseous fuel.</t>
  </si>
  <si>
    <t>Enter the nitrous oxide emissions in the flaring source category for unit 19 associated with new and expanded gaseous fuel.</t>
  </si>
  <si>
    <t>I.Electricity.ES3U20C5</t>
  </si>
  <si>
    <t>Enter the carbon dioxide emissions in the flaring source category for unit 20 associated with new and expanded gaseous fuel.</t>
  </si>
  <si>
    <t>Enter the methane emissions in the flaring source category for unit 20 associated with new and expanded gaseous fuel.</t>
  </si>
  <si>
    <t>Enter the nitrous oxide emissions in the flaring source category for unit 20 associated with new and expanded gaseous fuel.</t>
  </si>
  <si>
    <t>I.Electricity.ES3U1C6</t>
  </si>
  <si>
    <t>Enter the carbon dioxide emissions in the leakage source category for unit 1 associated with new and expanded gaseous fuel.</t>
  </si>
  <si>
    <t>Enter the methane emissions in the leakage source category for unit 1 associated with new and expanded gaseous fuel.</t>
  </si>
  <si>
    <t>Enter the nitrous oxide emissions in the leakage source category for unit 1 associated with new and expanded gaseous fuel.</t>
  </si>
  <si>
    <t>I.Electricity.ES3U2C6</t>
  </si>
  <si>
    <t>Enter the carbon dioxide emissions in the leakage source category for unit 2 associated with new and expanded gaseous fuel.</t>
  </si>
  <si>
    <t>Enter the methane emissions in the leakage source category for unit 2 associated with new and expanded gaseous fuel.</t>
  </si>
  <si>
    <t>Enter the nitrous oxide emissions in the leakage source category for unit 2 associated with new and expanded gaseous fuel.</t>
  </si>
  <si>
    <t>I.Electricity.ES3U3C6</t>
  </si>
  <si>
    <t>Enter the carbon dioxide emissions in the leakage source category for unit 3 associated with new and expanded gaseous fuel.</t>
  </si>
  <si>
    <t>Enter the methane emissions in the leakage source category for unit 3 associated with new and expanded gaseous fuel.</t>
  </si>
  <si>
    <t>Enter the nitrous oxide emissions in the leakage source category for unit 3 associated with new and expanded gaseous fuel.</t>
  </si>
  <si>
    <t>I.Electricity.ES3U4C6</t>
  </si>
  <si>
    <t>Enter the carbon dioxide emissions in the leakage source category for unit 4 associated with new and expanded gaseous fuel.</t>
  </si>
  <si>
    <t>Enter the methane emissions in the leakage source category for unit 4 associated with new and expanded gaseous fuel.</t>
  </si>
  <si>
    <t>Enter the nitrous oxide emissions in the leakage source category for unit 4 associated with new and expanded gaseous fuel.</t>
  </si>
  <si>
    <t>I.Electricity.ES3U5C6</t>
  </si>
  <si>
    <t>Enter the carbon dioxide emissions in the leakage source category for unit 5 associated with new and expanded gaseous fuel.</t>
  </si>
  <si>
    <t>Enter the methane emissions in the leakage source category for unit 5 associated with new and expanded gaseous fuel.</t>
  </si>
  <si>
    <t>Enter the nitrous oxide emissions in the leakage source category for unit 5 associated with new and expanded gaseous fuel.</t>
  </si>
  <si>
    <t>I.Electricity.ES3U6C6</t>
  </si>
  <si>
    <t>Enter the carbon dioxide emissions in the leakage source category for unit 6 associated with new and expanded gaseous fuel.</t>
  </si>
  <si>
    <t>Enter the methane emissions in the leakage source category for unit 6 associated with new and expanded gaseous fuel.</t>
  </si>
  <si>
    <t>Enter the nitrous oxide emissions in the leakage source category for unit 6 associated with new and expanded gaseous fuel.</t>
  </si>
  <si>
    <t>I.Electricity.ES3U7C6</t>
  </si>
  <si>
    <t>Enter the carbon dioxide emissions in the leakage source category for unit 7 associated with new and expanded gaseous fuel.</t>
  </si>
  <si>
    <t>Enter the methane emissions in the leakage source category for unit 7 associated with new and expanded gaseous fuel.</t>
  </si>
  <si>
    <t>Enter the nitrous oxide emissions in the leakage source category for unit 7 associated with new and expanded gaseous fuel.</t>
  </si>
  <si>
    <t>I.Electricity.ES3U8C6</t>
  </si>
  <si>
    <t>Enter the carbon dioxide emissions in the leakage source category for unit 8 associated with new and expanded gaseous fuel.</t>
  </si>
  <si>
    <t>Enter the methane emissions in the leakage source category for unit 8 associated with new and expanded gaseous fuel.</t>
  </si>
  <si>
    <t>Enter the nitrous oxide emissions in the leakage source category for unit 8 associated with new and expanded gaseous fuel.</t>
  </si>
  <si>
    <t>I.Electricity.ES3U9C6</t>
  </si>
  <si>
    <t>Enter the carbon dioxide emissions in the leakage source category for unit 9 associated with new and expanded gaseous fuel.</t>
  </si>
  <si>
    <t>Enter the methane emissions in the leakage source category for unit 9 associated with new and expanded gaseous fuel.</t>
  </si>
  <si>
    <t>Enter the nitrous oxide emissions in the leakage source category for unit 9 associated with new and expanded gaseous fuel.</t>
  </si>
  <si>
    <t>I.Electricity.ES3U10C6</t>
  </si>
  <si>
    <t>Enter the carbon dioxide emissions in the leakage source category for unit 10 associated with new and expanded gaseous fuel.</t>
  </si>
  <si>
    <t>Enter the methane emissions in the leakage source category for unit 10 associated with new and expanded gaseous fuel.</t>
  </si>
  <si>
    <t>Enter the nitrous oxide emissions in the leakage source category for unit 10 associated with new and expanded gaseous fuel.</t>
  </si>
  <si>
    <t>I.Electricity.ES3U11C6</t>
  </si>
  <si>
    <t>Enter the carbon dioxide emissions in the leakage source category for unit 11 associated with new and expanded gaseous fuel.</t>
  </si>
  <si>
    <t>Enter the methane emissions in the leakage source category for unit 11 associated with new and expanded gaseous fuel.</t>
  </si>
  <si>
    <t>Enter the nitrous oxide emissions in the leakage source category for unit 11 associated with new and expanded gaseous fuel.</t>
  </si>
  <si>
    <t>I.Electricity.ES3U12C6</t>
  </si>
  <si>
    <t>Enter the carbon dioxide emissions in the leakage source category for unit 12 associated with new and expanded gaseous fuel.</t>
  </si>
  <si>
    <t>Enter the methane emissions in the leakage source category for unit 12 associated with new and expanded gaseous fuel.</t>
  </si>
  <si>
    <t>Enter the nitrous oxide emissions in the leakage source category for unit 12 associated with new and expanded gaseous fuel.</t>
  </si>
  <si>
    <t>I.Electricity.ES3U13C6</t>
  </si>
  <si>
    <t>Enter the carbon dioxide emissions in the leakage source category for unit 13 associated with new and expanded gaseous fuel.</t>
  </si>
  <si>
    <t>Enter the methane emissions in the leakage source category for unit 13 associated with new and expanded gaseous fuel.</t>
  </si>
  <si>
    <t>Enter the nitrous oxide emissions in the leakage source category for unit 13 associated with new and expanded gaseous fuel.</t>
  </si>
  <si>
    <t>I.Electricity.ES3U14C6</t>
  </si>
  <si>
    <t>Enter the carbon dioxide emissions in the leakage source category for unit 14 associated with new and expanded gaseous fuel.</t>
  </si>
  <si>
    <t>Enter the methane emissions in the leakage source category for unit 14 associated with new and expanded gaseous fuel.</t>
  </si>
  <si>
    <t>Enter the nitrous oxide emissions in the leakage source category for unit 14 associated with new and expanded gaseous fuel.</t>
  </si>
  <si>
    <t>I.Electricity.ES3U15C6</t>
  </si>
  <si>
    <t>Enter the carbon dioxide emissions in the leakage source category for unit 15 associated with new and expanded gaseous fuel.</t>
  </si>
  <si>
    <t>Enter the methane emissions in the leakage source category for unit 15 associated with new and expanded gaseous fuel.</t>
  </si>
  <si>
    <t>Enter the nitrous oxide emissions in the leakage source category for unit 15 associated with new and expanded gaseous fuel.</t>
  </si>
  <si>
    <t>I.Electricity.ES3U16C6</t>
  </si>
  <si>
    <t>Enter the carbon dioxide emissions in the leakage source category for unit 16 associated with new and expanded gaseous fuel.</t>
  </si>
  <si>
    <t>Enter the methane emissions in the leakage source category for unit 16 associated with new and expanded gaseous fuel.</t>
  </si>
  <si>
    <t>Enter the nitrous oxide emissions in the leakage source category for unit 16 associated with new and expanded gaseous fuel.</t>
  </si>
  <si>
    <t>I.Electricity.ES3U17C6</t>
  </si>
  <si>
    <t>Enter the carbon dioxide emissions in the leakage source category for unit 17 associated with new and expanded gaseous fuel.</t>
  </si>
  <si>
    <t>Enter the methane emissions in the leakage source category for unit 17 associated with new and expanded gaseous fuel.</t>
  </si>
  <si>
    <t>Enter the nitrous oxide emissions in the leakage source category for unit 17 associated with new and expanded gaseous fuel.</t>
  </si>
  <si>
    <t>I.Electricity.ES3U18C6</t>
  </si>
  <si>
    <t>Enter the carbon dioxide emissions in the leakage source category for unit 18 associated with new and expanded gaseous fuel.</t>
  </si>
  <si>
    <t>Enter the methane emissions in the leakage source category for unit 18 associated with new and expanded gaseous fuel.</t>
  </si>
  <si>
    <t>Enter the nitrous oxide emissions in the leakage source category for unit 18 associated with new and expanded gaseous fuel.</t>
  </si>
  <si>
    <t>I.Electricity.ES3U19C6</t>
  </si>
  <si>
    <t>Enter the carbon dioxide emissions in the leakage source category for unit 19 associated with new and expanded gaseous fuel.</t>
  </si>
  <si>
    <t>Enter the methane emissions in the leakage source category for unit 19 associated with new and expanded gaseous fuel.</t>
  </si>
  <si>
    <t>Enter the nitrous oxide emissions in the leakage source category for unit 19 associated with new and expanded gaseous fuel.</t>
  </si>
  <si>
    <t>I.Electricity.ES3U20C6</t>
  </si>
  <si>
    <t>Enter the carbon dioxide emissions in the leakage source category for unit 20 associated with new and expanded gaseous fuel.</t>
  </si>
  <si>
    <t>Enter the methane emissions in the leakage source category for unit 20 associated with new and expanded gaseous fuel.</t>
  </si>
  <si>
    <t>Enter the nitrous oxide emissions in the leakage source category for unit 20 associated with new and expanded gaseous fuel.</t>
  </si>
  <si>
    <t>I.Electricity.ES3U1C7</t>
  </si>
  <si>
    <t>Enter the carbon dioxide emissions in the on-site transportation source category for unit 1 associated with new and expanded gaseous fuel.</t>
  </si>
  <si>
    <t>Enter the methane emissions in the on-site transportation source category for unit 1 associated with new and expanded gaseous fuel.</t>
  </si>
  <si>
    <t>Enter the nitrous oxide emissions in the on-site transportation source category for unit 1 associated with new and expanded gaseous fuel.</t>
  </si>
  <si>
    <t>I.Electricity.ES3U2C7</t>
  </si>
  <si>
    <t>Enter the carbon dioxide emissions in the on-site transportation source category for unit 2 associated with new and expanded gaseous fuel.</t>
  </si>
  <si>
    <t>Enter the methane emissions in the on-site transportation source category for unit 2 associated with new and expanded gaseous fuel.</t>
  </si>
  <si>
    <t>Enter the nitrous oxide emissions in the on-site transportation source category for unit 2 associated with new and expanded gaseous fuel.</t>
  </si>
  <si>
    <t>I.Electricity.ES3U3C7</t>
  </si>
  <si>
    <t>Enter the carbon dioxide emissions in the on-site transportation source category for unit 3 associated with new and expanded gaseous fuel.</t>
  </si>
  <si>
    <t>Enter the methane emissions in the on-site transportation source category for unit 3 associated with new and expanded gaseous fuel.</t>
  </si>
  <si>
    <t>Enter the nitrous oxide emissions in the on-site transportation source category for unit 3 associated with new and expanded gaseous fuel.</t>
  </si>
  <si>
    <t>I.Electricity.ES3U4C7</t>
  </si>
  <si>
    <t>Enter the carbon dioxide emissions in the on-site transportation source category for unit 4 associated with new and expanded gaseous fuel.</t>
  </si>
  <si>
    <t>Enter the methane emissions in the on-site transportation source category for unit 4 associated with new and expanded gaseous fuel.</t>
  </si>
  <si>
    <t>Enter the nitrous oxide emissions in the on-site transportation source category for unit 4 associated with new and expanded gaseous fuel.</t>
  </si>
  <si>
    <t>I.Electricity.ES3U5C7</t>
  </si>
  <si>
    <t>Enter the carbon dioxide emissions in the on-site transportation source category for unit 5 associated with new and expanded gaseous fuel.</t>
  </si>
  <si>
    <t>Enter the methane emissions in the on-site transportation source category for unit 5 associated with new and expanded gaseous fuel.</t>
  </si>
  <si>
    <t>Enter the nitrous oxide emissions in the on-site transportation source category for unit 5 associated with new and expanded gaseous fuel.</t>
  </si>
  <si>
    <t>I.Electricity.ES3U6C7</t>
  </si>
  <si>
    <t>Enter the carbon dioxide emissions in the on-site transportation source category for unit 6 associated with new and expanded gaseous fuel.</t>
  </si>
  <si>
    <t>Enter the methane emissions in the on-site transportation source category for unit 6 associated with new and expanded gaseous fuel.</t>
  </si>
  <si>
    <t>Enter the nitrous oxide emissions in the on-site transportation source category for unit 6 associated with new and expanded gaseous fuel.</t>
  </si>
  <si>
    <t>I.Electricity.ES3U7C7</t>
  </si>
  <si>
    <t>Enter the carbon dioxide emissions in the on-site transportation source category for unit 7 associated with new and expanded gaseous fuel.</t>
  </si>
  <si>
    <t>Enter the methane emissions in the on-site transportation source category for unit 7 associated with new and expanded gaseous fuel.</t>
  </si>
  <si>
    <t>Enter the nitrous oxide emissions in the on-site transportation source category for unit 7 associated with new and expanded gaseous fuel.</t>
  </si>
  <si>
    <t>I.Electricity.ES3U8C7</t>
  </si>
  <si>
    <t>Enter the carbon dioxide emissions in the on-site transportation source category for unit 8 associated with new and expanded gaseous fuel.</t>
  </si>
  <si>
    <t>Enter the methane emissions in the on-site transportation source category for unit 8 associated with new and expanded gaseous fuel.</t>
  </si>
  <si>
    <t>Enter the nitrous oxide emissions in the on-site transportation source category for unit 8 associated with new and expanded gaseous fuel.</t>
  </si>
  <si>
    <t>I.Electricity.ES3U9C7</t>
  </si>
  <si>
    <t>Enter the carbon dioxide emissions in the on-site transportation source category for unit 9 associated with new and expanded gaseous fuel.</t>
  </si>
  <si>
    <t>Enter the methane emissions in the on-site transportation source category for unit 9 associated with new and expanded gaseous fuel.</t>
  </si>
  <si>
    <t>Enter the nitrous oxide emissions in the on-site transportation source category for unit 9 associated with new and expanded gaseous fuel.</t>
  </si>
  <si>
    <t>I.Electricity.ES3U10C7</t>
  </si>
  <si>
    <t>Enter the carbon dioxide emissions in the on-site transportation source category for unit 10 associated with new and expanded gaseous fuel.</t>
  </si>
  <si>
    <t>Enter the methane emissions in the on-site transportation source category for unit 10 associated with new and expanded gaseous fuel.</t>
  </si>
  <si>
    <t>Enter the nitrous oxide emissions in the on-site transportation source category for unit 10 associated with new and expanded gaseous fuel.</t>
  </si>
  <si>
    <t>I.Electricity.ES3U11C7</t>
  </si>
  <si>
    <t>Enter the carbon dioxide emissions in the on-site transportation source category for unit 11 associated with new and expanded gaseous fuel.</t>
  </si>
  <si>
    <t>Enter the methane emissions in the on-site transportation source category for unit 11 associated with new and expanded gaseous fuel.</t>
  </si>
  <si>
    <t>Enter the nitrous oxide emissions in the on-site transportation source category for unit 11 associated with new and expanded gaseous fuel.</t>
  </si>
  <si>
    <t>I.Electricity.ES3U12C7</t>
  </si>
  <si>
    <t>Enter the carbon dioxide emissions in the on-site transportation source category for unit 12 associated with new and expanded gaseous fuel.</t>
  </si>
  <si>
    <t>Enter the methane emissions in the on-site transportation source category for unit 12 associated with new and expanded gaseous fuel.</t>
  </si>
  <si>
    <t>Enter the nitrous oxide emissions in the on-site transportation source category for unit 12 associated with new and expanded gaseous fuel.</t>
  </si>
  <si>
    <t>I.Electricity.ES3U13C7</t>
  </si>
  <si>
    <t>Enter the carbon dioxide emissions in the on-site transportation source category for unit 13 associated with new and expanded gaseous fuel.</t>
  </si>
  <si>
    <t>Enter the methane emissions in the on-site transportation source category for unit 13 associated with new and expanded gaseous fuel.</t>
  </si>
  <si>
    <t>Enter the nitrous oxide emissions in the on-site transportation source category for unit 13 associated with new and expanded gaseous fuel.</t>
  </si>
  <si>
    <t>I.Electricity.ES3U14C7</t>
  </si>
  <si>
    <t>Enter the carbon dioxide emissions in the on-site transportation source category for unit 14 associated with new and expanded gaseous fuel.</t>
  </si>
  <si>
    <t>Enter the methane emissions in the on-site transportation source category for unit 14 associated with new and expanded gaseous fuel.</t>
  </si>
  <si>
    <t>Enter the nitrous oxide emissions in the on-site transportation source category for unit 14 associated with new and expanded gaseous fuel.</t>
  </si>
  <si>
    <t>I.Electricity.ES3U15C7</t>
  </si>
  <si>
    <t>Enter the carbon dioxide emissions in the on-site transportation source category for unit 15 associated with new and expanded gaseous fuel.</t>
  </si>
  <si>
    <t>Enter the methane emissions in the on-site transportation source category for unit 15 associated with new and expanded gaseous fuel.</t>
  </si>
  <si>
    <t>Enter the nitrous oxide emissions in the on-site transportation source category for unit 15 associated with new and expanded gaseous fuel.</t>
  </si>
  <si>
    <t>I.Electricity.ES3U16C7</t>
  </si>
  <si>
    <t>Enter the carbon dioxide emissions in the on-site transportation source category for unit 16 associated with new and expanded gaseous fuel.</t>
  </si>
  <si>
    <t>Enter the methane emissions in the on-site transportation source category for unit 16 associated with new and expanded gaseous fuel.</t>
  </si>
  <si>
    <t>Enter the nitrous oxide emissions in the on-site transportation source category for unit 16 associated with new and expanded gaseous fuel.</t>
  </si>
  <si>
    <t>I.Electricity.ES3U17C7</t>
  </si>
  <si>
    <t>Enter the carbon dioxide emissions in the on-site transportation source category for unit 17 associated with new and expanded gaseous fuel.</t>
  </si>
  <si>
    <t>Enter the methane emissions in the on-site transportation source category for unit 17 associated with new and expanded gaseous fuel.</t>
  </si>
  <si>
    <t>Enter the nitrous oxide emissions in the on-site transportation source category for unit 17 associated with new and expanded gaseous fuel.</t>
  </si>
  <si>
    <t>I.Electricity.ES3U18C7</t>
  </si>
  <si>
    <t>Enter the carbon dioxide emissions in the on-site transportation source category for unit 18 associated with new and expanded gaseous fuel.</t>
  </si>
  <si>
    <t>Enter the methane emissions in the on-site transportation source category for unit 18 associated with new and expanded gaseous fuel.</t>
  </si>
  <si>
    <t>Enter the nitrous oxide emissions in the on-site transportation source category for unit 18 associated with new and expanded gaseous fuel.</t>
  </si>
  <si>
    <t>I.Electricity.ES3U19C7</t>
  </si>
  <si>
    <t>Enter the carbon dioxide emissions in the on-site transportation source category for unit 19 associated with new and expanded gaseous fuel.</t>
  </si>
  <si>
    <t>Enter the methane emissions in the on-site transportation source category for unit 19 associated with new and expanded gaseous fuel.</t>
  </si>
  <si>
    <t>Enter the nitrous oxide emissions in the on-site transportation source category for unit 19 associated with new and expanded gaseous fuel.</t>
  </si>
  <si>
    <t>I.Electricity.ES3U20C7</t>
  </si>
  <si>
    <t>Enter the carbon dioxide emissions in the on-site transportation source category for unit 20 associated with new and expanded gaseous fuel.</t>
  </si>
  <si>
    <t>Enter the methane emissions in the on-site transportation source category for unit 20 associated with new and expanded gaseous fuel.</t>
  </si>
  <si>
    <t>Enter the nitrous oxide emissions in the on-site transportation source category for unit 20 associated with new and expanded gaseous fuel.</t>
  </si>
  <si>
    <t>I.Electricity.ES3U1C8</t>
  </si>
  <si>
    <t>Enter the carbon dioxide emissions in the waste source category for unit 1 associated with new and expanded gaseous fuel.</t>
  </si>
  <si>
    <t>Enter the methane emissions in the waste source category for unit 1 associated with new and expanded gaseous fuel.</t>
  </si>
  <si>
    <t>Enter the nitrous oxide emissions in the waste source category for unit 1 associated with new and expanded gaseous fuel.</t>
  </si>
  <si>
    <t>I.Electricity.ES3U2C8</t>
  </si>
  <si>
    <t>Enter the carbon dioxide emissions in the waste source category for unit 2 associated with new and expanded gaseous fuel.</t>
  </si>
  <si>
    <t>Enter the methane emissions in the waste source category for unit 2 associated with new and expanded gaseous fuel.</t>
  </si>
  <si>
    <t>Enter the nitrous oxide emissions in the waste source category for unit 2 associated with new and expanded gaseous fuel.</t>
  </si>
  <si>
    <t>I.Electricity.ES3U3C8</t>
  </si>
  <si>
    <t>Enter the carbon dioxide emissions in the waste source category for unit 3 associated with new and expanded gaseous fuel.</t>
  </si>
  <si>
    <t>Enter the methane emissions in the waste source category for unit 3 associated with new and expanded gaseous fuel.</t>
  </si>
  <si>
    <t>Enter the nitrous oxide emissions in the waste source category for unit 3 associated with new and expanded gaseous fuel.</t>
  </si>
  <si>
    <t>I.Electricity.ES3U4C8</t>
  </si>
  <si>
    <t>Enter the carbon dioxide emissions in the waste source category for unit 4 associated with new and expanded gaseous fuel.</t>
  </si>
  <si>
    <t>Enter the methane emissions in the waste source category for unit 4 associated with new and expanded gaseous fuel.</t>
  </si>
  <si>
    <t>Enter the nitrous oxide emissions in the waste source category for unit 4 associated with new and expanded gaseous fuel.</t>
  </si>
  <si>
    <t>I.Electricity.ES3U5C8</t>
  </si>
  <si>
    <t>Enter the carbon dioxide emissions in the waste source category for unit 5 associated with new and expanded gaseous fuel.</t>
  </si>
  <si>
    <t>Enter the methane emissions in the waste source category for unit 5 associated with new and expanded gaseous fuel.</t>
  </si>
  <si>
    <t>Enter the nitrous oxide emissions in the waste source category for unit 5 associated with new and expanded gaseous fuel.</t>
  </si>
  <si>
    <t>I.Electricity.ES3U6C8</t>
  </si>
  <si>
    <t>Enter the carbon dioxide emissions in the waste source category for unit 6 associated with new and expanded gaseous fuel.</t>
  </si>
  <si>
    <t>Enter the methane emissions in the waste source category for unit 6 associated with new and expanded gaseous fuel.</t>
  </si>
  <si>
    <t>Enter the nitrous oxide emissions in the waste source category for unit 6 associated with new and expanded gaseous fuel.</t>
  </si>
  <si>
    <t>I.Electricity.ES3U7C8</t>
  </si>
  <si>
    <t>Enter the carbon dioxide emissions in the waste source category for unit 7 associated with new and expanded gaseous fuel.</t>
  </si>
  <si>
    <t>Enter the methane emissions in the waste source category for unit 7 associated with new and expanded gaseous fuel.</t>
  </si>
  <si>
    <t>Enter the nitrous oxide emissions in the waste source category for unit 7 associated with new and expanded gaseous fuel.</t>
  </si>
  <si>
    <t>I.Electricity.ES3U8C8</t>
  </si>
  <si>
    <t>Enter the carbon dioxide emissions in the waste source category for unit 8 associated with new and expanded gaseous fuel.</t>
  </si>
  <si>
    <t>Enter the methane emissions in the waste source category for unit 8 associated with new and expanded gaseous fuel.</t>
  </si>
  <si>
    <t>Enter the nitrous oxide emissions in the waste source category for unit 8 associated with new and expanded gaseous fuel.</t>
  </si>
  <si>
    <t>I.Electricity.ES3U9C8</t>
  </si>
  <si>
    <t>Enter the carbon dioxide emissions in the waste source category for unit 9 associated with new and expanded gaseous fuel.</t>
  </si>
  <si>
    <t>Enter the methane emissions in the waste source category for unit 9 associated with new and expanded gaseous fuel.</t>
  </si>
  <si>
    <t>Enter the nitrous oxide emissions in the waste source category for unit 9 associated with new and expanded gaseous fuel.</t>
  </si>
  <si>
    <t>I.Electricity.ES3U10C8</t>
  </si>
  <si>
    <t>Enter the carbon dioxide emissions in the waste source category for unit 10 associated with new and expanded gaseous fuel.</t>
  </si>
  <si>
    <t>Enter the methane emissions in the waste source category for unit 10 associated with new and expanded gaseous fuel.</t>
  </si>
  <si>
    <t>Enter the nitrous oxide emissions in the waste source category for unit 10 associated with new and expanded gaseous fuel.</t>
  </si>
  <si>
    <t>I.Electricity.ES3U11C8</t>
  </si>
  <si>
    <t>Enter the carbon dioxide emissions in the waste source category for unit 11 associated with new and expanded gaseous fuel.</t>
  </si>
  <si>
    <t>Enter the methane emissions in the waste source category for unit 11 associated with new and expanded gaseous fuel.</t>
  </si>
  <si>
    <t>Enter the nitrous oxide emissions in the waste source category for unit 11 associated with new and expanded gaseous fuel.</t>
  </si>
  <si>
    <t>I.Electricity.ES3U12C8</t>
  </si>
  <si>
    <t>Enter the carbon dioxide emissions in the waste source category for unit 12 associated with new and expanded gaseous fuel.</t>
  </si>
  <si>
    <t>Enter the methane emissions in the waste source category for unit 12 associated with new and expanded gaseous fuel.</t>
  </si>
  <si>
    <t>Enter the nitrous oxide emissions in the waste source category for unit 12 associated with new and expanded gaseous fuel.</t>
  </si>
  <si>
    <t>I.Electricity.ES3U13C8</t>
  </si>
  <si>
    <t>Enter the carbon dioxide emissions in the waste source category for unit 13 associated with new and expanded gaseous fuel.</t>
  </si>
  <si>
    <t>Enter the methane emissions in the waste source category for unit 13 associated with new and expanded gaseous fuel.</t>
  </si>
  <si>
    <t>Enter the nitrous oxide emissions in the waste source category for unit 13 associated with new and expanded gaseous fuel.</t>
  </si>
  <si>
    <t>I.Electricity.ES3U14C8</t>
  </si>
  <si>
    <t>Enter the carbon dioxide emissions in the waste source category for unit 14 associated with new and expanded gaseous fuel.</t>
  </si>
  <si>
    <t>Enter the methane emissions in the waste source category for unit 14 associated with new and expanded gaseous fuel.</t>
  </si>
  <si>
    <t>Enter the nitrous oxide emissions in the waste source category for unit 14 associated with new and expanded gaseous fuel.</t>
  </si>
  <si>
    <t>I.Electricity.ES3U15C8</t>
  </si>
  <si>
    <t>Enter the carbon dioxide emissions in the waste source category for unit 15 associated with new and expanded gaseous fuel.</t>
  </si>
  <si>
    <t>Enter the methane emissions in the waste source category for unit 15 associated with new and expanded gaseous fuel.</t>
  </si>
  <si>
    <t>Enter the nitrous oxide emissions in the waste source category for unit 15 associated with new and expanded gaseous fuel.</t>
  </si>
  <si>
    <t>I.Electricity.ES3U16C8</t>
  </si>
  <si>
    <t>Enter the carbon dioxide emissions in the waste source category for unit 16 associated with new and expanded gaseous fuel.</t>
  </si>
  <si>
    <t>Enter the methane emissions in the waste source category for unit 16 associated with new and expanded gaseous fuel.</t>
  </si>
  <si>
    <t>Enter the nitrous oxide emissions in the waste source category for unit 16 associated with new and expanded gaseous fuel.</t>
  </si>
  <si>
    <t>I.Electricity.ES3U17C8</t>
  </si>
  <si>
    <t>Enter the carbon dioxide emissions in the waste source category for unit 17 associated with new and expanded gaseous fuel.</t>
  </si>
  <si>
    <t>Enter the methane emissions in the waste source category for unit 17 associated with new and expanded gaseous fuel.</t>
  </si>
  <si>
    <t>Enter the nitrous oxide emissions in the waste source category for unit 17 associated with new and expanded gaseous fuel.</t>
  </si>
  <si>
    <t>I.Electricity.ES3U18C8</t>
  </si>
  <si>
    <t>Enter the carbon dioxide emissions in the waste source category for unit 18 associated with new and expanded gaseous fuel.</t>
  </si>
  <si>
    <t>Enter the methane emissions in the waste source category for unit 18 associated with new and expanded gaseous fuel.</t>
  </si>
  <si>
    <t>Enter the nitrous oxide emissions in the waste source category for unit 18 associated with new and expanded gaseous fuel.</t>
  </si>
  <si>
    <t>I.Electricity.ES3U19C8</t>
  </si>
  <si>
    <t>Enter the carbon dioxide emissions in the waste source category for unit 19 associated with new and expanded gaseous fuel.</t>
  </si>
  <si>
    <t>Enter the methane emissions in the waste source category for unit 19 associated with new and expanded gaseous fuel.</t>
  </si>
  <si>
    <t>Enter the nitrous oxide emissions in the waste source category for unit 19 associated with new and expanded gaseous fuel.</t>
  </si>
  <si>
    <t>I.Electricity.ES3U20C8</t>
  </si>
  <si>
    <t>Enter the carbon dioxide emissions in the waste source category for unit 20 associated with new and expanded gaseous fuel.</t>
  </si>
  <si>
    <t>Enter the methane emissions in the waste source category for unit 20 associated with new and expanded gaseous fuel.</t>
  </si>
  <si>
    <t>Enter the nitrous oxide emissions in the waste source category for unit 20 associated with new and expanded gaseous fuel.</t>
  </si>
  <si>
    <t>I.Electricity.ES3U1C9</t>
  </si>
  <si>
    <t>Enter the carbon dioxide emissions in the wastewater source category for unit 1 associated with new and expanded gaseous fuel.</t>
  </si>
  <si>
    <t>Enter the methane emissions in the wastewater source category for unit 1 associated with new and expanded gaseous fuel.</t>
  </si>
  <si>
    <t>Enter the nitrous oxide emissions in the wastewater source category for unit 1 associated with new and expanded gaseous fuel.</t>
  </si>
  <si>
    <t>I.Electricity.ES3U2C9</t>
  </si>
  <si>
    <t>Enter the carbon dioxide emissions in the wastewater source category for unit 2 associated with new and expanded gaseous fuel.</t>
  </si>
  <si>
    <t>Enter the methane emissions in the wastewater source category for unit 2 associated with new and expanded gaseous fuel.</t>
  </si>
  <si>
    <t>Enter the nitrous oxide emissions in the wastewater source category for unit 2 associated with new and expanded gaseous fuel.</t>
  </si>
  <si>
    <t>I.Electricity.ES3U3C9</t>
  </si>
  <si>
    <t>Enter the carbon dioxide emissions in the wastewater source category for unit 3 associated with new and expanded gaseous fuel.</t>
  </si>
  <si>
    <t>Enter the methane emissions in the wastewater source category for unit 3 associated with new and expanded gaseous fuel.</t>
  </si>
  <si>
    <t>Enter the nitrous oxide emissions in the wastewater source category for unit 3 associated with new and expanded gaseous fuel.</t>
  </si>
  <si>
    <t>I.Electricity.ES3U4C9</t>
  </si>
  <si>
    <t>Enter the carbon dioxide emissions in the wastewater source category for unit 4 associated with new and expanded gaseous fuel.</t>
  </si>
  <si>
    <t>Enter the methane emissions in the wastewater source category for unit 4 associated with new and expanded gaseous fuel.</t>
  </si>
  <si>
    <t>Enter the nitrous oxide emissions in the wastewater source category for unit 4 associated with new and expanded gaseous fuel.</t>
  </si>
  <si>
    <t>I.Electricity.ES3U5C9</t>
  </si>
  <si>
    <t>Enter the carbon dioxide emissions in the wastewater source category for unit 5 associated with new and expanded gaseous fuel.</t>
  </si>
  <si>
    <t>Enter the methane emissions in the wastewater source category for unit 5 associated with new and expanded gaseous fuel.</t>
  </si>
  <si>
    <t>Enter the nitrous oxide emissions in the wastewater source category for unit 5 associated with new and expanded gaseous fuel.</t>
  </si>
  <si>
    <t>I.Electricity.ES3U6C9</t>
  </si>
  <si>
    <t>Enter the carbon dioxide emissions in the wastewater source category for unit 6 associated with new and expanded gaseous fuel.</t>
  </si>
  <si>
    <t>Enter the methane emissions in the wastewater source category for unit 6 associated with new and expanded gaseous fuel.</t>
  </si>
  <si>
    <t>Enter the nitrous oxide emissions in the wastewater source category for unit 6 associated with new and expanded gaseous fuel.</t>
  </si>
  <si>
    <t>I.Electricity.ES3U7C9</t>
  </si>
  <si>
    <t>Enter the carbon dioxide emissions in the wastewater source category for unit 7 associated with new and expanded gaseous fuel.</t>
  </si>
  <si>
    <t>Enter the methane emissions in the wastewater source category for unit 7 associated with new and expanded gaseous fuel.</t>
  </si>
  <si>
    <t>Enter the nitrous oxide emissions in the wastewater source category for unit 7 associated with new and expanded gaseous fuel.</t>
  </si>
  <si>
    <t>I.Electricity.ES3U8C9</t>
  </si>
  <si>
    <t>Enter the carbon dioxide emissions in the wastewater source category for unit 8 associated with new and expanded gaseous fuel.</t>
  </si>
  <si>
    <t>Enter the methane emissions in the wastewater source category for unit 8 associated with new and expanded gaseous fuel.</t>
  </si>
  <si>
    <t>Enter the nitrous oxide emissions in the wastewater source category for unit 8 associated with new and expanded gaseous fuel.</t>
  </si>
  <si>
    <t>I.Electricity.ES3U9C9</t>
  </si>
  <si>
    <t>Enter the carbon dioxide emissions in the wastewater source category for unit 9 associated with new and expanded gaseous fuel.</t>
  </si>
  <si>
    <t>Enter the methane emissions in the wastewater source category for unit 9 associated with new and expanded gaseous fuel.</t>
  </si>
  <si>
    <t>Enter the nitrous oxide emissions in the wastewater source category for unit 9 associated with new and expanded gaseous fuel.</t>
  </si>
  <si>
    <t>I.Electricity.ES3U10C9</t>
  </si>
  <si>
    <t>Enter the carbon dioxide emissions in the wastewater source category for unit 10 associated with new and expanded gaseous fuel.</t>
  </si>
  <si>
    <t>Enter the methane emissions in the wastewater source category for unit 10 associated with new and expanded gaseous fuel.</t>
  </si>
  <si>
    <t>Enter the nitrous oxide emissions in the wastewater source category for unit 10 associated with new and expanded gaseous fuel.</t>
  </si>
  <si>
    <t>I.Electricity.ES3U11C9</t>
  </si>
  <si>
    <t>Enter the carbon dioxide emissions in the wastewater source category for unit 11 associated with new and expanded gaseous fuel.</t>
  </si>
  <si>
    <t>Enter the methane emissions in the wastewater source category for unit 11 associated with new and expanded gaseous fuel.</t>
  </si>
  <si>
    <t>Enter the nitrous oxide emissions in the wastewater source category for unit 11 associated with new and expanded gaseous fuel.</t>
  </si>
  <si>
    <t>I.Electricity.ES3U12C9</t>
  </si>
  <si>
    <t>Enter the carbon dioxide emissions in the wastewater source category for unit 12 associated with new and expanded gaseous fuel.</t>
  </si>
  <si>
    <t>Enter the methane emissions in the wastewater source category for unit 12 associated with new and expanded gaseous fuel.</t>
  </si>
  <si>
    <t>Enter the nitrous oxide emissions in the wastewater source category for unit 12 associated with new and expanded gaseous fuel.</t>
  </si>
  <si>
    <t>I.Electricity.ES3U13C9</t>
  </si>
  <si>
    <t>Enter the carbon dioxide emissions in the wastewater source category for unit 13 associated with new and expanded gaseous fuel.</t>
  </si>
  <si>
    <t>Enter the methane emissions in the wastewater source category for unit 13 associated with new and expanded gaseous fuel.</t>
  </si>
  <si>
    <t>Enter the nitrous oxide emissions in the wastewater source category for unit 13 associated with new and expanded gaseous fuel.</t>
  </si>
  <si>
    <t>I.Electricity.ES3U14C9</t>
  </si>
  <si>
    <t>Enter the carbon dioxide emissions in the wastewater source category for unit 14 associated with new and expanded gaseous fuel.</t>
  </si>
  <si>
    <t>Enter the methane emissions in the wastewater source category for unit 14 associated with new and expanded gaseous fuel.</t>
  </si>
  <si>
    <t>Enter the nitrous oxide emissions in the wastewater source category for unit 14 associated with new and expanded gaseous fuel.</t>
  </si>
  <si>
    <t>I.Electricity.ES3U15C9</t>
  </si>
  <si>
    <t>Enter the carbon dioxide emissions in the wastewater source category for unit 15 associated with new and expanded gaseous fuel.</t>
  </si>
  <si>
    <t>Enter the methane emissions in the wastewater source category for unit 15 associated with new and expanded gaseous fuel.</t>
  </si>
  <si>
    <t>Enter the nitrous oxide emissions in the wastewater source category for unit 15 associated with new and expanded gaseous fuel.</t>
  </si>
  <si>
    <t>I.Electricity.ES3U16C9</t>
  </si>
  <si>
    <t>Enter the carbon dioxide emissions in the wastewater source category for unit 16 associated with new and expanded gaseous fuel.</t>
  </si>
  <si>
    <t>Enter the methane emissions in the wastewater source category for unit 16 associated with new and expanded gaseous fuel.</t>
  </si>
  <si>
    <t>Enter the nitrous oxide emissions in the wastewater source category for unit 16 associated with new and expanded gaseous fuel.</t>
  </si>
  <si>
    <t>I.Electricity.ES3U17C9</t>
  </si>
  <si>
    <t>Enter the carbon dioxide emissions in the wastewater source category for unit 17 associated with new and expanded gaseous fuel.</t>
  </si>
  <si>
    <t>Enter the methane emissions in the wastewater source category for unit 17 associated with new and expanded gaseous fuel.</t>
  </si>
  <si>
    <t>Enter the nitrous oxide emissions in the wastewater source category for unit 17 associated with new and expanded gaseous fuel.</t>
  </si>
  <si>
    <t>I.Electricity.ES3U18C9</t>
  </si>
  <si>
    <t>Enter the carbon dioxide emissions in the wastewater source category for unit 18 associated with new and expanded gaseous fuel.</t>
  </si>
  <si>
    <t>Enter the methane emissions in the wastewater source category for unit 18 associated with new and expanded gaseous fuel.</t>
  </si>
  <si>
    <t>Enter the nitrous oxide emissions in the wastewater source category for unit 18 associated with new and expanded gaseous fuel.</t>
  </si>
  <si>
    <t>I.Electricity.ES3U19C9</t>
  </si>
  <si>
    <t>Enter the carbon dioxide emissions in the wastewater source category for unit 19 associated with new and expanded gaseous fuel.</t>
  </si>
  <si>
    <t>Enter the methane emissions in the wastewater source category for unit 19 associated with new and expanded gaseous fuel.</t>
  </si>
  <si>
    <t>Enter the nitrous oxide emissions in the wastewater source category for unit 19 associated with new and expanded gaseous fuel.</t>
  </si>
  <si>
    <t>I.Electricity.ES3U20C9</t>
  </si>
  <si>
    <t>Enter the carbon dioxide emissions in the wastewater source category for unit 20 associated with new and expanded gaseous fuel.</t>
  </si>
  <si>
    <t>Enter the methane emissions in the wastewater source category for unit 20 associated with new and expanded gaseous fuel.</t>
  </si>
  <si>
    <t>Enter the nitrous oxide emissions in the wastewater source category for unit 20 associated with new and expanded gaseous fuel.</t>
  </si>
  <si>
    <t>I.Electricity.ES4U1Quantity</t>
  </si>
  <si>
    <t>Enter the production quantity for unit 1 associated with liquid fuel.</t>
  </si>
  <si>
    <t>I.Electricity.ES4U2Quantity</t>
  </si>
  <si>
    <t>Enter the production quantity for unit 2 associated with liquid fuel.</t>
  </si>
  <si>
    <t>I.Electricity.ES4U3Quantity</t>
  </si>
  <si>
    <t>Enter the production quantity for unit 3 associated with liquid fuel.</t>
  </si>
  <si>
    <t>I.Electricity.ES4U4Quantity</t>
  </si>
  <si>
    <t>Enter the production quantity for unit 4 associated with liquid fuel.</t>
  </si>
  <si>
    <t>I.Electricity.ES4U5Quantity</t>
  </si>
  <si>
    <t>Enter the production quantity for unit 5 associated with liquid fuel.</t>
  </si>
  <si>
    <t>I.Electricity.ES4U6Quantity</t>
  </si>
  <si>
    <t>Enter the production quantity for unit 6 associated with liquid fuel.</t>
  </si>
  <si>
    <t>I.Electricity.ES4U7Quantity</t>
  </si>
  <si>
    <t>Enter the production quantity for unit 7 associated with liquid fuel.</t>
  </si>
  <si>
    <t>I.Electricity.ES4U8Quantity</t>
  </si>
  <si>
    <t>Enter the production quantity for unit 8 associated with liquid fuel.</t>
  </si>
  <si>
    <t>I.Electricity.ES4U9Quantity</t>
  </si>
  <si>
    <t>Enter the production quantity for unit 9 associated with liquid fuel.</t>
  </si>
  <si>
    <t>I.Electricity.ES4U10Quantity</t>
  </si>
  <si>
    <t>Enter the production quantity for unit 10 associated with liquid fuel.</t>
  </si>
  <si>
    <t>I.Electricity.ES4U11Quantity</t>
  </si>
  <si>
    <t>Enter the production quantity for unit 11 associated with liquid fuel.</t>
  </si>
  <si>
    <t>I.Electricity.ES4U12Quantity</t>
  </si>
  <si>
    <t>Enter the production quantity for unit 12 associated with liquid fuel.</t>
  </si>
  <si>
    <t>I.Electricity.ES4U13Quantity</t>
  </si>
  <si>
    <t>Enter the production quantity for unit 13 associated with liquid fuel.</t>
  </si>
  <si>
    <t>I.Electricity.ES4U14Quantity</t>
  </si>
  <si>
    <t>Enter the production quantity for unit 14 associated with liquid fuel.</t>
  </si>
  <si>
    <t>I.Electricity.ES4U15Quantity</t>
  </si>
  <si>
    <t>Enter the production quantity for unit 15 associated with liquid fuel.</t>
  </si>
  <si>
    <t>I.Electricity.ES4U16Quantity</t>
  </si>
  <si>
    <t>Enter the production quantity for unit 16 associated with liquid fuel.</t>
  </si>
  <si>
    <t>I.Electricity.ES4U17Quantity</t>
  </si>
  <si>
    <t>Enter the production quantity for unit 17 associated with liquid fuel.</t>
  </si>
  <si>
    <t>I.Electricity.ES4U18Quantity</t>
  </si>
  <si>
    <t>Enter the production quantity for unit 18 associated with liquid fuel.</t>
  </si>
  <si>
    <t>I.Electricity.ES4U19Quantity</t>
  </si>
  <si>
    <t>Enter the production quantity for unit 19 associated with liquid fuel.</t>
  </si>
  <si>
    <t>I.Electricity.ES4U20Quantity</t>
  </si>
  <si>
    <t>Enter the production quantity for unit 20 associated with liquid fuel.</t>
  </si>
  <si>
    <t>I.Electricity.ES4U1C1</t>
  </si>
  <si>
    <t>Enter the carbon dioxide emissions in the stationary fuel combustion source category for unit 1 associated with liquid fuel.</t>
  </si>
  <si>
    <t>Enter the methane emissions in the stationary fuel combustion source category for unit 1 associated with liquid fuel.</t>
  </si>
  <si>
    <t>Enter the nitrous oxide emissions in the stationary fuel combustion source category for unit 1 associated with liquid fuel.</t>
  </si>
  <si>
    <t>I.Electricity.ES4U2C1</t>
  </si>
  <si>
    <t>Enter the carbon dioxide emissions in the stationary fuel combustion source category for unit 2 associated with liquid fuel.</t>
  </si>
  <si>
    <t>Enter the methane emissions in the stationary fuel combustion source category for unit 2 associated with liquid fuel.</t>
  </si>
  <si>
    <t>Enter the nitrous oxide emissions in the stationary fuel combustion source category for unit 2 associated with liquid fuel.</t>
  </si>
  <si>
    <t>I.Electricity.ES4U3C1</t>
  </si>
  <si>
    <t>Enter the carbon dioxide emissions in the stationary fuel combustion source category for unit 3 associated with liquid fuel.</t>
  </si>
  <si>
    <t>Enter the methane emissions in the stationary fuel combustion source category for unit 3 associated with liquid fuel.</t>
  </si>
  <si>
    <t>Enter the nitrous oxide emissions in the stationary fuel combustion source category for unit 3 associated with liquid fuel.</t>
  </si>
  <si>
    <t>I.Electricity.ES4U4C1</t>
  </si>
  <si>
    <t>Enter the carbon dioxide emissions in the stationary fuel combustion source category for unit 4 associated with liquid fuel.</t>
  </si>
  <si>
    <t>Enter the methane emissions in the stationary fuel combustion source category for unit 4 associated with liquid fuel.</t>
  </si>
  <si>
    <t>Enter the nitrous oxide emissions in the stationary fuel combustion source category for unit 4 associated with liquid fuel.</t>
  </si>
  <si>
    <t>I.Electricity.ES4U5C1</t>
  </si>
  <si>
    <t>Enter the carbon dioxide emissions in the stationary fuel combustion source category for unit 5 associated with liquid fuel.</t>
  </si>
  <si>
    <t>Enter the methane emissions in the stationary fuel combustion source category for unit 5 associated with liquid fuel.</t>
  </si>
  <si>
    <t>Enter the nitrous oxide emissions in the stationary fuel combustion source category for unit 5 associated with liquid fuel.</t>
  </si>
  <si>
    <t>I.Electricity.ES4U6C1</t>
  </si>
  <si>
    <t>Enter the carbon dioxide emissions in the stationary fuel combustion source category for unit 6 associated with liquid fuel.</t>
  </si>
  <si>
    <t>Enter the methane emissions in the stationary fuel combustion source category for unit 6 associated with liquid fuel.</t>
  </si>
  <si>
    <t>Enter the nitrous oxide emissions in the stationary fuel combustion source category for unit 6 associated with liquid fuel.</t>
  </si>
  <si>
    <t>I.Electricity.ES4U7C1</t>
  </si>
  <si>
    <t>Enter the carbon dioxide emissions in the stationary fuel combustion source category for unit 7 associated with liquid fuel.</t>
  </si>
  <si>
    <t>Enter the methane emissions in the stationary fuel combustion source category for unit 7 associated with liquid fuel.</t>
  </si>
  <si>
    <t>Enter the nitrous oxide emissions in the stationary fuel combustion source category for unit 7 associated with liquid fuel.</t>
  </si>
  <si>
    <t>I.Electricity.ES4U8C1</t>
  </si>
  <si>
    <t>Enter the carbon dioxide emissions in the stationary fuel combustion source category for unit 8 associated with liquid fuel.</t>
  </si>
  <si>
    <t>Enter the methane emissions in the stationary fuel combustion source category for unit 8 associated with liquid fuel.</t>
  </si>
  <si>
    <t>Enter the nitrous oxide emissions in the stationary fuel combustion source category for unit 8 associated with liquid fuel.</t>
  </si>
  <si>
    <t>I.Electricity.ES4U9C1</t>
  </si>
  <si>
    <t>Enter the carbon dioxide emissions in the stationary fuel combustion source category for unit 9 associated with liquid fuel.</t>
  </si>
  <si>
    <t>Enter the methane emissions in the stationary fuel combustion source category for unit 9 associated with liquid fuel.</t>
  </si>
  <si>
    <t>Enter the nitrous oxide emissions in the stationary fuel combustion source category for unit 9 associated with liquid fuel.</t>
  </si>
  <si>
    <t>I.Electricity.ES4U10C1</t>
  </si>
  <si>
    <t>Enter the carbon dioxide emissions in the stationary fuel combustion source category for unit 10 associated with liquid fuel.</t>
  </si>
  <si>
    <t>Enter the methane emissions in the stationary fuel combustion source category for unit 10 associated with liquid fuel.</t>
  </si>
  <si>
    <t>Enter the nitrous oxide emissions in the stationary fuel combustion source category for unit 10 associated with liquid fuel.</t>
  </si>
  <si>
    <t>I.Electricity.ES4U11C1</t>
  </si>
  <si>
    <t>Enter the carbon dioxide emissions in the stationary fuel combustion source category for unit 11 associated with liquid fuel.</t>
  </si>
  <si>
    <t>Enter the methane emissions in the stationary fuel combustion source category for unit 11 associated with liquid fuel.</t>
  </si>
  <si>
    <t>Enter the nitrous oxide emissions in the stationary fuel combustion source category for unit 11 associated with liquid fuel.</t>
  </si>
  <si>
    <t>I.Electricity.ES4U12C1</t>
  </si>
  <si>
    <t>Enter the carbon dioxide emissions in the stationary fuel combustion source category for unit 12 associated with liquid fuel.</t>
  </si>
  <si>
    <t>Enter the methane emissions in the stationary fuel combustion source category for unit 12 associated with liquid fuel.</t>
  </si>
  <si>
    <t>Enter the nitrous oxide emissions in the stationary fuel combustion source category for unit 12 associated with liquid fuel.</t>
  </si>
  <si>
    <t>I.Electricity.ES4U13C1</t>
  </si>
  <si>
    <t>Enter the carbon dioxide emissions in the stationary fuel combustion source category for unit 13 associated with liquid fuel.</t>
  </si>
  <si>
    <t>Enter the methane emissions in the stationary fuel combustion source category for unit 13 associated with liquid fuel.</t>
  </si>
  <si>
    <t>Enter the nitrous oxide emissions in the stationary fuel combustion source category for unit 13 associated with liquid fuel.</t>
  </si>
  <si>
    <t>I.Electricity.ES4U14C1</t>
  </si>
  <si>
    <t>Enter the carbon dioxide emissions in the stationary fuel combustion source category for unit 14 associated with liquid fuel.</t>
  </si>
  <si>
    <t>Enter the methane emissions in the stationary fuel combustion source category for unit 14 associated with liquid fuel.</t>
  </si>
  <si>
    <t>Enter the nitrous oxide emissions in the stationary fuel combustion source category for unit 14 associated with liquid fuel.</t>
  </si>
  <si>
    <t>I.Electricity.ES4U15C1</t>
  </si>
  <si>
    <t>Enter the carbon dioxide emissions in the stationary fuel combustion source category for unit 15 associated with liquid fuel.</t>
  </si>
  <si>
    <t>Enter the methane emissions in the stationary fuel combustion source category for unit 15 associated with liquid fuel.</t>
  </si>
  <si>
    <t>Enter the nitrous oxide emissions in the stationary fuel combustion source category for unit 15 associated with liquid fuel.</t>
  </si>
  <si>
    <t>I.Electricity.ES4U16C1</t>
  </si>
  <si>
    <t>Enter the carbon dioxide emissions in the stationary fuel combustion source category for unit 16 associated with liquid fuel.</t>
  </si>
  <si>
    <t>Enter the methane emissions in the stationary fuel combustion source category for unit 16 associated with liquid fuel.</t>
  </si>
  <si>
    <t>Enter the nitrous oxide emissions in the stationary fuel combustion source category for unit 16 associated with liquid fuel.</t>
  </si>
  <si>
    <t>I.Electricity.ES4U17C1</t>
  </si>
  <si>
    <t>Enter the carbon dioxide emissions in the stationary fuel combustion source category for unit 17 associated with liquid fuel.</t>
  </si>
  <si>
    <t>Enter the methane emissions in the stationary fuel combustion source category for unit 17 associated with liquid fuel.</t>
  </si>
  <si>
    <t>Enter the nitrous oxide emissions in the stationary fuel combustion source category for unit 17 associated with liquid fuel.</t>
  </si>
  <si>
    <t>I.Electricity.ES4U18C1</t>
  </si>
  <si>
    <t>Enter the carbon dioxide emissions in the stationary fuel combustion source category for unit 18 associated with liquid fuel.</t>
  </si>
  <si>
    <t>Enter the methane emissions in the stationary fuel combustion source category for unit 18 associated with liquid fuel.</t>
  </si>
  <si>
    <t>Enter the nitrous oxide emissions in the stationary fuel combustion source category for unit 18 associated with liquid fuel.</t>
  </si>
  <si>
    <t>I.Electricity.ES4U19C1</t>
  </si>
  <si>
    <t>Enter the carbon dioxide emissions in the stationary fuel combustion source category for unit 19 associated with liquid fuel.</t>
  </si>
  <si>
    <t>Enter the methane emissions in the stationary fuel combustion source category for unit 19 associated with liquid fuel.</t>
  </si>
  <si>
    <t>Enter the nitrous oxide emissions in the stationary fuel combustion source category for unit 19 associated with liquid fuel.</t>
  </si>
  <si>
    <t>I.Electricity.ES4U20C1</t>
  </si>
  <si>
    <t>Enter the carbon dioxide emissions in the stationary fuel combustion source category for unit 20 associated with liquid fuel.</t>
  </si>
  <si>
    <t>Enter the methane emissions in the stationary fuel combustion source category for unit 20 associated with liquid fuel.</t>
  </si>
  <si>
    <t>Enter the nitrous oxide emissions in the stationary fuel combustion source category for unit 20 associated with liquid fuel.</t>
  </si>
  <si>
    <t>I.Electricity.ES4U1C2</t>
  </si>
  <si>
    <t>Enter the carbon dioxide emissions in the industrial process source category for unit 1 associated with liquid fuel.</t>
  </si>
  <si>
    <t>Enter the methane emissions in the industrial process source category for unit 1 associated with liquid fuel.</t>
  </si>
  <si>
    <t>Enter the nitrous oxide emissions in the industrial process source category for unit 1 associated with liquid fuel.</t>
  </si>
  <si>
    <t>Enter the sulphur hexafluoride emissions in the industrial process source category for unit 1 associated with liquid fuel.</t>
  </si>
  <si>
    <t>Enter the perfluoromethane emissions in the industrial process source category for unit 1 associated with liquid fuel.</t>
  </si>
  <si>
    <t>Enter the perfluoroethane emissions in the industrial process source category for unit 1 associated with liquid fuel.</t>
  </si>
  <si>
    <t>Enter the perfluoropropane emissions in the industrial process source category for unit 1 associated with liquid fuel.</t>
  </si>
  <si>
    <t>Enter the perfluorobutane emissions in the industrial process source category for unit 1 associated with liquid fuel.</t>
  </si>
  <si>
    <t>Enter the perfluorocyclobutane emissions in the industrial process source category for unit 1 associated with liquid fuel.</t>
  </si>
  <si>
    <t>Enter the perfluoropentane emissions in the industrial process source category for unit 1 associated with liquid fuel.</t>
  </si>
  <si>
    <t>Enter the perfluorohexane emissions in the industrial process source category for unit 1 associated with liquid fuel.</t>
  </si>
  <si>
    <t>Enter the HFC-23 emissions in the industrial process source category for unit 1 associated with liquid fuel.</t>
  </si>
  <si>
    <t>Enter the HFC-32 emissions in the industrial process source category for unit 1 associated with liquid fuel.</t>
  </si>
  <si>
    <t>Enter the HFC-41 emissions in the industrial process source category for unit 1 associated with liquid fuel.</t>
  </si>
  <si>
    <t>Enter the HFC-43-10mee emissions in the industrial process source category for unit 1 associated with liquid fuel.</t>
  </si>
  <si>
    <t>Enter the HFC-125 emissions in the industrial process source category for unit 1 associated with liquid fuel.</t>
  </si>
  <si>
    <t>Enter the HFC-134 emissions in the industrial process source category for unit 1 associated with liquid fuel.</t>
  </si>
  <si>
    <t>Enter the HFC-134a emissions in the industrial process source category for unit 1 associated with liquid fuel.</t>
  </si>
  <si>
    <t>Enter the HFC-143 emissions in the industrial process source category for unit 1 associated with liquid fuel.</t>
  </si>
  <si>
    <t>Enter the HFC-143a emissions in the industrial process source category for unit 1 associated with liquid fuel.</t>
  </si>
  <si>
    <t>Enter the HFC-152a emissions in the industrial process source category for unit 1 associated with liquid fuel.</t>
  </si>
  <si>
    <t>Enter the HFC-227ea emissions in the industrial process source category for unit 1 associated with liquid fuel.</t>
  </si>
  <si>
    <t>Enter the HFC-236fa emissions in the industrial process source category for unit 1 associated with liquid fuel.</t>
  </si>
  <si>
    <t>Enter the HFC-245ca emissions in the industrial process source category for unit 1 associated with liquid fuel.</t>
  </si>
  <si>
    <t>I.Electricity.ES4U2C2</t>
  </si>
  <si>
    <t>Enter the carbon dioxide emissions in the industrial process source category for unit 2 associated with liquid fuel.</t>
  </si>
  <si>
    <t>Enter the methane emissions in the industrial process source category for unit 2 associated with liquid fuel.</t>
  </si>
  <si>
    <t>Enter the nitrous oxide emissions in the industrial process source category for unit 2 associated with liquid fuel.</t>
  </si>
  <si>
    <t>Enter the sulphur hexafluoride emissions in the industrial process source category for unit 2 associated with liquid fuel.</t>
  </si>
  <si>
    <t>Enter the perfluoromethane emissions in the industrial process source category for unit 2 associated with liquid fuel.</t>
  </si>
  <si>
    <t>Enter the perfluoroethane emissions in the industrial process source category for unit 2 associated with liquid fuel.</t>
  </si>
  <si>
    <t>Enter the perfluoropropane emissions in the industrial process source category for unit 2 associated with liquid fuel.</t>
  </si>
  <si>
    <t>Enter the perfluorobutane emissions in the industrial process source category for unit 2 associated with liquid fuel.</t>
  </si>
  <si>
    <t>Enter the perfluorocyclobutane emissions in the industrial process source category for unit 2 associated with liquid fuel.</t>
  </si>
  <si>
    <t>Enter the perfluoropentane emissions in the industrial process source category for unit 2 associated with liquid fuel.</t>
  </si>
  <si>
    <t>Enter the perfluorohexane emissions in the industrial process source category for unit 2 associated with liquid fuel.</t>
  </si>
  <si>
    <t>Enter the HFC-23 emissions in the industrial process source category for unit 2 associated with liquid fuel.</t>
  </si>
  <si>
    <t>Enter the HFC-32 emissions in the industrial process source category for unit 2 associated with liquid fuel.</t>
  </si>
  <si>
    <t>Enter the HFC-41 emissions in the industrial process source category for unit 2 associated with liquid fuel.</t>
  </si>
  <si>
    <t>Enter the HFC-43-10mee emissions in the industrial process source category for unit 2 associated with liquid fuel.</t>
  </si>
  <si>
    <t>Enter the HFC-125 emissions in the industrial process source category for unit 2 associated with liquid fuel.</t>
  </si>
  <si>
    <t>Enter the HFC-134 emissions in the industrial process source category for unit 2 associated with liquid fuel.</t>
  </si>
  <si>
    <t>Enter the HFC-134a emissions in the industrial process source category for unit 2 associated with liquid fuel.</t>
  </si>
  <si>
    <t>Enter the HFC-143 emissions in the industrial process source category for unit 2 associated with liquid fuel.</t>
  </si>
  <si>
    <t>Enter the HFC-143a emissions in the industrial process source category for unit 2 associated with liquid fuel.</t>
  </si>
  <si>
    <t>Enter the HFC-152a emissions in the industrial process source category for unit 2 associated with liquid fuel.</t>
  </si>
  <si>
    <t>Enter the HFC-227ea emissions in the industrial process source category for unit 2 associated with liquid fuel.</t>
  </si>
  <si>
    <t>Enter the HFC-236fa emissions in the industrial process source category for unit 2 associated with liquid fuel.</t>
  </si>
  <si>
    <t>Enter the HFC-245ca emissions in the industrial process source category for unit 2 associated with liquid fuel.</t>
  </si>
  <si>
    <t>I.Electricity.ES4U3C2</t>
  </si>
  <si>
    <t>Enter the carbon dioxide emissions in the industrial process source category for unit 3 associated with liquid fuel.</t>
  </si>
  <si>
    <t>Enter the methane emissions in the industrial process source category for unit 3 associated with liquid fuel.</t>
  </si>
  <si>
    <t>Enter the nitrous oxide emissions in the industrial process source category for unit 3 associated with liquid fuel.</t>
  </si>
  <si>
    <t>Enter the sulphur hexafluoride emissions in the industrial process source category for unit 3 associated with liquid fuel.</t>
  </si>
  <si>
    <t>Enter the perfluoromethane emissions in the industrial process source category for unit 3 associated with liquid fuel.</t>
  </si>
  <si>
    <t>Enter the perfluoroethane emissions in the industrial process source category for unit 3 associated with liquid fuel.</t>
  </si>
  <si>
    <t>Enter the perfluoropropane emissions in the industrial process source category for unit 3 associated with liquid fuel.</t>
  </si>
  <si>
    <t>Enter the perfluorobutane emissions in the industrial process source category for unit 3 associated with liquid fuel.</t>
  </si>
  <si>
    <t>Enter the perfluorocyclobutane emissions in the industrial process source category for unit 3 associated with liquid fuel.</t>
  </si>
  <si>
    <t>Enter the perfluoropentane emissions in the industrial process source category for unit 3 associated with liquid fuel.</t>
  </si>
  <si>
    <t>Enter the perfluorohexane emissions in the industrial process source category for unit 3 associated with liquid fuel.</t>
  </si>
  <si>
    <t>Enter the HFC-23 emissions in the industrial process source category for unit 3 associated with liquid fuel.</t>
  </si>
  <si>
    <t>Enter the HFC-32 emissions in the industrial process source category for unit 3 associated with liquid fuel.</t>
  </si>
  <si>
    <t>Enter the HFC-41 emissions in the industrial process source category for unit 3 associated with liquid fuel.</t>
  </si>
  <si>
    <t>Enter the HFC-43-10mee emissions in the industrial process source category for unit 3 associated with liquid fuel.</t>
  </si>
  <si>
    <t>Enter the HFC-125 emissions in the industrial process source category for unit 3 associated with liquid fuel.</t>
  </si>
  <si>
    <t>Enter the HFC-134 emissions in the industrial process source category for unit 3 associated with liquid fuel.</t>
  </si>
  <si>
    <t>Enter the HFC-134a emissions in the industrial process source category for unit 3 associated with liquid fuel.</t>
  </si>
  <si>
    <t>Enter the HFC-143 emissions in the industrial process source category for unit 3 associated with liquid fuel.</t>
  </si>
  <si>
    <t>Enter the HFC-143a emissions in the industrial process source category for unit 3 associated with liquid fuel.</t>
  </si>
  <si>
    <t>Enter the HFC-152a emissions in the industrial process source category for unit 3 associated with liquid fuel.</t>
  </si>
  <si>
    <t>Enter the HFC-227ea emissions in the industrial process source category for unit 3 associated with liquid fuel.</t>
  </si>
  <si>
    <t>Enter the HFC-236fa emissions in the industrial process source category for unit 3 associated with liquid fuel.</t>
  </si>
  <si>
    <t>Enter the HFC-245ca emissions in the industrial process source category for unit 3 associated with liquid fuel.</t>
  </si>
  <si>
    <t>I.Electricity.ES4U4C2</t>
  </si>
  <si>
    <t>Enter the carbon dioxide emissions in the industrial process source category for unit 4 associated with liquid fuel.</t>
  </si>
  <si>
    <t>Enter the methane emissions in the industrial process source category for unit 4 associated with liquid fuel.</t>
  </si>
  <si>
    <t>Enter the nitrous oxide emissions in the industrial process source category for unit 4 associated with liquid fuel.</t>
  </si>
  <si>
    <t>Enter the sulphur hexafluoride emissions in the industrial process source category for unit 4 associated with liquid fuel.</t>
  </si>
  <si>
    <t>Enter the perfluoromethane emissions in the industrial process source category for unit 4 associated with liquid fuel.</t>
  </si>
  <si>
    <t>Enter the perfluoroethane emissions in the industrial process source category for unit 4 associated with liquid fuel.</t>
  </si>
  <si>
    <t>Enter the perfluoropropane emissions in the industrial process source category for unit 4 associated with liquid fuel.</t>
  </si>
  <si>
    <t>Enter the perfluorobutane emissions in the industrial process source category for unit 4 associated with liquid fuel.</t>
  </si>
  <si>
    <t>Enter the perfluorocyclobutane emissions in the industrial process source category for unit 4 associated with liquid fuel.</t>
  </si>
  <si>
    <t>Enter the perfluoropentane emissions in the industrial process source category for unit 4 associated with liquid fuel.</t>
  </si>
  <si>
    <t>Enter the perfluorohexane emissions in the industrial process source category for unit 4 associated with liquid fuel.</t>
  </si>
  <si>
    <t>Enter the HFC-23 emissions in the industrial process source category for unit 4 associated with liquid fuel.</t>
  </si>
  <si>
    <t>Enter the HFC-32 emissions in the industrial process source category for unit 4 associated with liquid fuel.</t>
  </si>
  <si>
    <t>Enter the HFC-41 emissions in the industrial process source category for unit 4 associated with liquid fuel.</t>
  </si>
  <si>
    <t>Enter the HFC-43-10mee emissions in the industrial process source category for unit 4 associated with liquid fuel.</t>
  </si>
  <si>
    <t>Enter the HFC-125 emissions in the industrial process source category for unit 4 associated with liquid fuel.</t>
  </si>
  <si>
    <t>Enter the HFC-134 emissions in the industrial process source category for unit 4 associated with liquid fuel.</t>
  </si>
  <si>
    <t>Enter the HFC-134a emissions in the industrial process source category for unit 4 associated with liquid fuel.</t>
  </si>
  <si>
    <t>Enter the HFC-143 emissions in the industrial process source category for unit 4 associated with liquid fuel.</t>
  </si>
  <si>
    <t>Enter the HFC-143a emissions in the industrial process source category for unit 4 associated with liquid fuel.</t>
  </si>
  <si>
    <t>Enter the HFC-152a emissions in the industrial process source category for unit 4 associated with liquid fuel.</t>
  </si>
  <si>
    <t>Enter the HFC-227ea emissions in the industrial process source category for unit 4 associated with liquid fuel.</t>
  </si>
  <si>
    <t>Enter the HFC-236fa emissions in the industrial process source category for unit 4 associated with liquid fuel.</t>
  </si>
  <si>
    <t>Enter the HFC-245ca emissions in the industrial process source category for unit 4 associated with liquid fuel.</t>
  </si>
  <si>
    <t>I.Electricity.ES4U5C2</t>
  </si>
  <si>
    <t>Enter the carbon dioxide emissions in the industrial process source category for unit 5 associated with liquid fuel.</t>
  </si>
  <si>
    <t>Enter the methane emissions in the industrial process source category for unit 5 associated with liquid fuel.</t>
  </si>
  <si>
    <t>Enter the nitrous oxide emissions in the industrial process source category for unit 5 associated with liquid fuel.</t>
  </si>
  <si>
    <t>Enter the sulphur hexafluoride emissions in the industrial process source category for unit 5 associated with liquid fuel.</t>
  </si>
  <si>
    <t>Enter the perfluoromethane emissions in the industrial process source category for unit 5 associated with liquid fuel.</t>
  </si>
  <si>
    <t>Enter the perfluoroethane emissions in the industrial process source category for unit 5 associated with liquid fuel.</t>
  </si>
  <si>
    <t>Enter the perfluoropropane emissions in the industrial process source category for unit 5 associated with liquid fuel.</t>
  </si>
  <si>
    <t>Enter the perfluorobutane emissions in the industrial process source category for unit 5 associated with liquid fuel.</t>
  </si>
  <si>
    <t>Enter the perfluorocyclobutane emissions in the industrial process source category for unit 5 associated with liquid fuel.</t>
  </si>
  <si>
    <t>Enter the perfluoropentane emissions in the industrial process source category for unit 5 associated with liquid fuel.</t>
  </si>
  <si>
    <t>Enter the perfluorohexane emissions in the industrial process source category for unit 5 associated with liquid fuel.</t>
  </si>
  <si>
    <t>Enter the HFC-23 emissions in the industrial process source category for unit 5 associated with liquid fuel.</t>
  </si>
  <si>
    <t>Enter the HFC-32 emissions in the industrial process source category for unit 5 associated with liquid fuel.</t>
  </si>
  <si>
    <t>Enter the HFC-41 emissions in the industrial process source category for unit 5 associated with liquid fuel.</t>
  </si>
  <si>
    <t>Enter the HFC-43-10mee emissions in the industrial process source category for unit 5 associated with liquid fuel.</t>
  </si>
  <si>
    <t>Enter the HFC-125 emissions in the industrial process source category for unit 5 associated with liquid fuel.</t>
  </si>
  <si>
    <t>Enter the HFC-134 emissions in the industrial process source category for unit 5 associated with liquid fuel.</t>
  </si>
  <si>
    <t>Enter the HFC-134a emissions in the industrial process source category for unit 5 associated with liquid fuel.</t>
  </si>
  <si>
    <t>Enter the HFC-143 emissions in the industrial process source category for unit 5 associated with liquid fuel.</t>
  </si>
  <si>
    <t>Enter the HFC-143a emissions in the industrial process source category for unit 5 associated with liquid fuel.</t>
  </si>
  <si>
    <t>Enter the HFC-152a emissions in the industrial process source category for unit 5 associated with liquid fuel.</t>
  </si>
  <si>
    <t>Enter the HFC-227ea emissions in the industrial process source category for unit 5 associated with liquid fuel.</t>
  </si>
  <si>
    <t>Enter the HFC-236fa emissions in the industrial process source category for unit 5 associated with liquid fuel.</t>
  </si>
  <si>
    <t>Enter the HFC-245ca emissions in the industrial process source category for unit 5 associated with liquid fuel.</t>
  </si>
  <si>
    <t>I.Electricity.ES4U6C2</t>
  </si>
  <si>
    <t>Enter the carbon dioxide emissions in the industrial process source category for unit 6 associated with liquid fuel.</t>
  </si>
  <si>
    <t>Enter the methane emissions in the industrial process source category for unit 6 associated with liquid fuel.</t>
  </si>
  <si>
    <t>Enter the nitrous oxide emissions in the industrial process source category for unit 6 associated with liquid fuel.</t>
  </si>
  <si>
    <t>Enter the sulphur hexafluoride emissions in the industrial process source category for unit 6 associated with liquid fuel.</t>
  </si>
  <si>
    <t>Enter the perfluoromethane emissions in the industrial process source category for unit 6 associated with liquid fuel.</t>
  </si>
  <si>
    <t>Enter the perfluoroethane emissions in the industrial process source category for unit 6 associated with liquid fuel.</t>
  </si>
  <si>
    <t>Enter the perfluoropropane emissions in the industrial process source category for unit 6 associated with liquid fuel.</t>
  </si>
  <si>
    <t>Enter the perfluorobutane emissions in the industrial process source category for unit 6 associated with liquid fuel.</t>
  </si>
  <si>
    <t>Enter the perfluorocyclobutane emissions in the industrial process source category for unit 6 associated with liquid fuel.</t>
  </si>
  <si>
    <t>Enter the perfluoropentane emissions in the industrial process source category for unit 6 associated with liquid fuel.</t>
  </si>
  <si>
    <t>Enter the perfluorohexane emissions in the industrial process source category for unit 6 associated with liquid fuel.</t>
  </si>
  <si>
    <t>Enter the HFC-23 emissions in the industrial process source category for unit 6 associated with liquid fuel.</t>
  </si>
  <si>
    <t>Enter the HFC-32 emissions in the industrial process source category for unit 6 associated with liquid fuel.</t>
  </si>
  <si>
    <t>Enter the HFC-41 emissions in the industrial process source category for unit 6 associated with liquid fuel.</t>
  </si>
  <si>
    <t>Enter the HFC-43-10mee emissions in the industrial process source category for unit 6 associated with liquid fuel.</t>
  </si>
  <si>
    <t>Enter the HFC-125 emissions in the industrial process source category for unit 6 associated with liquid fuel.</t>
  </si>
  <si>
    <t>Enter the HFC-134 emissions in the industrial process source category for unit 6 associated with liquid fuel.</t>
  </si>
  <si>
    <t>Enter the HFC-134a emissions in the industrial process source category for unit 6 associated with liquid fuel.</t>
  </si>
  <si>
    <t>Enter the HFC-143 emissions in the industrial process source category for unit 6 associated with liquid fuel.</t>
  </si>
  <si>
    <t>Enter the HFC-143a emissions in the industrial process source category for unit 6 associated with liquid fuel.</t>
  </si>
  <si>
    <t>Enter the HFC-152a emissions in the industrial process source category for unit 6 associated with liquid fuel.</t>
  </si>
  <si>
    <t>Enter the HFC-227ea emissions in the industrial process source category for unit 6 associated with liquid fuel.</t>
  </si>
  <si>
    <t>Enter the HFC-236fa emissions in the industrial process source category for unit 6 associated with liquid fuel.</t>
  </si>
  <si>
    <t>Enter the HFC-245ca emissions in the industrial process source category for unit 6 associated with liquid fuel.</t>
  </si>
  <si>
    <t>I.Electricity.ES4U7C2</t>
  </si>
  <si>
    <t>Enter the carbon dioxide emissions in the industrial process source category for unit 7 associated with liquid fuel.</t>
  </si>
  <si>
    <t>Enter the methane emissions in the industrial process source category for unit 7 associated with liquid fuel.</t>
  </si>
  <si>
    <t>Enter the nitrous oxide emissions in the industrial process source category for unit 7 associated with liquid fuel.</t>
  </si>
  <si>
    <t>Enter the sulphur hexafluoride emissions in the industrial process source category for unit 7 associated with liquid fuel.</t>
  </si>
  <si>
    <t>Enter the perfluoromethane emissions in the industrial process source category for unit 7 associated with liquid fuel.</t>
  </si>
  <si>
    <t>Enter the perfluoroethane emissions in the industrial process source category for unit 7 associated with liquid fuel.</t>
  </si>
  <si>
    <t>Enter the perfluoropropane emissions in the industrial process source category for unit 7 associated with liquid fuel.</t>
  </si>
  <si>
    <t>Enter the perfluorobutane emissions in the industrial process source category for unit 7 associated with liquid fuel.</t>
  </si>
  <si>
    <t>Enter the perfluorocyclobutane emissions in the industrial process source category for unit 7 associated with liquid fuel.</t>
  </si>
  <si>
    <t>Enter the perfluoropentane emissions in the industrial process source category for unit 7 associated with liquid fuel.</t>
  </si>
  <si>
    <t>Enter the perfluorohexane emissions in the industrial process source category for unit 7 associated with liquid fuel.</t>
  </si>
  <si>
    <t>Enter the HFC-23 emissions in the industrial process source category for unit 7 associated with liquid fuel.</t>
  </si>
  <si>
    <t>Enter the HFC-32 emissions in the industrial process source category for unit 7 associated with liquid fuel.</t>
  </si>
  <si>
    <t>Enter the HFC-41 emissions in the industrial process source category for unit 7 associated with liquid fuel.</t>
  </si>
  <si>
    <t>Enter the HFC-43-10mee emissions in the industrial process source category for unit 7 associated with liquid fuel.</t>
  </si>
  <si>
    <t>Enter the HFC-125 emissions in the industrial process source category for unit 7 associated with liquid fuel.</t>
  </si>
  <si>
    <t>Enter the HFC-134 emissions in the industrial process source category for unit 7 associated with liquid fuel.</t>
  </si>
  <si>
    <t>Enter the HFC-134a emissions in the industrial process source category for unit 7 associated with liquid fuel.</t>
  </si>
  <si>
    <t>Enter the HFC-143 emissions in the industrial process source category for unit 7 associated with liquid fuel.</t>
  </si>
  <si>
    <t>Enter the HFC-143a emissions in the industrial process source category for unit 7 associated with liquid fuel.</t>
  </si>
  <si>
    <t>Enter the HFC-152a emissions in the industrial process source category for unit 7 associated with liquid fuel.</t>
  </si>
  <si>
    <t>Enter the HFC-227ea emissions in the industrial process source category for unit 7 associated with liquid fuel.</t>
  </si>
  <si>
    <t>Enter the HFC-236fa emissions in the industrial process source category for unit 7 associated with liquid fuel.</t>
  </si>
  <si>
    <t>Enter the HFC-245ca emissions in the industrial process source category for unit 7 associated with liquid fuel.</t>
  </si>
  <si>
    <t>I.Electricity.ES4U8C2</t>
  </si>
  <si>
    <t>Enter the carbon dioxide emissions in the industrial process source category for unit 8 associated with liquid fuel.</t>
  </si>
  <si>
    <t>Enter the methane emissions in the industrial process source category for unit 8 associated with liquid fuel.</t>
  </si>
  <si>
    <t>Enter the nitrous oxide emissions in the industrial process source category for unit 8 associated with liquid fuel.</t>
  </si>
  <si>
    <t>Enter the sulphur hexafluoride emissions in the industrial process source category for unit 8 associated with liquid fuel.</t>
  </si>
  <si>
    <t>Enter the perfluoromethane emissions in the industrial process source category for unit 8 associated with liquid fuel.</t>
  </si>
  <si>
    <t>Enter the perfluoroethane emissions in the industrial process source category for unit 8 associated with liquid fuel.</t>
  </si>
  <si>
    <t>Enter the perfluoropropane emissions in the industrial process source category for unit 8 associated with liquid fuel.</t>
  </si>
  <si>
    <t>Enter the perfluorobutane emissions in the industrial process source category for unit 8 associated with liquid fuel.</t>
  </si>
  <si>
    <t>Enter the perfluorocyclobutane emissions in the industrial process source category for unit 8 associated with liquid fuel.</t>
  </si>
  <si>
    <t>Enter the perfluoropentane emissions in the industrial process source category for unit 8 associated with liquid fuel.</t>
  </si>
  <si>
    <t>Enter the perfluorohexane emissions in the industrial process source category for unit 8 associated with liquid fuel.</t>
  </si>
  <si>
    <t>Enter the HFC-23 emissions in the industrial process source category for unit 8 associated with liquid fuel.</t>
  </si>
  <si>
    <t>Enter the HFC-32 emissions in the industrial process source category for unit 8 associated with liquid fuel.</t>
  </si>
  <si>
    <t>Enter the HFC-41 emissions in the industrial process source category for unit 8 associated with liquid fuel.</t>
  </si>
  <si>
    <t>Enter the HFC-43-10mee emissions in the industrial process source category for unit 8 associated with liquid fuel.</t>
  </si>
  <si>
    <t>Enter the HFC-125 emissions in the industrial process source category for unit 8 associated with liquid fuel.</t>
  </si>
  <si>
    <t>Enter the HFC-134 emissions in the industrial process source category for unit 8 associated with liquid fuel.</t>
  </si>
  <si>
    <t>Enter the HFC-134a emissions in the industrial process source category for unit 8 associated with liquid fuel.</t>
  </si>
  <si>
    <t>Enter the HFC-143 emissions in the industrial process source category for unit 8 associated with liquid fuel.</t>
  </si>
  <si>
    <t>Enter the HFC-143a emissions in the industrial process source category for unit 8 associated with liquid fuel.</t>
  </si>
  <si>
    <t>Enter the HFC-152a emissions in the industrial process source category for unit 8 associated with liquid fuel.</t>
  </si>
  <si>
    <t>Enter the HFC-227ea emissions in the industrial process source category for unit 8 associated with liquid fuel.</t>
  </si>
  <si>
    <t>Enter the HFC-236fa emissions in the industrial process source category for unit 8 associated with liquid fuel.</t>
  </si>
  <si>
    <t>Enter the HFC-245ca emissions in the industrial process source category for unit 8 associated with liquid fuel.</t>
  </si>
  <si>
    <t>I.Electricity.ES4U9C2</t>
  </si>
  <si>
    <t>Enter the carbon dioxide emissions in the industrial process source category for unit 9 associated with liquid fuel.</t>
  </si>
  <si>
    <t>Enter the methane emissions in the industrial process source category for unit 9 associated with liquid fuel.</t>
  </si>
  <si>
    <t>Enter the nitrous oxide emissions in the industrial process source category for unit 9 associated with liquid fuel.</t>
  </si>
  <si>
    <t>Enter the sulphur hexafluoride emissions in the industrial process source category for unit 9 associated with liquid fuel.</t>
  </si>
  <si>
    <t>Enter the perfluoromethane emissions in the industrial process source category for unit 9 associated with liquid fuel.</t>
  </si>
  <si>
    <t>Enter the perfluoroethane emissions in the industrial process source category for unit 9 associated with liquid fuel.</t>
  </si>
  <si>
    <t>Enter the perfluoropropane emissions in the industrial process source category for unit 9 associated with liquid fuel.</t>
  </si>
  <si>
    <t>Enter the perfluorobutane emissions in the industrial process source category for unit 9 associated with liquid fuel.</t>
  </si>
  <si>
    <t>Enter the perfluorocyclobutane emissions in the industrial process source category for unit 9 associated with liquid fuel.</t>
  </si>
  <si>
    <t>Enter the perfluoropentane emissions in the industrial process source category for unit 9 associated with liquid fuel.</t>
  </si>
  <si>
    <t>Enter the perfluorohexane emissions in the industrial process source category for unit 9 associated with liquid fuel.</t>
  </si>
  <si>
    <t>Enter the HFC-23 emissions in the industrial process source category for unit 9 associated with liquid fuel.</t>
  </si>
  <si>
    <t>Enter the HFC-32 emissions in the industrial process source category for unit 9 associated with liquid fuel.</t>
  </si>
  <si>
    <t>Enter the HFC-41 emissions in the industrial process source category for unit 9 associated with liquid fuel.</t>
  </si>
  <si>
    <t>Enter the HFC-43-10mee emissions in the industrial process source category for unit 9 associated with liquid fuel.</t>
  </si>
  <si>
    <t>Enter the HFC-125 emissions in the industrial process source category for unit 9 associated with liquid fuel.</t>
  </si>
  <si>
    <t>Enter the HFC-134 emissions in the industrial process source category for unit 9 associated with liquid fuel.</t>
  </si>
  <si>
    <t>Enter the HFC-134a emissions in the industrial process source category for unit 9 associated with liquid fuel.</t>
  </si>
  <si>
    <t>Enter the HFC-143 emissions in the industrial process source category for unit 9 associated with liquid fuel.</t>
  </si>
  <si>
    <t>Enter the HFC-143a emissions in the industrial process source category for unit 9 associated with liquid fuel.</t>
  </si>
  <si>
    <t>Enter the HFC-152a emissions in the industrial process source category for unit 9 associated with liquid fuel.</t>
  </si>
  <si>
    <t>Enter the HFC-227ea emissions in the industrial process source category for unit 9 associated with liquid fuel.</t>
  </si>
  <si>
    <t>Enter the HFC-236fa emissions in the industrial process source category for unit 9 associated with liquid fuel.</t>
  </si>
  <si>
    <t>Enter the HFC-245ca emissions in the industrial process source category for unit 9 associated with liquid fuel.</t>
  </si>
  <si>
    <t>I.Electricity.ES4U10C2</t>
  </si>
  <si>
    <t>Enter the carbon dioxide emissions in the industrial process source category for unit 10 associated with liquid fuel.</t>
  </si>
  <si>
    <t>Enter the methane emissions in the industrial process source category for unit 10 associated with liquid fuel.</t>
  </si>
  <si>
    <t>Enter the nitrous oxide emissions in the industrial process source category for unit 10 associated with liquid fuel.</t>
  </si>
  <si>
    <t>Enter the sulphur hexafluoride emissions in the industrial process source category for unit 10 associated with liquid fuel.</t>
  </si>
  <si>
    <t>Enter the perfluoromethane emissions in the industrial process source category for unit 10 associated with liquid fuel.</t>
  </si>
  <si>
    <t>Enter the perfluoroethane emissions in the industrial process source category for unit 10 associated with liquid fuel.</t>
  </si>
  <si>
    <t>Enter the perfluoropropane emissions in the industrial process source category for unit 10 associated with liquid fuel.</t>
  </si>
  <si>
    <t>Enter the perfluorobutane emissions in the industrial process source category for unit 10 associated with liquid fuel.</t>
  </si>
  <si>
    <t>Enter the perfluorocyclobutane emissions in the industrial process source category for unit 10 associated with liquid fuel.</t>
  </si>
  <si>
    <t>Enter the perfluoropentane emissions in the industrial process source category for unit 10 associated with liquid fuel.</t>
  </si>
  <si>
    <t>Enter the perfluorohexane emissions in the industrial process source category for unit 10 associated with liquid fuel.</t>
  </si>
  <si>
    <t>Enter the HFC-23 emissions in the industrial process source category for unit 10 associated with liquid fuel.</t>
  </si>
  <si>
    <t>Enter the HFC-32 emissions in the industrial process source category for unit 10 associated with liquid fuel.</t>
  </si>
  <si>
    <t>Enter the HFC-41 emissions in the industrial process source category for unit 10 associated with liquid fuel.</t>
  </si>
  <si>
    <t>Enter the HFC-43-10mee emissions in the industrial process source category for unit 10 associated with liquid fuel.</t>
  </si>
  <si>
    <t>Enter the HFC-125 emissions in the industrial process source category for unit 10 associated with liquid fuel.</t>
  </si>
  <si>
    <t>Enter the HFC-134 emissions in the industrial process source category for unit 10 associated with liquid fuel.</t>
  </si>
  <si>
    <t>Enter the HFC-134a emissions in the industrial process source category for unit 10 associated with liquid fuel.</t>
  </si>
  <si>
    <t>Enter the HFC-143 emissions in the industrial process source category for unit 10 associated with liquid fuel.</t>
  </si>
  <si>
    <t>Enter the HFC-143a emissions in the industrial process source category for unit 10 associated with liquid fuel.</t>
  </si>
  <si>
    <t>Enter the HFC-152a emissions in the industrial process source category for unit 10 associated with liquid fuel.</t>
  </si>
  <si>
    <t>Enter the HFC-227ea emissions in the industrial process source category for unit 10 associated with liquid fuel.</t>
  </si>
  <si>
    <t>Enter the HFC-236fa emissions in the industrial process source category for unit 10 associated with liquid fuel.</t>
  </si>
  <si>
    <t>Enter the HFC-245ca emissions in the industrial process source category for unit 10 associated with liquid fuel.</t>
  </si>
  <si>
    <t>I.Electricity.ES4U11C2</t>
  </si>
  <si>
    <t>Enter the carbon dioxide emissions in the industrial process source category for unit 11 associated with liquid fuel.</t>
  </si>
  <si>
    <t>Enter the methane emissions in the industrial process source category for unit 11 associated with liquid fuel.</t>
  </si>
  <si>
    <t>Enter the nitrous oxide emissions in the industrial process source category for unit 11 associated with liquid fuel.</t>
  </si>
  <si>
    <t>Enter the sulphur hexafluoride emissions in the industrial process source category for unit 11 associated with liquid fuel.</t>
  </si>
  <si>
    <t>Enter the perfluoromethane emissions in the industrial process source category for unit 11 associated with liquid fuel.</t>
  </si>
  <si>
    <t>Enter the perfluoroethane emissions in the industrial process source category for unit 11 associated with liquid fuel.</t>
  </si>
  <si>
    <t>Enter the perfluoropropane emissions in the industrial process source category for unit 11 associated with liquid fuel.</t>
  </si>
  <si>
    <t>Enter the perfluorobutane emissions in the industrial process source category for unit 11 associated with liquid fuel.</t>
  </si>
  <si>
    <t>Enter the perfluorocyclobutane emissions in the industrial process source category for unit 11 associated with liquid fuel.</t>
  </si>
  <si>
    <t>Enter the perfluoropentane emissions in the industrial process source category for unit 11 associated with liquid fuel.</t>
  </si>
  <si>
    <t>Enter the perfluorohexane emissions in the industrial process source category for unit 11 associated with liquid fuel.</t>
  </si>
  <si>
    <t>Enter the HFC-23 emissions in the industrial process source category for unit 11 associated with liquid fuel.</t>
  </si>
  <si>
    <t>Enter the HFC-32 emissions in the industrial process source category for unit 11 associated with liquid fuel.</t>
  </si>
  <si>
    <t>Enter the HFC-41 emissions in the industrial process source category for unit 11 associated with liquid fuel.</t>
  </si>
  <si>
    <t>Enter the HFC-43-10mee emissions in the industrial process source category for unit 11 associated with liquid fuel.</t>
  </si>
  <si>
    <t>Enter the HFC-125 emissions in the industrial process source category for unit 11 associated with liquid fuel.</t>
  </si>
  <si>
    <t>Enter the HFC-134 emissions in the industrial process source category for unit 11 associated with liquid fuel.</t>
  </si>
  <si>
    <t>Enter the HFC-134a emissions in the industrial process source category for unit 11 associated with liquid fuel.</t>
  </si>
  <si>
    <t>Enter the HFC-143 emissions in the industrial process source category for unit 11 associated with liquid fuel.</t>
  </si>
  <si>
    <t>Enter the HFC-143a emissions in the industrial process source category for unit 11 associated with liquid fuel.</t>
  </si>
  <si>
    <t>Enter the HFC-152a emissions in the industrial process source category for unit 11 associated with liquid fuel.</t>
  </si>
  <si>
    <t>Enter the HFC-227ea emissions in the industrial process source category for unit 11 associated with liquid fuel.</t>
  </si>
  <si>
    <t>Enter the HFC-236fa emissions in the industrial process source category for unit 11 associated with liquid fuel.</t>
  </si>
  <si>
    <t>Enter the HFC-245ca emissions in the industrial process source category for unit 11 associated with liquid fuel.</t>
  </si>
  <si>
    <t>I.Electricity.ES4U12C2</t>
  </si>
  <si>
    <t>Enter the carbon dioxide emissions in the industrial process source category for unit 12 associated with liquid fuel.</t>
  </si>
  <si>
    <t>Enter the methane emissions in the industrial process source category for unit 12 associated with liquid fuel.</t>
  </si>
  <si>
    <t>Enter the nitrous oxide emissions in the industrial process source category for unit 12 associated with liquid fuel.</t>
  </si>
  <si>
    <t>Enter the sulphur hexafluoride emissions in the industrial process source category for unit 12 associated with liquid fuel.</t>
  </si>
  <si>
    <t>Enter the perfluoromethane emissions in the industrial process source category for unit 12 associated with liquid fuel.</t>
  </si>
  <si>
    <t>Enter the perfluoroethane emissions in the industrial process source category for unit 12 associated with liquid fuel.</t>
  </si>
  <si>
    <t>Enter the perfluoropropane emissions in the industrial process source category for unit 12 associated with liquid fuel.</t>
  </si>
  <si>
    <t>Enter the perfluorobutane emissions in the industrial process source category for unit 12 associated with liquid fuel.</t>
  </si>
  <si>
    <t>Enter the perfluorocyclobutane emissions in the industrial process source category for unit 12 associated with liquid fuel.</t>
  </si>
  <si>
    <t>Enter the perfluoropentane emissions in the industrial process source category for unit 12 associated with liquid fuel.</t>
  </si>
  <si>
    <t>Enter the perfluorohexane emissions in the industrial process source category for unit 12 associated with liquid fuel.</t>
  </si>
  <si>
    <t>Enter the HFC-23 emissions in the industrial process source category for unit 12 associated with liquid fuel.</t>
  </si>
  <si>
    <t>Enter the HFC-32 emissions in the industrial process source category for unit 12 associated with liquid fuel.</t>
  </si>
  <si>
    <t>Enter the HFC-41 emissions in the industrial process source category for unit 12 associated with liquid fuel.</t>
  </si>
  <si>
    <t>Enter the HFC-43-10mee emissions in the industrial process source category for unit 12 associated with liquid fuel.</t>
  </si>
  <si>
    <t>Enter the HFC-125 emissions in the industrial process source category for unit 12 associated with liquid fuel.</t>
  </si>
  <si>
    <t>Enter the HFC-134 emissions in the industrial process source category for unit 12 associated with liquid fuel.</t>
  </si>
  <si>
    <t>Enter the HFC-134a emissions in the industrial process source category for unit 12 associated with liquid fuel.</t>
  </si>
  <si>
    <t>Enter the HFC-143 emissions in the industrial process source category for unit 12 associated with liquid fuel.</t>
  </si>
  <si>
    <t>Enter the HFC-143a emissions in the industrial process source category for unit 12 associated with liquid fuel.</t>
  </si>
  <si>
    <t>Enter the HFC-152a emissions in the industrial process source category for unit 12 associated with liquid fuel.</t>
  </si>
  <si>
    <t>Enter the HFC-227ea emissions in the industrial process source category for unit 12 associated with liquid fuel.</t>
  </si>
  <si>
    <t>Enter the HFC-236fa emissions in the industrial process source category for unit 12 associated with liquid fuel.</t>
  </si>
  <si>
    <t>Enter the HFC-245ca emissions in the industrial process source category for unit 12 associated with liquid fuel.</t>
  </si>
  <si>
    <t>I.Electricity.ES4U13C2</t>
  </si>
  <si>
    <t>Enter the carbon dioxide emissions in the industrial process source category for unit 13 associated with liquid fuel.</t>
  </si>
  <si>
    <t>Enter the methane emissions in the industrial process source category for unit 13 associated with liquid fuel.</t>
  </si>
  <si>
    <t>Enter the nitrous oxide emissions in the industrial process source category for unit 13 associated with liquid fuel.</t>
  </si>
  <si>
    <t>Enter the sulphur hexafluoride emissions in the industrial process source category for unit 13 associated with liquid fuel.</t>
  </si>
  <si>
    <t>Enter the perfluoromethane emissions in the industrial process source category for unit 13 associated with liquid fuel.</t>
  </si>
  <si>
    <t>Enter the perfluoroethane emissions in the industrial process source category for unit 13 associated with liquid fuel.</t>
  </si>
  <si>
    <t>Enter the perfluoropropane emissions in the industrial process source category for unit 13 associated with liquid fuel.</t>
  </si>
  <si>
    <t>Enter the perfluorobutane emissions in the industrial process source category for unit 13 associated with liquid fuel.</t>
  </si>
  <si>
    <t>Enter the perfluorocyclobutane emissions in the industrial process source category for unit 13 associated with liquid fuel.</t>
  </si>
  <si>
    <t>Enter the perfluoropentane emissions in the industrial process source category for unit 13 associated with liquid fuel.</t>
  </si>
  <si>
    <t>Enter the perfluorohexane emissions in the industrial process source category for unit 13 associated with liquid fuel.</t>
  </si>
  <si>
    <t>Enter the HFC-23 emissions in the industrial process source category for unit 13 associated with liquid fuel.</t>
  </si>
  <si>
    <t>Enter the HFC-32 emissions in the industrial process source category for unit 13 associated with liquid fuel.</t>
  </si>
  <si>
    <t>Enter the HFC-41 emissions in the industrial process source category for unit 13 associated with liquid fuel.</t>
  </si>
  <si>
    <t>Enter the HFC-43-10mee emissions in the industrial process source category for unit 13 associated with liquid fuel.</t>
  </si>
  <si>
    <t>Enter the HFC-125 emissions in the industrial process source category for unit 13 associated with liquid fuel.</t>
  </si>
  <si>
    <t>Enter the HFC-134 emissions in the industrial process source category for unit 13 associated with liquid fuel.</t>
  </si>
  <si>
    <t>Enter the HFC-134a emissions in the industrial process source category for unit 13 associated with liquid fuel.</t>
  </si>
  <si>
    <t>Enter the HFC-143 emissions in the industrial process source category for unit 13 associated with liquid fuel.</t>
  </si>
  <si>
    <t>Enter the HFC-143a emissions in the industrial process source category for unit 13 associated with liquid fuel.</t>
  </si>
  <si>
    <t>Enter the HFC-152a emissions in the industrial process source category for unit 13 associated with liquid fuel.</t>
  </si>
  <si>
    <t>Enter the HFC-227ea emissions in the industrial process source category for unit 13 associated with liquid fuel.</t>
  </si>
  <si>
    <t>Enter the HFC-236fa emissions in the industrial process source category for unit 13 associated with liquid fuel.</t>
  </si>
  <si>
    <t>Enter the HFC-245ca emissions in the industrial process source category for unit 13 associated with liquid fuel.</t>
  </si>
  <si>
    <t>I.Electricity.ES4U14C2</t>
  </si>
  <si>
    <t>Enter the carbon dioxide emissions in the industrial process source category for unit 14 associated with liquid fuel.</t>
  </si>
  <si>
    <t>Enter the methane emissions in the industrial process source category for unit 14 associated with liquid fuel.</t>
  </si>
  <si>
    <t>Enter the nitrous oxide emissions in the industrial process source category for unit 14 associated with liquid fuel.</t>
  </si>
  <si>
    <t>Enter the sulphur hexafluoride emissions in the industrial process source category for unit 14 associated with liquid fuel.</t>
  </si>
  <si>
    <t>Enter the perfluoromethane emissions in the industrial process source category for unit 14 associated with liquid fuel.</t>
  </si>
  <si>
    <t>Enter the perfluoroethane emissions in the industrial process source category for unit 14 associated with liquid fuel.</t>
  </si>
  <si>
    <t>Enter the perfluoropropane emissions in the industrial process source category for unit 14 associated with liquid fuel.</t>
  </si>
  <si>
    <t>Enter the perfluorobutane emissions in the industrial process source category for unit 14 associated with liquid fuel.</t>
  </si>
  <si>
    <t>Enter the perfluorocyclobutane emissions in the industrial process source category for unit 14 associated with liquid fuel.</t>
  </si>
  <si>
    <t>Enter the perfluoropentane emissions in the industrial process source category for unit 14 associated with liquid fuel.</t>
  </si>
  <si>
    <t>Enter the perfluorohexane emissions in the industrial process source category for unit 14 associated with liquid fuel.</t>
  </si>
  <si>
    <t>Enter the HFC-23 emissions in the industrial process source category for unit 14 associated with liquid fuel.</t>
  </si>
  <si>
    <t>Enter the HFC-32 emissions in the industrial process source category for unit 14 associated with liquid fuel.</t>
  </si>
  <si>
    <t>Enter the HFC-41 emissions in the industrial process source category for unit 14 associated with liquid fuel.</t>
  </si>
  <si>
    <t>Enter the HFC-43-10mee emissions in the industrial process source category for unit 14 associated with liquid fuel.</t>
  </si>
  <si>
    <t>Enter the HFC-125 emissions in the industrial process source category for unit 14 associated with liquid fuel.</t>
  </si>
  <si>
    <t>Enter the HFC-134 emissions in the industrial process source category for unit 14 associated with liquid fuel.</t>
  </si>
  <si>
    <t>Enter the HFC-134a emissions in the industrial process source category for unit 14 associated with liquid fuel.</t>
  </si>
  <si>
    <t>Enter the HFC-143 emissions in the industrial process source category for unit 14 associated with liquid fuel.</t>
  </si>
  <si>
    <t>Enter the HFC-143a emissions in the industrial process source category for unit 14 associated with liquid fuel.</t>
  </si>
  <si>
    <t>Enter the HFC-152a emissions in the industrial process source category for unit 14 associated with liquid fuel.</t>
  </si>
  <si>
    <t>Enter the HFC-227ea emissions in the industrial process source category for unit 14 associated with liquid fuel.</t>
  </si>
  <si>
    <t>Enter the HFC-236fa emissions in the industrial process source category for unit 14 associated with liquid fuel.</t>
  </si>
  <si>
    <t>Enter the HFC-245ca emissions in the industrial process source category for unit 14 associated with liquid fuel.</t>
  </si>
  <si>
    <t>I.Electricity.ES4U15C2</t>
  </si>
  <si>
    <t>Enter the carbon dioxide emissions in the industrial process source category for unit 15 associated with liquid fuel.</t>
  </si>
  <si>
    <t>Enter the methane emissions in the industrial process source category for unit 15 associated with liquid fuel.</t>
  </si>
  <si>
    <t>Enter the nitrous oxide emissions in the industrial process source category for unit 15 associated with liquid fuel.</t>
  </si>
  <si>
    <t>Enter the sulphur hexafluoride emissions in the industrial process source category for unit 15 associated with liquid fuel.</t>
  </si>
  <si>
    <t>Enter the perfluoromethane emissions in the industrial process source category for unit 15 associated with liquid fuel.</t>
  </si>
  <si>
    <t>Enter the perfluoroethane emissions in the industrial process source category for unit 15 associated with liquid fuel.</t>
  </si>
  <si>
    <t>Enter the perfluoropropane emissions in the industrial process source category for unit 15 associated with liquid fuel.</t>
  </si>
  <si>
    <t>Enter the perfluorobutane emissions in the industrial process source category for unit 15 associated with liquid fuel.</t>
  </si>
  <si>
    <t>Enter the perfluorocyclobutane emissions in the industrial process source category for unit 15 associated with liquid fuel.</t>
  </si>
  <si>
    <t>Enter the perfluoropentane emissions in the industrial process source category for unit 15 associated with liquid fuel.</t>
  </si>
  <si>
    <t>Enter the perfluorohexane emissions in the industrial process source category for unit 15 associated with liquid fuel.</t>
  </si>
  <si>
    <t>Enter the HFC-23 emissions in the industrial process source category for unit 15 associated with liquid fuel.</t>
  </si>
  <si>
    <t>Enter the HFC-32 emissions in the industrial process source category for unit 15 associated with liquid fuel.</t>
  </si>
  <si>
    <t>Enter the HFC-41 emissions in the industrial process source category for unit 15 associated with liquid fuel.</t>
  </si>
  <si>
    <t>Enter the HFC-43-10mee emissions in the industrial process source category for unit 15 associated with liquid fuel.</t>
  </si>
  <si>
    <t>Enter the HFC-125 emissions in the industrial process source category for unit 15 associated with liquid fuel.</t>
  </si>
  <si>
    <t>Enter the HFC-134 emissions in the industrial process source category for unit 15 associated with liquid fuel.</t>
  </si>
  <si>
    <t>Enter the HFC-134a emissions in the industrial process source category for unit 15 associated with liquid fuel.</t>
  </si>
  <si>
    <t>Enter the HFC-143 emissions in the industrial process source category for unit 15 associated with liquid fuel.</t>
  </si>
  <si>
    <t>Enter the HFC-143a emissions in the industrial process source category for unit 15 associated with liquid fuel.</t>
  </si>
  <si>
    <t>Enter the HFC-152a emissions in the industrial process source category for unit 15 associated with liquid fuel.</t>
  </si>
  <si>
    <t>Enter the HFC-227ea emissions in the industrial process source category for unit 15 associated with liquid fuel.</t>
  </si>
  <si>
    <t>Enter the HFC-236fa emissions in the industrial process source category for unit 15 associated with liquid fuel.</t>
  </si>
  <si>
    <t>Enter the HFC-245ca emissions in the industrial process source category for unit 15 associated with liquid fuel.</t>
  </si>
  <si>
    <t>I.Electricity.ES4U16C2</t>
  </si>
  <si>
    <t>Enter the carbon dioxide emissions in the industrial process source category for unit 16 associated with liquid fuel.</t>
  </si>
  <si>
    <t>Enter the methane emissions in the industrial process source category for unit 16 associated with liquid fuel.</t>
  </si>
  <si>
    <t>Enter the nitrous oxide emissions in the industrial process source category for unit 16 associated with liquid fuel.</t>
  </si>
  <si>
    <t>Enter the sulphur hexafluoride emissions in the industrial process source category for unit 16 associated with liquid fuel.</t>
  </si>
  <si>
    <t>Enter the perfluoromethane emissions in the industrial process source category for unit 16 associated with liquid fuel.</t>
  </si>
  <si>
    <t>Enter the perfluoroethane emissions in the industrial process source category for unit 16 associated with liquid fuel.</t>
  </si>
  <si>
    <t>Enter the perfluoropropane emissions in the industrial process source category for unit 16 associated with liquid fuel.</t>
  </si>
  <si>
    <t>Enter the perfluorobutane emissions in the industrial process source category for unit 16 associated with liquid fuel.</t>
  </si>
  <si>
    <t>Enter the perfluorocyclobutane emissions in the industrial process source category for unit 16 associated with liquid fuel.</t>
  </si>
  <si>
    <t>Enter the perfluoropentane emissions in the industrial process source category for unit 16 associated with liquid fuel.</t>
  </si>
  <si>
    <t>Enter the perfluorohexane emissions in the industrial process source category for unit 16 associated with liquid fuel.</t>
  </si>
  <si>
    <t>Enter the HFC-23 emissions in the industrial process source category for unit 16 associated with liquid fuel.</t>
  </si>
  <si>
    <t>Enter the HFC-32 emissions in the industrial process source category for unit 16 associated with liquid fuel.</t>
  </si>
  <si>
    <t>Enter the HFC-41 emissions in the industrial process source category for unit 16 associated with liquid fuel.</t>
  </si>
  <si>
    <t>Enter the HFC-43-10mee emissions in the industrial process source category for unit 16 associated with liquid fuel.</t>
  </si>
  <si>
    <t>Enter the HFC-125 emissions in the industrial process source category for unit 16 associated with liquid fuel.</t>
  </si>
  <si>
    <t>Enter the HFC-134 emissions in the industrial process source category for unit 16 associated with liquid fuel.</t>
  </si>
  <si>
    <t>Enter the HFC-134a emissions in the industrial process source category for unit 16 associated with liquid fuel.</t>
  </si>
  <si>
    <t>Enter the HFC-143 emissions in the industrial process source category for unit 16 associated with liquid fuel.</t>
  </si>
  <si>
    <t>Enter the HFC-143a emissions in the industrial process source category for unit 16 associated with liquid fuel.</t>
  </si>
  <si>
    <t>Enter the HFC-152a emissions in the industrial process source category for unit 16 associated with liquid fuel.</t>
  </si>
  <si>
    <t>Enter the HFC-227ea emissions in the industrial process source category for unit 16 associated with liquid fuel.</t>
  </si>
  <si>
    <t>Enter the HFC-236fa emissions in the industrial process source category for unit 16 associated with liquid fuel.</t>
  </si>
  <si>
    <t>Enter the HFC-245ca emissions in the industrial process source category for unit 16 associated with liquid fuel.</t>
  </si>
  <si>
    <t>I.Electricity.ES4U17C2</t>
  </si>
  <si>
    <t>Enter the carbon dioxide emissions in the industrial process source category for unit 17 associated with liquid fuel.</t>
  </si>
  <si>
    <t>Enter the methane emissions in the industrial process source category for unit 17 associated with liquid fuel.</t>
  </si>
  <si>
    <t>Enter the nitrous oxide emissions in the industrial process source category for unit 17 associated with liquid fuel.</t>
  </si>
  <si>
    <t>Enter the sulphur hexafluoride emissions in the industrial process source category for unit 17 associated with liquid fuel.</t>
  </si>
  <si>
    <t>Enter the perfluoromethane emissions in the industrial process source category for unit 17 associated with liquid fuel.</t>
  </si>
  <si>
    <t>Enter the perfluoroethane emissions in the industrial process source category for unit 17 associated with liquid fuel.</t>
  </si>
  <si>
    <t>Enter the perfluoropropane emissions in the industrial process source category for unit 17 associated with liquid fuel.</t>
  </si>
  <si>
    <t>Enter the perfluorobutane emissions in the industrial process source category for unit 17 associated with liquid fuel.</t>
  </si>
  <si>
    <t>Enter the perfluorocyclobutane emissions in the industrial process source category for unit 17 associated with liquid fuel.</t>
  </si>
  <si>
    <t>Enter the perfluoropentane emissions in the industrial process source category for unit 17 associated with liquid fuel.</t>
  </si>
  <si>
    <t>Enter the perfluorohexane emissions in the industrial process source category for unit 17 associated with liquid fuel.</t>
  </si>
  <si>
    <t>Enter the HFC-23 emissions in the industrial process source category for unit 17 associated with liquid fuel.</t>
  </si>
  <si>
    <t>Enter the HFC-32 emissions in the industrial process source category for unit 17 associated with liquid fuel.</t>
  </si>
  <si>
    <t>Enter the HFC-41 emissions in the industrial process source category for unit 17 associated with liquid fuel.</t>
  </si>
  <si>
    <t>Enter the HFC-43-10mee emissions in the industrial process source category for unit 17 associated with liquid fuel.</t>
  </si>
  <si>
    <t>Enter the HFC-125 emissions in the industrial process source category for unit 17 associated with liquid fuel.</t>
  </si>
  <si>
    <t>Enter the HFC-134 emissions in the industrial process source category for unit 17 associated with liquid fuel.</t>
  </si>
  <si>
    <t>Enter the HFC-134a emissions in the industrial process source category for unit 17 associated with liquid fuel.</t>
  </si>
  <si>
    <t>Enter the HFC-143 emissions in the industrial process source category for unit 17 associated with liquid fuel.</t>
  </si>
  <si>
    <t>Enter the HFC-143a emissions in the industrial process source category for unit 17 associated with liquid fuel.</t>
  </si>
  <si>
    <t>Enter the HFC-152a emissions in the industrial process source category for unit 17 associated with liquid fuel.</t>
  </si>
  <si>
    <t>Enter the HFC-227ea emissions in the industrial process source category for unit 17 associated with liquid fuel.</t>
  </si>
  <si>
    <t>Enter the HFC-236fa emissions in the industrial process source category for unit 17 associated with liquid fuel.</t>
  </si>
  <si>
    <t>Enter the HFC-245ca emissions in the industrial process source category for unit 17 associated with liquid fuel.</t>
  </si>
  <si>
    <t>I.Electricity.ES4U18C2</t>
  </si>
  <si>
    <t>Enter the carbon dioxide emissions in the industrial process source category for unit 18 associated with liquid fuel.</t>
  </si>
  <si>
    <t>Enter the methane emissions in the industrial process source category for unit 18 associated with liquid fuel.</t>
  </si>
  <si>
    <t>Enter the nitrous oxide emissions in the industrial process source category for unit 18 associated with liquid fuel.</t>
  </si>
  <si>
    <t>Enter the sulphur hexafluoride emissions in the industrial process source category for unit 18 associated with liquid fuel.</t>
  </si>
  <si>
    <t>Enter the perfluoromethane emissions in the industrial process source category for unit 18 associated with liquid fuel.</t>
  </si>
  <si>
    <t>Enter the perfluoroethane emissions in the industrial process source category for unit 18 associated with liquid fuel.</t>
  </si>
  <si>
    <t>Enter the perfluoropropane emissions in the industrial process source category for unit 18 associated with liquid fuel.</t>
  </si>
  <si>
    <t>Enter the perfluorobutane emissions in the industrial process source category for unit 18 associated with liquid fuel.</t>
  </si>
  <si>
    <t>Enter the perfluorocyclobutane emissions in the industrial process source category for unit 18 associated with liquid fuel.</t>
  </si>
  <si>
    <t>Enter the perfluoropentane emissions in the industrial process source category for unit 18 associated with liquid fuel.</t>
  </si>
  <si>
    <t>Enter the perfluorohexane emissions in the industrial process source category for unit 18 associated with liquid fuel.</t>
  </si>
  <si>
    <t>Enter the HFC-23 emissions in the industrial process source category for unit 18 associated with liquid fuel.</t>
  </si>
  <si>
    <t>Enter the HFC-32 emissions in the industrial process source category for unit 18 associated with liquid fuel.</t>
  </si>
  <si>
    <t>Enter the HFC-41 emissions in the industrial process source category for unit 18 associated with liquid fuel.</t>
  </si>
  <si>
    <t>Enter the HFC-43-10mee emissions in the industrial process source category for unit 18 associated with liquid fuel.</t>
  </si>
  <si>
    <t>Enter the HFC-125 emissions in the industrial process source category for unit 18 associated with liquid fuel.</t>
  </si>
  <si>
    <t>Enter the HFC-134 emissions in the industrial process source category for unit 18 associated with liquid fuel.</t>
  </si>
  <si>
    <t>Enter the HFC-134a emissions in the industrial process source category for unit 18 associated with liquid fuel.</t>
  </si>
  <si>
    <t>Enter the HFC-143 emissions in the industrial process source category for unit 18 associated with liquid fuel.</t>
  </si>
  <si>
    <t>Enter the HFC-143a emissions in the industrial process source category for unit 18 associated with liquid fuel.</t>
  </si>
  <si>
    <t>Enter the HFC-152a emissions in the industrial process source category for unit 18 associated with liquid fuel.</t>
  </si>
  <si>
    <t>Enter the HFC-227ea emissions in the industrial process source category for unit 18 associated with liquid fuel.</t>
  </si>
  <si>
    <t>Enter the HFC-236fa emissions in the industrial process source category for unit 18 associated with liquid fuel.</t>
  </si>
  <si>
    <t>Enter the HFC-245ca emissions in the industrial process source category for unit 18 associated with liquid fuel.</t>
  </si>
  <si>
    <t>I.Electricity.ES4U19C2</t>
  </si>
  <si>
    <t>Enter the carbon dioxide emissions in the industrial process source category for unit 19 associated with liquid fuel.</t>
  </si>
  <si>
    <t>Enter the methane emissions in the industrial process source category for unit 19 associated with liquid fuel.</t>
  </si>
  <si>
    <t>Enter the nitrous oxide emissions in the industrial process source category for unit 19 associated with liquid fuel.</t>
  </si>
  <si>
    <t>Enter the sulphur hexafluoride emissions in the industrial process source category for unit 19 associated with liquid fuel.</t>
  </si>
  <si>
    <t>Enter the perfluoromethane emissions in the industrial process source category for unit 19 associated with liquid fuel.</t>
  </si>
  <si>
    <t>Enter the perfluoroethane emissions in the industrial process source category for unit 19 associated with liquid fuel.</t>
  </si>
  <si>
    <t>Enter the perfluoropropane emissions in the industrial process source category for unit 19 associated with liquid fuel.</t>
  </si>
  <si>
    <t>Enter the perfluorobutane emissions in the industrial process source category for unit 19 associated with liquid fuel.</t>
  </si>
  <si>
    <t>Enter the perfluorocyclobutane emissions in the industrial process source category for unit 19 associated with liquid fuel.</t>
  </si>
  <si>
    <t>Enter the perfluoropentane emissions in the industrial process source category for unit 19 associated with liquid fuel.</t>
  </si>
  <si>
    <t>Enter the perfluorohexane emissions in the industrial process source category for unit 19 associated with liquid fuel.</t>
  </si>
  <si>
    <t>Enter the HFC-23 emissions in the industrial process source category for unit 19 associated with liquid fuel.</t>
  </si>
  <si>
    <t>Enter the HFC-32 emissions in the industrial process source category for unit 19 associated with liquid fuel.</t>
  </si>
  <si>
    <t>Enter the HFC-41 emissions in the industrial process source category for unit 19 associated with liquid fuel.</t>
  </si>
  <si>
    <t>Enter the HFC-43-10mee emissions in the industrial process source category for unit 19 associated with liquid fuel.</t>
  </si>
  <si>
    <t>Enter the HFC-125 emissions in the industrial process source category for unit 19 associated with liquid fuel.</t>
  </si>
  <si>
    <t>Enter the HFC-134 emissions in the industrial process source category for unit 19 associated with liquid fuel.</t>
  </si>
  <si>
    <t>Enter the HFC-134a emissions in the industrial process source category for unit 19 associated with liquid fuel.</t>
  </si>
  <si>
    <t>Enter the HFC-143 emissions in the industrial process source category for unit 19 associated with liquid fuel.</t>
  </si>
  <si>
    <t>Enter the HFC-143a emissions in the industrial process source category for unit 19 associated with liquid fuel.</t>
  </si>
  <si>
    <t>Enter the HFC-152a emissions in the industrial process source category for unit 19 associated with liquid fuel.</t>
  </si>
  <si>
    <t>Enter the HFC-227ea emissions in the industrial process source category for unit 19 associated with liquid fuel.</t>
  </si>
  <si>
    <t>Enter the HFC-236fa emissions in the industrial process source category for unit 19 associated with liquid fuel.</t>
  </si>
  <si>
    <t>Enter the HFC-245ca emissions in the industrial process source category for unit 19 associated with liquid fuel.</t>
  </si>
  <si>
    <t>I.Electricity.ES4U20C2</t>
  </si>
  <si>
    <t>Enter the carbon dioxide emissions in the industrial process source category for unit 20 associated with liquid fuel.</t>
  </si>
  <si>
    <t>Enter the methane emissions in the industrial process source category for unit 20 associated with liquid fuel.</t>
  </si>
  <si>
    <t>Enter the nitrous oxide emissions in the industrial process source category for unit 20 associated with liquid fuel.</t>
  </si>
  <si>
    <t>Enter the sulphur hexafluoride emissions in the industrial process source category for unit 20 associated with liquid fuel.</t>
  </si>
  <si>
    <t>Enter the perfluoromethane emissions in the industrial process source category for unit 20 associated with liquid fuel.</t>
  </si>
  <si>
    <t>Enter the perfluoroethane emissions in the industrial process source category for unit 20 associated with liquid fuel.</t>
  </si>
  <si>
    <t>Enter the perfluoropropane emissions in the industrial process source category for unit 20 associated with liquid fuel.</t>
  </si>
  <si>
    <t>Enter the perfluorobutane emissions in the industrial process source category for unit 20 associated with liquid fuel.</t>
  </si>
  <si>
    <t>Enter the perfluorocyclobutane emissions in the industrial process source category for unit 20 associated with liquid fuel.</t>
  </si>
  <si>
    <t>Enter the perfluoropentane emissions in the industrial process source category for unit 20 associated with liquid fuel.</t>
  </si>
  <si>
    <t>Enter the perfluorohexane emissions in the industrial process source category for unit 20 associated with liquid fuel.</t>
  </si>
  <si>
    <t>Enter the HFC-23 emissions in the industrial process source category for unit 20 associated with liquid fuel.</t>
  </si>
  <si>
    <t>Enter the HFC-32 emissions in the industrial process source category for unit 20 associated with liquid fuel.</t>
  </si>
  <si>
    <t>Enter the HFC-41 emissions in the industrial process source category for unit 20 associated with liquid fuel.</t>
  </si>
  <si>
    <t>Enter the HFC-43-10mee emissions in the industrial process source category for unit 20 associated with liquid fuel.</t>
  </si>
  <si>
    <t>Enter the HFC-125 emissions in the industrial process source category for unit 20 associated with liquid fuel.</t>
  </si>
  <si>
    <t>Enter the HFC-134 emissions in the industrial process source category for unit 20 associated with liquid fuel.</t>
  </si>
  <si>
    <t>Enter the HFC-134a emissions in the industrial process source category for unit 20 associated with liquid fuel.</t>
  </si>
  <si>
    <t>Enter the HFC-143 emissions in the industrial process source category for unit 20 associated with liquid fuel.</t>
  </si>
  <si>
    <t>Enter the HFC-143a emissions in the industrial process source category for unit 20 associated with liquid fuel.</t>
  </si>
  <si>
    <t>Enter the HFC-152a emissions in the industrial process source category for unit 20 associated with liquid fuel.</t>
  </si>
  <si>
    <t>Enter the HFC-227ea emissions in the industrial process source category for unit 20 associated with liquid fuel.</t>
  </si>
  <si>
    <t>Enter the HFC-236fa emissions in the industrial process source category for unit 20 associated with liquid fuel.</t>
  </si>
  <si>
    <t>Enter the HFC-245ca emissions in the industrial process source category for unit 20 associated with liquid fuel.</t>
  </si>
  <si>
    <t>I.Electricity.ES4U1C3</t>
  </si>
  <si>
    <t>Enter the sulphur hexafluoride emissions in the industrial product use source category for unit 1 associated with liquid fuel.</t>
  </si>
  <si>
    <t>Enter the perfluoromethane emissions in the industrial product use source category for unit 1 associated with liquid fuel.</t>
  </si>
  <si>
    <t>Enter the perfluoroethane emissions in the industrial product use source category for unit 1 associated with liquid fuel.</t>
  </si>
  <si>
    <t>Enter the perfluoropropane emissions in the industrial product use source category for unit 1 associated with liquid fuel.</t>
  </si>
  <si>
    <t>Enter the perfluorobutane emissions in the industrial product use source category for unit 1 associated with liquid fuel.</t>
  </si>
  <si>
    <t>Enter the perfluorocyclobutane emissions in the industrial product use source category for unit 1 associated with liquid fuel.</t>
  </si>
  <si>
    <t>Enter the perfluoropentane emissions in the industrial product use source category for unit 1 associated with liquid fuel.</t>
  </si>
  <si>
    <t>Enter the perfluorohexane emissions in the industrial product use source category for unit 1 associated with liquid fuel.</t>
  </si>
  <si>
    <t>Enter the HFC-23 emissions in the industrial product use source category for unit 1 associated with liquid fuel.</t>
  </si>
  <si>
    <t>Enter the HFC-32 emissions in the industrial product use source category for unit 1 associated with liquid fuel.</t>
  </si>
  <si>
    <t>Enter the HFC-41 emissions in the industrial product use source category for unit 1 associated with liquid fuel.</t>
  </si>
  <si>
    <t>Enter the HFC-43-10mee emissions in the industrial product use source category for unit 1 associated with liquid fuel.</t>
  </si>
  <si>
    <t>Enter the HFC-125 emissions in the industrial product use source category for unit 1 associated with liquid fuel.</t>
  </si>
  <si>
    <t>Enter the HFC-134 emissions in the industrial product use source category for unit 1 associated with liquid fuel.</t>
  </si>
  <si>
    <t>Enter the HFC-134a emissions in the industrial product use source category for unit 1 associated with liquid fuel.</t>
  </si>
  <si>
    <t>Enter the HFC-143 emissions in the industrial product use source category for unit 1 associated with liquid fuel.</t>
  </si>
  <si>
    <t>Enter the HFC-143a emissions in the industrial product use source category for unit 1 associated with liquid fuel.</t>
  </si>
  <si>
    <t>Enter the HFC-152a emissions in the industrial product use source category for unit 1 associated with liquid fuel.</t>
  </si>
  <si>
    <t>Enter the HFC-227ea emissions in the industrial product use source category for unit 1 associated with liquid fuel.</t>
  </si>
  <si>
    <t>Enter the HFC-236fa emissions in the industrial product use source category for unit 1 associated with liquid fuel.</t>
  </si>
  <si>
    <t>Enter the HFC-245ca emissions in the industrial product use source category for unit 1 associated with liquid fuel.</t>
  </si>
  <si>
    <t>I.Electricity.ES4U2C3</t>
  </si>
  <si>
    <t>Enter the sulphur hexafluoride emissions in the industrial product use source category for unit 2 associated with liquid fuel.</t>
  </si>
  <si>
    <t>Enter the perfluoromethane emissions in the industrial product use source category for unit 2 associated with liquid fuel.</t>
  </si>
  <si>
    <t>Enter the perfluoroethane emissions in the industrial product use source category for unit 2 associated with liquid fuel.</t>
  </si>
  <si>
    <t>Enter the perfluoropropane emissions in the industrial product use source category for unit 2 associated with liquid fuel.</t>
  </si>
  <si>
    <t>Enter the perfluorobutane emissions in the industrial product use source category for unit 2 associated with liquid fuel.</t>
  </si>
  <si>
    <t>Enter the perfluorocyclobutane emissions in the industrial product use source category for unit 2 associated with liquid fuel.</t>
  </si>
  <si>
    <t>Enter the perfluoropentane emissions in the industrial product use source category for unit 2 associated with liquid fuel.</t>
  </si>
  <si>
    <t>Enter the perfluorohexane emissions in the industrial product use source category for unit 2 associated with liquid fuel.</t>
  </si>
  <si>
    <t>Enter the HFC-23 emissions in the industrial product use source category for unit 2 associated with liquid fuel.</t>
  </si>
  <si>
    <t>Enter the HFC-32 emissions in the industrial product use source category for unit 2 associated with liquid fuel.</t>
  </si>
  <si>
    <t>Enter the HFC-41 emissions in the industrial product use source category for unit 2 associated with liquid fuel.</t>
  </si>
  <si>
    <t>Enter the HFC-43-10mee emissions in the industrial product use source category for unit 2 associated with liquid fuel.</t>
  </si>
  <si>
    <t>Enter the HFC-125 emissions in the industrial product use source category for unit 2 associated with liquid fuel.</t>
  </si>
  <si>
    <t>Enter the HFC-134 emissions in the industrial product use source category for unit 2 associated with liquid fuel.</t>
  </si>
  <si>
    <t>Enter the HFC-134a emissions in the industrial product use source category for unit 2 associated with liquid fuel.</t>
  </si>
  <si>
    <t>Enter the HFC-143 emissions in the industrial product use source category for unit 2 associated with liquid fuel.</t>
  </si>
  <si>
    <t>Enter the HFC-143a emissions in the industrial product use source category for unit 2 associated with liquid fuel.</t>
  </si>
  <si>
    <t>Enter the HFC-152a emissions in the industrial product use source category for unit 2 associated with liquid fuel.</t>
  </si>
  <si>
    <t>Enter the HFC-227ea emissions in the industrial product use source category for unit 2 associated with liquid fuel.</t>
  </si>
  <si>
    <t>Enter the HFC-236fa emissions in the industrial product use source category for unit 2 associated with liquid fuel.</t>
  </si>
  <si>
    <t>Enter the HFC-245ca emissions in the industrial product use source category for unit 2 associated with liquid fuel.</t>
  </si>
  <si>
    <t>I.Electricity.ES4U3C3</t>
  </si>
  <si>
    <t>Enter the sulphur hexafluoride emissions in the industrial product use source category for unit 3 associated with liquid fuel.</t>
  </si>
  <si>
    <t>Enter the perfluoromethane emissions in the industrial product use source category for unit 3 associated with liquid fuel.</t>
  </si>
  <si>
    <t>Enter the perfluoroethane emissions in the industrial product use source category for unit 3 associated with liquid fuel.</t>
  </si>
  <si>
    <t>Enter the perfluoropropane emissions in the industrial product use source category for unit 3 associated with liquid fuel.</t>
  </si>
  <si>
    <t>Enter the perfluorobutane emissions in the industrial product use source category for unit 3 associated with liquid fuel.</t>
  </si>
  <si>
    <t>Enter the perfluorocyclobutane emissions in the industrial product use source category for unit 3 associated with liquid fuel.</t>
  </si>
  <si>
    <t>Enter the perfluoropentane emissions in the industrial product use source category for unit 3 associated with liquid fuel.</t>
  </si>
  <si>
    <t>Enter the perfluorohexane emissions in the industrial product use source category for unit 3 associated with liquid fuel.</t>
  </si>
  <si>
    <t>Enter the HFC-23 emissions in the industrial product use source category for unit 3 associated with liquid fuel.</t>
  </si>
  <si>
    <t>Enter the HFC-32 emissions in the industrial product use source category for unit 3 associated with liquid fuel.</t>
  </si>
  <si>
    <t>Enter the HFC-41 emissions in the industrial product use source category for unit 3 associated with liquid fuel.</t>
  </si>
  <si>
    <t>Enter the HFC-43-10mee emissions in the industrial product use source category for unit 3 associated with liquid fuel.</t>
  </si>
  <si>
    <t>Enter the HFC-125 emissions in the industrial product use source category for unit 3 associated with liquid fuel.</t>
  </si>
  <si>
    <t>Enter the HFC-134 emissions in the industrial product use source category for unit 3 associated with liquid fuel.</t>
  </si>
  <si>
    <t>Enter the HFC-134a emissions in the industrial product use source category for unit 3 associated with liquid fuel.</t>
  </si>
  <si>
    <t>Enter the HFC-143 emissions in the industrial product use source category for unit 3 associated with liquid fuel.</t>
  </si>
  <si>
    <t>Enter the HFC-143a emissions in the industrial product use source category for unit 3 associated with liquid fuel.</t>
  </si>
  <si>
    <t>Enter the HFC-152a emissions in the industrial product use source category for unit 3 associated with liquid fuel.</t>
  </si>
  <si>
    <t>Enter the HFC-227ea emissions in the industrial product use source category for unit 3 associated with liquid fuel.</t>
  </si>
  <si>
    <t>Enter the HFC-236fa emissions in the industrial product use source category for unit 3 associated with liquid fuel.</t>
  </si>
  <si>
    <t>Enter the HFC-245ca emissions in the industrial product use source category for unit 3 associated with liquid fuel.</t>
  </si>
  <si>
    <t>I.Electricity.ES4U4C3</t>
  </si>
  <si>
    <t>Enter the sulphur hexafluoride emissions in the industrial product use source category for unit 4 associated with liquid fuel.</t>
  </si>
  <si>
    <t>Enter the perfluoromethane emissions in the industrial product use source category for unit 4 associated with liquid fuel.</t>
  </si>
  <si>
    <t>Enter the perfluoroethane emissions in the industrial product use source category for unit 4 associated with liquid fuel.</t>
  </si>
  <si>
    <t>Enter the perfluoropropane emissions in the industrial product use source category for unit 4 associated with liquid fuel.</t>
  </si>
  <si>
    <t>Enter the perfluorobutane emissions in the industrial product use source category for unit 4 associated with liquid fuel.</t>
  </si>
  <si>
    <t>Enter the perfluorocyclobutane emissions in the industrial product use source category for unit 4 associated with liquid fuel.</t>
  </si>
  <si>
    <t>Enter the perfluoropentane emissions in the industrial product use source category for unit 4 associated with liquid fuel.</t>
  </si>
  <si>
    <t>Enter the perfluorohexane emissions in the industrial product use source category for unit 4 associated with liquid fuel.</t>
  </si>
  <si>
    <t>Enter the HFC-23 emissions in the industrial product use source category for unit 4 associated with liquid fuel.</t>
  </si>
  <si>
    <t>Enter the HFC-32 emissions in the industrial product use source category for unit 4 associated with liquid fuel.</t>
  </si>
  <si>
    <t>Enter the HFC-41 emissions in the industrial product use source category for unit 4 associated with liquid fuel.</t>
  </si>
  <si>
    <t>Enter the HFC-43-10mee emissions in the industrial product use source category for unit 4 associated with liquid fuel.</t>
  </si>
  <si>
    <t>Enter the HFC-125 emissions in the industrial product use source category for unit 4 associated with liquid fuel.</t>
  </si>
  <si>
    <t>Enter the HFC-134 emissions in the industrial product use source category for unit 4 associated with liquid fuel.</t>
  </si>
  <si>
    <t>Enter the HFC-134a emissions in the industrial product use source category for unit 4 associated with liquid fuel.</t>
  </si>
  <si>
    <t>Enter the HFC-143 emissions in the industrial product use source category for unit 4 associated with liquid fuel.</t>
  </si>
  <si>
    <t>Enter the HFC-143a emissions in the industrial product use source category for unit 4 associated with liquid fuel.</t>
  </si>
  <si>
    <t>Enter the HFC-152a emissions in the industrial product use source category for unit 4 associated with liquid fuel.</t>
  </si>
  <si>
    <t>Enter the HFC-227ea emissions in the industrial product use source category for unit 4 associated with liquid fuel.</t>
  </si>
  <si>
    <t>Enter the HFC-236fa emissions in the industrial product use source category for unit 4 associated with liquid fuel.</t>
  </si>
  <si>
    <t>Enter the HFC-245ca emissions in the industrial product use source category for unit 4 associated with liquid fuel.</t>
  </si>
  <si>
    <t>I.Electricity.ES4U5C3</t>
  </si>
  <si>
    <t>Enter the sulphur hexafluoride emissions in the industrial product use source category for unit 5 associated with liquid fuel.</t>
  </si>
  <si>
    <t>Enter the perfluoromethane emissions in the industrial product use source category for unit 5 associated with liquid fuel.</t>
  </si>
  <si>
    <t>Enter the perfluoroethane emissions in the industrial product use source category for unit 5 associated with liquid fuel.</t>
  </si>
  <si>
    <t>Enter the perfluoropropane emissions in the industrial product use source category for unit 5 associated with liquid fuel.</t>
  </si>
  <si>
    <t>Enter the perfluorobutane emissions in the industrial product use source category for unit 5 associated with liquid fuel.</t>
  </si>
  <si>
    <t>Enter the perfluorocyclobutane emissions in the industrial product use source category for unit 5 associated with liquid fuel.</t>
  </si>
  <si>
    <t>Enter the perfluoropentane emissions in the industrial product use source category for unit 5 associated with liquid fuel.</t>
  </si>
  <si>
    <t>Enter the perfluorohexane emissions in the industrial product use source category for unit 5 associated with liquid fuel.</t>
  </si>
  <si>
    <t>Enter the HFC-23 emissions in the industrial product use source category for unit 5 associated with liquid fuel.</t>
  </si>
  <si>
    <t>Enter the HFC-32 emissions in the industrial product use source category for unit 5 associated with liquid fuel.</t>
  </si>
  <si>
    <t>Enter the HFC-41 emissions in the industrial product use source category for unit 5 associated with liquid fuel.</t>
  </si>
  <si>
    <t>Enter the HFC-43-10mee emissions in the industrial product use source category for unit 5 associated with liquid fuel.</t>
  </si>
  <si>
    <t>Enter the HFC-125 emissions in the industrial product use source category for unit 5 associated with liquid fuel.</t>
  </si>
  <si>
    <t>Enter the HFC-134 emissions in the industrial product use source category for unit 5 associated with liquid fuel.</t>
  </si>
  <si>
    <t>Enter the HFC-134a emissions in the industrial product use source category for unit 5 associated with liquid fuel.</t>
  </si>
  <si>
    <t>Enter the HFC-143 emissions in the industrial product use source category for unit 5 associated with liquid fuel.</t>
  </si>
  <si>
    <t>Enter the HFC-143a emissions in the industrial product use source category for unit 5 associated with liquid fuel.</t>
  </si>
  <si>
    <t>Enter the HFC-152a emissions in the industrial product use source category for unit 5 associated with liquid fuel.</t>
  </si>
  <si>
    <t>Enter the HFC-227ea emissions in the industrial product use source category for unit 5 associated with liquid fuel.</t>
  </si>
  <si>
    <t>Enter the HFC-236fa emissions in the industrial product use source category for unit 5 associated with liquid fuel.</t>
  </si>
  <si>
    <t>Enter the HFC-245ca emissions in the industrial product use source category for unit 5 associated with liquid fuel.</t>
  </si>
  <si>
    <t>I.Electricity.ES4U6C3</t>
  </si>
  <si>
    <t>Enter the sulphur hexafluoride emissions in the industrial product use source category for unit 6 associated with liquid fuel.</t>
  </si>
  <si>
    <t>Enter the perfluoromethane emissions in the industrial product use source category for unit 6 associated with liquid fuel.</t>
  </si>
  <si>
    <t>Enter the perfluoroethane emissions in the industrial product use source category for unit 6 associated with liquid fuel.</t>
  </si>
  <si>
    <t>Enter the perfluoropropane emissions in the industrial product use source category for unit 6 associated with liquid fuel.</t>
  </si>
  <si>
    <t>Enter the perfluorobutane emissions in the industrial product use source category for unit 6 associated with liquid fuel.</t>
  </si>
  <si>
    <t>Enter the perfluorocyclobutane emissions in the industrial product use source category for unit 6 associated with liquid fuel.</t>
  </si>
  <si>
    <t>Enter the perfluoropentane emissions in the industrial product use source category for unit 6 associated with liquid fuel.</t>
  </si>
  <si>
    <t>Enter the perfluorohexane emissions in the industrial product use source category for unit 6 associated with liquid fuel.</t>
  </si>
  <si>
    <t>Enter the HFC-23 emissions in the industrial product use source category for unit 6 associated with liquid fuel.</t>
  </si>
  <si>
    <t>Enter the HFC-32 emissions in the industrial product use source category for unit 6 associated with liquid fuel.</t>
  </si>
  <si>
    <t>Enter the HFC-41 emissions in the industrial product use source category for unit 6 associated with liquid fuel.</t>
  </si>
  <si>
    <t>Enter the HFC-43-10mee emissions in the industrial product use source category for unit 6 associated with liquid fuel.</t>
  </si>
  <si>
    <t>Enter the HFC-125 emissions in the industrial product use source category for unit 6 associated with liquid fuel.</t>
  </si>
  <si>
    <t>Enter the HFC-134 emissions in the industrial product use source category for unit 6 associated with liquid fuel.</t>
  </si>
  <si>
    <t>Enter the HFC-134a emissions in the industrial product use source category for unit 6 associated with liquid fuel.</t>
  </si>
  <si>
    <t>Enter the HFC-143 emissions in the industrial product use source category for unit 6 associated with liquid fuel.</t>
  </si>
  <si>
    <t>Enter the HFC-143a emissions in the industrial product use source category for unit 6 associated with liquid fuel.</t>
  </si>
  <si>
    <t>Enter the HFC-152a emissions in the industrial product use source category for unit 6 associated with liquid fuel.</t>
  </si>
  <si>
    <t>Enter the HFC-227ea emissions in the industrial product use source category for unit 6 associated with liquid fuel.</t>
  </si>
  <si>
    <t>Enter the HFC-236fa emissions in the industrial product use source category for unit 6 associated with liquid fuel.</t>
  </si>
  <si>
    <t>Enter the HFC-245ca emissions in the industrial product use source category for unit 6 associated with liquid fuel.</t>
  </si>
  <si>
    <t>I.Electricity.ES4U7C3</t>
  </si>
  <si>
    <t>Enter the sulphur hexafluoride emissions in the industrial product use source category for unit 7 associated with liquid fuel.</t>
  </si>
  <si>
    <t>Enter the perfluoromethane emissions in the industrial product use source category for unit 7 associated with liquid fuel.</t>
  </si>
  <si>
    <t>Enter the perfluoroethane emissions in the industrial product use source category for unit 7 associated with liquid fuel.</t>
  </si>
  <si>
    <t>Enter the perfluoropropane emissions in the industrial product use source category for unit 7 associated with liquid fuel.</t>
  </si>
  <si>
    <t>Enter the perfluorobutane emissions in the industrial product use source category for unit 7 associated with liquid fuel.</t>
  </si>
  <si>
    <t>Enter the perfluorocyclobutane emissions in the industrial product use source category for unit 7 associated with liquid fuel.</t>
  </si>
  <si>
    <t>Enter the perfluoropentane emissions in the industrial product use source category for unit 7 associated with liquid fuel.</t>
  </si>
  <si>
    <t>Enter the perfluorohexane emissions in the industrial product use source category for unit 7 associated with liquid fuel.</t>
  </si>
  <si>
    <t>Enter the HFC-23 emissions in the industrial product use source category for unit 7 associated with liquid fuel.</t>
  </si>
  <si>
    <t>Enter the HFC-32 emissions in the industrial product use source category for unit 7 associated with liquid fuel.</t>
  </si>
  <si>
    <t>Enter the HFC-41 emissions in the industrial product use source category for unit 7 associated with liquid fuel.</t>
  </si>
  <si>
    <t>Enter the HFC-43-10mee emissions in the industrial product use source category for unit 7 associated with liquid fuel.</t>
  </si>
  <si>
    <t>Enter the HFC-125 emissions in the industrial product use source category for unit 7 associated with liquid fuel.</t>
  </si>
  <si>
    <t>Enter the HFC-134 emissions in the industrial product use source category for unit 7 associated with liquid fuel.</t>
  </si>
  <si>
    <t>Enter the HFC-134a emissions in the industrial product use source category for unit 7 associated with liquid fuel.</t>
  </si>
  <si>
    <t>Enter the HFC-143 emissions in the industrial product use source category for unit 7 associated with liquid fuel.</t>
  </si>
  <si>
    <t>Enter the HFC-143a emissions in the industrial product use source category for unit 7 associated with liquid fuel.</t>
  </si>
  <si>
    <t>Enter the HFC-152a emissions in the industrial product use source category for unit 7 associated with liquid fuel.</t>
  </si>
  <si>
    <t>Enter the HFC-227ea emissions in the industrial product use source category for unit 7 associated with liquid fuel.</t>
  </si>
  <si>
    <t>Enter the HFC-236fa emissions in the industrial product use source category for unit 7 associated with liquid fuel.</t>
  </si>
  <si>
    <t>Enter the HFC-245ca emissions in the industrial product use source category for unit 7 associated with liquid fuel.</t>
  </si>
  <si>
    <t>I.Electricity.ES4U8C3</t>
  </si>
  <si>
    <t>Enter the sulphur hexafluoride emissions in the industrial product use source category for unit 8 associated with liquid fuel.</t>
  </si>
  <si>
    <t>Enter the perfluoromethane emissions in the industrial product use source category for unit 8 associated with liquid fuel.</t>
  </si>
  <si>
    <t>Enter the perfluoroethane emissions in the industrial product use source category for unit 8 associated with liquid fuel.</t>
  </si>
  <si>
    <t>Enter the perfluoropropane emissions in the industrial product use source category for unit 8 associated with liquid fuel.</t>
  </si>
  <si>
    <t>Enter the perfluorobutane emissions in the industrial product use source category for unit 8 associated with liquid fuel.</t>
  </si>
  <si>
    <t>Enter the perfluorocyclobutane emissions in the industrial product use source category for unit 8 associated with liquid fuel.</t>
  </si>
  <si>
    <t>Enter the perfluoropentane emissions in the industrial product use source category for unit 8 associated with liquid fuel.</t>
  </si>
  <si>
    <t>Enter the perfluorohexane emissions in the industrial product use source category for unit 8 associated with liquid fuel.</t>
  </si>
  <si>
    <t>Enter the HFC-23 emissions in the industrial product use source category for unit 8 associated with liquid fuel.</t>
  </si>
  <si>
    <t>Enter the HFC-32 emissions in the industrial product use source category for unit 8 associated with liquid fuel.</t>
  </si>
  <si>
    <t>Enter the HFC-41 emissions in the industrial product use source category for unit 8 associated with liquid fuel.</t>
  </si>
  <si>
    <t>Enter the HFC-43-10mee emissions in the industrial product use source category for unit 8 associated with liquid fuel.</t>
  </si>
  <si>
    <t>Enter the HFC-125 emissions in the industrial product use source category for unit 8 associated with liquid fuel.</t>
  </si>
  <si>
    <t>Enter the HFC-134 emissions in the industrial product use source category for unit 8 associated with liquid fuel.</t>
  </si>
  <si>
    <t>Enter the HFC-134a emissions in the industrial product use source category for unit 8 associated with liquid fuel.</t>
  </si>
  <si>
    <t>Enter the HFC-143 emissions in the industrial product use source category for unit 8 associated with liquid fuel.</t>
  </si>
  <si>
    <t>Enter the HFC-143a emissions in the industrial product use source category for unit 8 associated with liquid fuel.</t>
  </si>
  <si>
    <t>Enter the HFC-152a emissions in the industrial product use source category for unit 8 associated with liquid fuel.</t>
  </si>
  <si>
    <t>Enter the HFC-227ea emissions in the industrial product use source category for unit 8 associated with liquid fuel.</t>
  </si>
  <si>
    <t>Enter the HFC-236fa emissions in the industrial product use source category for unit 8 associated with liquid fuel.</t>
  </si>
  <si>
    <t>Enter the HFC-245ca emissions in the industrial product use source category for unit 8 associated with liquid fuel.</t>
  </si>
  <si>
    <t>I.Electricity.ES4U9C3</t>
  </si>
  <si>
    <t>Enter the sulphur hexafluoride emissions in the industrial product use source category for unit 9 associated with liquid fuel.</t>
  </si>
  <si>
    <t>Enter the perfluoromethane emissions in the industrial product use source category for unit 9 associated with liquid fuel.</t>
  </si>
  <si>
    <t>Enter the perfluoroethane emissions in the industrial product use source category for unit 9 associated with liquid fuel.</t>
  </si>
  <si>
    <t>Enter the perfluoropropane emissions in the industrial product use source category for unit 9 associated with liquid fuel.</t>
  </si>
  <si>
    <t>Enter the perfluorobutane emissions in the industrial product use source category for unit 9 associated with liquid fuel.</t>
  </si>
  <si>
    <t>Enter the perfluorocyclobutane emissions in the industrial product use source category for unit 9 associated with liquid fuel.</t>
  </si>
  <si>
    <t>Enter the perfluoropentane emissions in the industrial product use source category for unit 9 associated with liquid fuel.</t>
  </si>
  <si>
    <t>Enter the perfluorohexane emissions in the industrial product use source category for unit 9 associated with liquid fuel.</t>
  </si>
  <si>
    <t>Enter the HFC-23 emissions in the industrial product use source category for unit 9 associated with liquid fuel.</t>
  </si>
  <si>
    <t>Enter the HFC-32 emissions in the industrial product use source category for unit 9 associated with liquid fuel.</t>
  </si>
  <si>
    <t>Enter the HFC-41 emissions in the industrial product use source category for unit 9 associated with liquid fuel.</t>
  </si>
  <si>
    <t>Enter the HFC-43-10mee emissions in the industrial product use source category for unit 9 associated with liquid fuel.</t>
  </si>
  <si>
    <t>Enter the HFC-125 emissions in the industrial product use source category for unit 9 associated with liquid fuel.</t>
  </si>
  <si>
    <t>Enter the HFC-134 emissions in the industrial product use source category for unit 9 associated with liquid fuel.</t>
  </si>
  <si>
    <t>Enter the HFC-134a emissions in the industrial product use source category for unit 9 associated with liquid fuel.</t>
  </si>
  <si>
    <t>Enter the HFC-143 emissions in the industrial product use source category for unit 9 associated with liquid fuel.</t>
  </si>
  <si>
    <t>Enter the HFC-143a emissions in the industrial product use source category for unit 9 associated with liquid fuel.</t>
  </si>
  <si>
    <t>Enter the HFC-152a emissions in the industrial product use source category for unit 9 associated with liquid fuel.</t>
  </si>
  <si>
    <t>Enter the HFC-227ea emissions in the industrial product use source category for unit 9 associated with liquid fuel.</t>
  </si>
  <si>
    <t>Enter the HFC-236fa emissions in the industrial product use source category for unit 9 associated with liquid fuel.</t>
  </si>
  <si>
    <t>Enter the HFC-245ca emissions in the industrial product use source category for unit 9 associated with liquid fuel.</t>
  </si>
  <si>
    <t>I.Electricity.ES4U10C3</t>
  </si>
  <si>
    <t>Enter the sulphur hexafluoride emissions in the industrial product use source category for unit 10 associated with liquid fuel.</t>
  </si>
  <si>
    <t>Enter the perfluoromethane emissions in the industrial product use source category for unit 10 associated with liquid fuel.</t>
  </si>
  <si>
    <t>Enter the perfluoroethane emissions in the industrial product use source category for unit 10 associated with liquid fuel.</t>
  </si>
  <si>
    <t>Enter the perfluoropropane emissions in the industrial product use source category for unit 10 associated with liquid fuel.</t>
  </si>
  <si>
    <t>Enter the perfluorobutane emissions in the industrial product use source category for unit 10 associated with liquid fuel.</t>
  </si>
  <si>
    <t>Enter the perfluorocyclobutane emissions in the industrial product use source category for unit 10 associated with liquid fuel.</t>
  </si>
  <si>
    <t>Enter the perfluoropentane emissions in the industrial product use source category for unit 10 associated with liquid fuel.</t>
  </si>
  <si>
    <t>Enter the perfluorohexane emissions in the industrial product use source category for unit 10 associated with liquid fuel.</t>
  </si>
  <si>
    <t>Enter the HFC-23 emissions in the industrial product use source category for unit 10 associated with liquid fuel.</t>
  </si>
  <si>
    <t>Enter the HFC-32 emissions in the industrial product use source category for unit 10 associated with liquid fuel.</t>
  </si>
  <si>
    <t>Enter the HFC-41 emissions in the industrial product use source category for unit 10 associated with liquid fuel.</t>
  </si>
  <si>
    <t>Enter the HFC-43-10mee emissions in the industrial product use source category for unit 10 associated with liquid fuel.</t>
  </si>
  <si>
    <t>Enter the HFC-125 emissions in the industrial product use source category for unit 10 associated with liquid fuel.</t>
  </si>
  <si>
    <t>Enter the HFC-134 emissions in the industrial product use source category for unit 10 associated with liquid fuel.</t>
  </si>
  <si>
    <t>Enter the HFC-134a emissions in the industrial product use source category for unit 10 associated with liquid fuel.</t>
  </si>
  <si>
    <t>Enter the HFC-143 emissions in the industrial product use source category for unit 10 associated with liquid fuel.</t>
  </si>
  <si>
    <t>Enter the HFC-143a emissions in the industrial product use source category for unit 10 associated with liquid fuel.</t>
  </si>
  <si>
    <t>Enter the HFC-152a emissions in the industrial product use source category for unit 10 associated with liquid fuel.</t>
  </si>
  <si>
    <t>Enter the HFC-227ea emissions in the industrial product use source category for unit 10 associated with liquid fuel.</t>
  </si>
  <si>
    <t>Enter the HFC-236fa emissions in the industrial product use source category for unit 10 associated with liquid fuel.</t>
  </si>
  <si>
    <t>Enter the HFC-245ca emissions in the industrial product use source category for unit 10 associated with liquid fuel.</t>
  </si>
  <si>
    <t>I.Electricity.ES4U11C3</t>
  </si>
  <si>
    <t>Enter the sulphur hexafluoride emissions in the industrial product use source category for unit 11 associated with liquid fuel.</t>
  </si>
  <si>
    <t>Enter the perfluoromethane emissions in the industrial product use source category for unit 11 associated with liquid fuel.</t>
  </si>
  <si>
    <t>Enter the perfluoroethane emissions in the industrial product use source category for unit 11 associated with liquid fuel.</t>
  </si>
  <si>
    <t>Enter the perfluoropropane emissions in the industrial product use source category for unit 11 associated with liquid fuel.</t>
  </si>
  <si>
    <t>Enter the perfluorobutane emissions in the industrial product use source category for unit 11 associated with liquid fuel.</t>
  </si>
  <si>
    <t>Enter the perfluorocyclobutane emissions in the industrial product use source category for unit 11 associated with liquid fuel.</t>
  </si>
  <si>
    <t>Enter the perfluoropentane emissions in the industrial product use source category for unit 11 associated with liquid fuel.</t>
  </si>
  <si>
    <t>Enter the perfluorohexane emissions in the industrial product use source category for unit 11 associated with liquid fuel.</t>
  </si>
  <si>
    <t>Enter the HFC-23 emissions in the industrial product use source category for unit 11 associated with liquid fuel.</t>
  </si>
  <si>
    <t>Enter the HFC-32 emissions in the industrial product use source category for unit 11 associated with liquid fuel.</t>
  </si>
  <si>
    <t>Enter the HFC-41 emissions in the industrial product use source category for unit 11 associated with liquid fuel.</t>
  </si>
  <si>
    <t>Enter the HFC-43-10mee emissions in the industrial product use source category for unit 11 associated with liquid fuel.</t>
  </si>
  <si>
    <t>Enter the HFC-125 emissions in the industrial product use source category for unit 11 associated with liquid fuel.</t>
  </si>
  <si>
    <t>Enter the HFC-134 emissions in the industrial product use source category for unit 11 associated with liquid fuel.</t>
  </si>
  <si>
    <t>Enter the HFC-134a emissions in the industrial product use source category for unit 11 associated with liquid fuel.</t>
  </si>
  <si>
    <t>Enter the HFC-143 emissions in the industrial product use source category for unit 11 associated with liquid fuel.</t>
  </si>
  <si>
    <t>Enter the HFC-143a emissions in the industrial product use source category for unit 11 associated with liquid fuel.</t>
  </si>
  <si>
    <t>Enter the HFC-152a emissions in the industrial product use source category for unit 11 associated with liquid fuel.</t>
  </si>
  <si>
    <t>Enter the HFC-227ea emissions in the industrial product use source category for unit 11 associated with liquid fuel.</t>
  </si>
  <si>
    <t>Enter the HFC-236fa emissions in the industrial product use source category for unit 11 associated with liquid fuel.</t>
  </si>
  <si>
    <t>Enter the HFC-245ca emissions in the industrial product use source category for unit 11 associated with liquid fuel.</t>
  </si>
  <si>
    <t>I.Electricity.ES4U12C3</t>
  </si>
  <si>
    <t>Enter the sulphur hexafluoride emissions in the industrial product use source category for unit 12 associated with liquid fuel.</t>
  </si>
  <si>
    <t>Enter the perfluoromethane emissions in the industrial product use source category for unit 12 associated with liquid fuel.</t>
  </si>
  <si>
    <t>Enter the perfluoroethane emissions in the industrial product use source category for unit 12 associated with liquid fuel.</t>
  </si>
  <si>
    <t>Enter the perfluoropropane emissions in the industrial product use source category for unit 12 associated with liquid fuel.</t>
  </si>
  <si>
    <t>Enter the perfluorobutane emissions in the industrial product use source category for unit 12 associated with liquid fuel.</t>
  </si>
  <si>
    <t>Enter the perfluorocyclobutane emissions in the industrial product use source category for unit 12 associated with liquid fuel.</t>
  </si>
  <si>
    <t>Enter the perfluoropentane emissions in the industrial product use source category for unit 12 associated with liquid fuel.</t>
  </si>
  <si>
    <t>Enter the perfluorohexane emissions in the industrial product use source category for unit 12 associated with liquid fuel.</t>
  </si>
  <si>
    <t>Enter the HFC-23 emissions in the industrial product use source category for unit 12 associated with liquid fuel.</t>
  </si>
  <si>
    <t>Enter the HFC-32 emissions in the industrial product use source category for unit 12 associated with liquid fuel.</t>
  </si>
  <si>
    <t>Enter the HFC-41 emissions in the industrial product use source category for unit 12 associated with liquid fuel.</t>
  </si>
  <si>
    <t>Enter the HFC-43-10mee emissions in the industrial product use source category for unit 12 associated with liquid fuel.</t>
  </si>
  <si>
    <t>Enter the HFC-125 emissions in the industrial product use source category for unit 12 associated with liquid fuel.</t>
  </si>
  <si>
    <t>Enter the HFC-134 emissions in the industrial product use source category for unit 12 associated with liquid fuel.</t>
  </si>
  <si>
    <t>Enter the HFC-134a emissions in the industrial product use source category for unit 12 associated with liquid fuel.</t>
  </si>
  <si>
    <t>Enter the HFC-143 emissions in the industrial product use source category for unit 12 associated with liquid fuel.</t>
  </si>
  <si>
    <t>Enter the HFC-143a emissions in the industrial product use source category for unit 12 associated with liquid fuel.</t>
  </si>
  <si>
    <t>Enter the HFC-152a emissions in the industrial product use source category for unit 12 associated with liquid fuel.</t>
  </si>
  <si>
    <t>Enter the HFC-227ea emissions in the industrial product use source category for unit 12 associated with liquid fuel.</t>
  </si>
  <si>
    <t>Enter the HFC-236fa emissions in the industrial product use source category for unit 12 associated with liquid fuel.</t>
  </si>
  <si>
    <t>Enter the HFC-245ca emissions in the industrial product use source category for unit 12 associated with liquid fuel.</t>
  </si>
  <si>
    <t>I.Electricity.ES4U13C3</t>
  </si>
  <si>
    <t>Enter the sulphur hexafluoride emissions in the industrial product use source category for unit 13 associated with liquid fuel.</t>
  </si>
  <si>
    <t>Enter the perfluoromethane emissions in the industrial product use source category for unit 13 associated with liquid fuel.</t>
  </si>
  <si>
    <t>Enter the perfluoroethane emissions in the industrial product use source category for unit 13 associated with liquid fuel.</t>
  </si>
  <si>
    <t>Enter the perfluoropropane emissions in the industrial product use source category for unit 13 associated with liquid fuel.</t>
  </si>
  <si>
    <t>Enter the perfluorobutane emissions in the industrial product use source category for unit 13 associated with liquid fuel.</t>
  </si>
  <si>
    <t>Enter the perfluorocyclobutane emissions in the industrial product use source category for unit 13 associated with liquid fuel.</t>
  </si>
  <si>
    <t>Enter the perfluoropentane emissions in the industrial product use source category for unit 13 associated with liquid fuel.</t>
  </si>
  <si>
    <t>Enter the perfluorohexane emissions in the industrial product use source category for unit 13 associated with liquid fuel.</t>
  </si>
  <si>
    <t>Enter the HFC-23 emissions in the industrial product use source category for unit 13 associated with liquid fuel.</t>
  </si>
  <si>
    <t>Enter the HFC-32 emissions in the industrial product use source category for unit 13 associated with liquid fuel.</t>
  </si>
  <si>
    <t>Enter the HFC-41 emissions in the industrial product use source category for unit 13 associated with liquid fuel.</t>
  </si>
  <si>
    <t>Enter the HFC-43-10mee emissions in the industrial product use source category for unit 13 associated with liquid fuel.</t>
  </si>
  <si>
    <t>Enter the HFC-125 emissions in the industrial product use source category for unit 13 associated with liquid fuel.</t>
  </si>
  <si>
    <t>Enter the HFC-134 emissions in the industrial product use source category for unit 13 associated with liquid fuel.</t>
  </si>
  <si>
    <t>Enter the HFC-134a emissions in the industrial product use source category for unit 13 associated with liquid fuel.</t>
  </si>
  <si>
    <t>Enter the HFC-143 emissions in the industrial product use source category for unit 13 associated with liquid fuel.</t>
  </si>
  <si>
    <t>Enter the HFC-143a emissions in the industrial product use source category for unit 13 associated with liquid fuel.</t>
  </si>
  <si>
    <t>Enter the HFC-152a emissions in the industrial product use source category for unit 13 associated with liquid fuel.</t>
  </si>
  <si>
    <t>Enter the HFC-227ea emissions in the industrial product use source category for unit 13 associated with liquid fuel.</t>
  </si>
  <si>
    <t>Enter the HFC-236fa emissions in the industrial product use source category for unit 13 associated with liquid fuel.</t>
  </si>
  <si>
    <t>Enter the HFC-245ca emissions in the industrial product use source category for unit 13 associated with liquid fuel.</t>
  </si>
  <si>
    <t>I.Electricity.ES4U14C3</t>
  </si>
  <si>
    <t>Enter the sulphur hexafluoride emissions in the industrial product use source category for unit 14 associated with liquid fuel.</t>
  </si>
  <si>
    <t>Enter the perfluoromethane emissions in the industrial product use source category for unit 14 associated with liquid fuel.</t>
  </si>
  <si>
    <t>Enter the perfluoroethane emissions in the industrial product use source category for unit 14 associated with liquid fuel.</t>
  </si>
  <si>
    <t>Enter the perfluoropropane emissions in the industrial product use source category for unit 14 associated with liquid fuel.</t>
  </si>
  <si>
    <t>Enter the perfluorobutane emissions in the industrial product use source category for unit 14 associated with liquid fuel.</t>
  </si>
  <si>
    <t>Enter the perfluorocyclobutane emissions in the industrial product use source category for unit 14 associated with liquid fuel.</t>
  </si>
  <si>
    <t>Enter the perfluoropentane emissions in the industrial product use source category for unit 14 associated with liquid fuel.</t>
  </si>
  <si>
    <t>Enter the perfluorohexane emissions in the industrial product use source category for unit 14 associated with liquid fuel.</t>
  </si>
  <si>
    <t>Enter the HFC-23 emissions in the industrial product use source category for unit 14 associated with liquid fuel.</t>
  </si>
  <si>
    <t>Enter the HFC-32 emissions in the industrial product use source category for unit 14 associated with liquid fuel.</t>
  </si>
  <si>
    <t>Enter the HFC-41 emissions in the industrial product use source category for unit 14 associated with liquid fuel.</t>
  </si>
  <si>
    <t>Enter the HFC-43-10mee emissions in the industrial product use source category for unit 14 associated with liquid fuel.</t>
  </si>
  <si>
    <t>Enter the HFC-125 emissions in the industrial product use source category for unit 14 associated with liquid fuel.</t>
  </si>
  <si>
    <t>Enter the HFC-134 emissions in the industrial product use source category for unit 14 associated with liquid fuel.</t>
  </si>
  <si>
    <t>Enter the HFC-134a emissions in the industrial product use source category for unit 14 associated with liquid fuel.</t>
  </si>
  <si>
    <t>Enter the HFC-143 emissions in the industrial product use source category for unit 14 associated with liquid fuel.</t>
  </si>
  <si>
    <t>Enter the HFC-143a emissions in the industrial product use source category for unit 14 associated with liquid fuel.</t>
  </si>
  <si>
    <t>Enter the HFC-152a emissions in the industrial product use source category for unit 14 associated with liquid fuel.</t>
  </si>
  <si>
    <t>Enter the HFC-227ea emissions in the industrial product use source category for unit 14 associated with liquid fuel.</t>
  </si>
  <si>
    <t>Enter the HFC-236fa emissions in the industrial product use source category for unit 14 associated with liquid fuel.</t>
  </si>
  <si>
    <t>Enter the HFC-245ca emissions in the industrial product use source category for unit 14 associated with liquid fuel.</t>
  </si>
  <si>
    <t>I.Electricity.ES4U15C3</t>
  </si>
  <si>
    <t>Enter the sulphur hexafluoride emissions in the industrial product use source category for unit 15 associated with liquid fuel.</t>
  </si>
  <si>
    <t>Enter the perfluoromethane emissions in the industrial product use source category for unit 15 associated with liquid fuel.</t>
  </si>
  <si>
    <t>Enter the perfluoroethane emissions in the industrial product use source category for unit 15 associated with liquid fuel.</t>
  </si>
  <si>
    <t>Enter the perfluoropropane emissions in the industrial product use source category for unit 15 associated with liquid fuel.</t>
  </si>
  <si>
    <t>Enter the perfluorobutane emissions in the industrial product use source category for unit 15 associated with liquid fuel.</t>
  </si>
  <si>
    <t>Enter the perfluorocyclobutane emissions in the industrial product use source category for unit 15 associated with liquid fuel.</t>
  </si>
  <si>
    <t>Enter the perfluoropentane emissions in the industrial product use source category for unit 15 associated with liquid fuel.</t>
  </si>
  <si>
    <t>Enter the perfluorohexane emissions in the industrial product use source category for unit 15 associated with liquid fuel.</t>
  </si>
  <si>
    <t>Enter the HFC-23 emissions in the industrial product use source category for unit 15 associated with liquid fuel.</t>
  </si>
  <si>
    <t>Enter the HFC-32 emissions in the industrial product use source category for unit 15 associated with liquid fuel.</t>
  </si>
  <si>
    <t>Enter the HFC-41 emissions in the industrial product use source category for unit 15 associated with liquid fuel.</t>
  </si>
  <si>
    <t>Enter the HFC-43-10mee emissions in the industrial product use source category for unit 15 associated with liquid fuel.</t>
  </si>
  <si>
    <t>Enter the HFC-125 emissions in the industrial product use source category for unit 15 associated with liquid fuel.</t>
  </si>
  <si>
    <t>Enter the HFC-134 emissions in the industrial product use source category for unit 15 associated with liquid fuel.</t>
  </si>
  <si>
    <t>Enter the HFC-134a emissions in the industrial product use source category for unit 15 associated with liquid fuel.</t>
  </si>
  <si>
    <t>Enter the HFC-143 emissions in the industrial product use source category for unit 15 associated with liquid fuel.</t>
  </si>
  <si>
    <t>Enter the HFC-143a emissions in the industrial product use source category for unit 15 associated with liquid fuel.</t>
  </si>
  <si>
    <t>Enter the HFC-152a emissions in the industrial product use source category for unit 15 associated with liquid fuel.</t>
  </si>
  <si>
    <t>Enter the HFC-227ea emissions in the industrial product use source category for unit 15 associated with liquid fuel.</t>
  </si>
  <si>
    <t>Enter the HFC-236fa emissions in the industrial product use source category for unit 15 associated with liquid fuel.</t>
  </si>
  <si>
    <t>Enter the HFC-245ca emissions in the industrial product use source category for unit 15 associated with liquid fuel.</t>
  </si>
  <si>
    <t>I.Electricity.ES4U16C3</t>
  </si>
  <si>
    <t>Enter the sulphur hexafluoride emissions in the industrial product use source category for unit 16 associated with liquid fuel.</t>
  </si>
  <si>
    <t>Enter the perfluoromethane emissions in the industrial product use source category for unit 16 associated with liquid fuel.</t>
  </si>
  <si>
    <t>Enter the perfluoroethane emissions in the industrial product use source category for unit 16 associated with liquid fuel.</t>
  </si>
  <si>
    <t>Enter the perfluoropropane emissions in the industrial product use source category for unit 16 associated with liquid fuel.</t>
  </si>
  <si>
    <t>Enter the perfluorobutane emissions in the industrial product use source category for unit 16 associated with liquid fuel.</t>
  </si>
  <si>
    <t>Enter the perfluorocyclobutane emissions in the industrial product use source category for unit 16 associated with liquid fuel.</t>
  </si>
  <si>
    <t>Enter the perfluoropentane emissions in the industrial product use source category for unit 16 associated with liquid fuel.</t>
  </si>
  <si>
    <t>Enter the perfluorohexane emissions in the industrial product use source category for unit 16 associated with liquid fuel.</t>
  </si>
  <si>
    <t>Enter the HFC-23 emissions in the industrial product use source category for unit 16 associated with liquid fuel.</t>
  </si>
  <si>
    <t>Enter the HFC-32 emissions in the industrial product use source category for unit 16 associated with liquid fuel.</t>
  </si>
  <si>
    <t>Enter the HFC-41 emissions in the industrial product use source category for unit 16 associated with liquid fuel.</t>
  </si>
  <si>
    <t>Enter the HFC-43-10mee emissions in the industrial product use source category for unit 16 associated with liquid fuel.</t>
  </si>
  <si>
    <t>Enter the HFC-125 emissions in the industrial product use source category for unit 16 associated with liquid fuel.</t>
  </si>
  <si>
    <t>Enter the HFC-134 emissions in the industrial product use source category for unit 16 associated with liquid fuel.</t>
  </si>
  <si>
    <t>Enter the HFC-134a emissions in the industrial product use source category for unit 16 associated with liquid fuel.</t>
  </si>
  <si>
    <t>Enter the HFC-143 emissions in the industrial product use source category for unit 16 associated with liquid fuel.</t>
  </si>
  <si>
    <t>Enter the HFC-143a emissions in the industrial product use source category for unit 16 associated with liquid fuel.</t>
  </si>
  <si>
    <t>Enter the HFC-152a emissions in the industrial product use source category for unit 16 associated with liquid fuel.</t>
  </si>
  <si>
    <t>Enter the HFC-227ea emissions in the industrial product use source category for unit 16 associated with liquid fuel.</t>
  </si>
  <si>
    <t>Enter the HFC-236fa emissions in the industrial product use source category for unit 16 associated with liquid fuel.</t>
  </si>
  <si>
    <t>Enter the HFC-245ca emissions in the industrial product use source category for unit 16 associated with liquid fuel.</t>
  </si>
  <si>
    <t>I.Electricity.ES4U17C3</t>
  </si>
  <si>
    <t>Enter the sulphur hexafluoride emissions in the industrial product use source category for unit 17 associated with liquid fuel.</t>
  </si>
  <si>
    <t>Enter the perfluoromethane emissions in the industrial product use source category for unit 17 associated with liquid fuel.</t>
  </si>
  <si>
    <t>Enter the perfluoroethane emissions in the industrial product use source category for unit 17 associated with liquid fuel.</t>
  </si>
  <si>
    <t>Enter the perfluoropropane emissions in the industrial product use source category for unit 17 associated with liquid fuel.</t>
  </si>
  <si>
    <t>Enter the perfluorobutane emissions in the industrial product use source category for unit 17 associated with liquid fuel.</t>
  </si>
  <si>
    <t>Enter the perfluorocyclobutane emissions in the industrial product use source category for unit 17 associated with liquid fuel.</t>
  </si>
  <si>
    <t>Enter the perfluoropentane emissions in the industrial product use source category for unit 17 associated with liquid fuel.</t>
  </si>
  <si>
    <t>Enter the perfluorohexane emissions in the industrial product use source category for unit 17 associated with liquid fuel.</t>
  </si>
  <si>
    <t>Enter the HFC-23 emissions in the industrial product use source category for unit 17 associated with liquid fuel.</t>
  </si>
  <si>
    <t>Enter the HFC-32 emissions in the industrial product use source category for unit 17 associated with liquid fuel.</t>
  </si>
  <si>
    <t>Enter the HFC-41 emissions in the industrial product use source category for unit 17 associated with liquid fuel.</t>
  </si>
  <si>
    <t>Enter the HFC-43-10mee emissions in the industrial product use source category for unit 17 associated with liquid fuel.</t>
  </si>
  <si>
    <t>Enter the HFC-125 emissions in the industrial product use source category for unit 17 associated with liquid fuel.</t>
  </si>
  <si>
    <t>Enter the HFC-134 emissions in the industrial product use source category for unit 17 associated with liquid fuel.</t>
  </si>
  <si>
    <t>Enter the HFC-134a emissions in the industrial product use source category for unit 17 associated with liquid fuel.</t>
  </si>
  <si>
    <t>Enter the HFC-143 emissions in the industrial product use source category for unit 17 associated with liquid fuel.</t>
  </si>
  <si>
    <t>Enter the HFC-143a emissions in the industrial product use source category for unit 17 associated with liquid fuel.</t>
  </si>
  <si>
    <t>Enter the HFC-152a emissions in the industrial product use source category for unit 17 associated with liquid fuel.</t>
  </si>
  <si>
    <t>Enter the HFC-227ea emissions in the industrial product use source category for unit 17 associated with liquid fuel.</t>
  </si>
  <si>
    <t>Enter the HFC-236fa emissions in the industrial product use source category for unit 17 associated with liquid fuel.</t>
  </si>
  <si>
    <t>Enter the HFC-245ca emissions in the industrial product use source category for unit 17 associated with liquid fuel.</t>
  </si>
  <si>
    <t>I.Electricity.ES4U18C3</t>
  </si>
  <si>
    <t>Enter the sulphur hexafluoride emissions in the industrial product use source category for unit 18 associated with liquid fuel.</t>
  </si>
  <si>
    <t>Enter the perfluoromethane emissions in the industrial product use source category for unit 18 associated with liquid fuel.</t>
  </si>
  <si>
    <t>Enter the perfluoroethane emissions in the industrial product use source category for unit 18 associated with liquid fuel.</t>
  </si>
  <si>
    <t>Enter the perfluoropropane emissions in the industrial product use source category for unit 18 associated with liquid fuel.</t>
  </si>
  <si>
    <t>Enter the perfluorobutane emissions in the industrial product use source category for unit 18 associated with liquid fuel.</t>
  </si>
  <si>
    <t>Enter the perfluorocyclobutane emissions in the industrial product use source category for unit 18 associated with liquid fuel.</t>
  </si>
  <si>
    <t>Enter the perfluoropentane emissions in the industrial product use source category for unit 18 associated with liquid fuel.</t>
  </si>
  <si>
    <t>Enter the perfluorohexane emissions in the industrial product use source category for unit 18 associated with liquid fuel.</t>
  </si>
  <si>
    <t>Enter the HFC-23 emissions in the industrial product use source category for unit 18 associated with liquid fuel.</t>
  </si>
  <si>
    <t>Enter the HFC-32 emissions in the industrial product use source category for unit 18 associated with liquid fuel.</t>
  </si>
  <si>
    <t>Enter the HFC-41 emissions in the industrial product use source category for unit 18 associated with liquid fuel.</t>
  </si>
  <si>
    <t>Enter the HFC-43-10mee emissions in the industrial product use source category for unit 18 associated with liquid fuel.</t>
  </si>
  <si>
    <t>Enter the HFC-125 emissions in the industrial product use source category for unit 18 associated with liquid fuel.</t>
  </si>
  <si>
    <t>Enter the HFC-134 emissions in the industrial product use source category for unit 18 associated with liquid fuel.</t>
  </si>
  <si>
    <t>Enter the HFC-134a emissions in the industrial product use source category for unit 18 associated with liquid fuel.</t>
  </si>
  <si>
    <t>Enter the HFC-143 emissions in the industrial product use source category for unit 18 associated with liquid fuel.</t>
  </si>
  <si>
    <t>Enter the HFC-143a emissions in the industrial product use source category for unit 18 associated with liquid fuel.</t>
  </si>
  <si>
    <t>Enter the HFC-152a emissions in the industrial product use source category for unit 18 associated with liquid fuel.</t>
  </si>
  <si>
    <t>Enter the HFC-227ea emissions in the industrial product use source category for unit 18 associated with liquid fuel.</t>
  </si>
  <si>
    <t>Enter the HFC-236fa emissions in the industrial product use source category for unit 18 associated with liquid fuel.</t>
  </si>
  <si>
    <t>Enter the HFC-245ca emissions in the industrial product use source category for unit 18 associated with liquid fuel.</t>
  </si>
  <si>
    <t>I.Electricity.ES4U19C3</t>
  </si>
  <si>
    <t>Enter the sulphur hexafluoride emissions in the industrial product use source category for unit 19 associated with liquid fuel.</t>
  </si>
  <si>
    <t>Enter the perfluoromethane emissions in the industrial product use source category for unit 19 associated with liquid fuel.</t>
  </si>
  <si>
    <t>Enter the perfluoroethane emissions in the industrial product use source category for unit 19 associated with liquid fuel.</t>
  </si>
  <si>
    <t>Enter the perfluoropropane emissions in the industrial product use source category for unit 19 associated with liquid fuel.</t>
  </si>
  <si>
    <t>Enter the perfluorobutane emissions in the industrial product use source category for unit 19 associated with liquid fuel.</t>
  </si>
  <si>
    <t>Enter the perfluorocyclobutane emissions in the industrial product use source category for unit 19 associated with liquid fuel.</t>
  </si>
  <si>
    <t>Enter the perfluoropentane emissions in the industrial product use source category for unit 19 associated with liquid fuel.</t>
  </si>
  <si>
    <t>Enter the perfluorohexane emissions in the industrial product use source category for unit 19 associated with liquid fuel.</t>
  </si>
  <si>
    <t>Enter the HFC-23 emissions in the industrial product use source category for unit 19 associated with liquid fuel.</t>
  </si>
  <si>
    <t>Enter the HFC-32 emissions in the industrial product use source category for unit 19 associated with liquid fuel.</t>
  </si>
  <si>
    <t>Enter the HFC-41 emissions in the industrial product use source category for unit 19 associated with liquid fuel.</t>
  </si>
  <si>
    <t>Enter the HFC-43-10mee emissions in the industrial product use source category for unit 19 associated with liquid fuel.</t>
  </si>
  <si>
    <t>Enter the HFC-125 emissions in the industrial product use source category for unit 19 associated with liquid fuel.</t>
  </si>
  <si>
    <t>Enter the HFC-134 emissions in the industrial product use source category for unit 19 associated with liquid fuel.</t>
  </si>
  <si>
    <t>Enter the HFC-134a emissions in the industrial product use source category for unit 19 associated with liquid fuel.</t>
  </si>
  <si>
    <t>Enter the HFC-143 emissions in the industrial product use source category for unit 19 associated with liquid fuel.</t>
  </si>
  <si>
    <t>Enter the HFC-143a emissions in the industrial product use source category for unit 19 associated with liquid fuel.</t>
  </si>
  <si>
    <t>Enter the HFC-152a emissions in the industrial product use source category for unit 19 associated with liquid fuel.</t>
  </si>
  <si>
    <t>Enter the HFC-227ea emissions in the industrial product use source category for unit 19 associated with liquid fuel.</t>
  </si>
  <si>
    <t>Enter the HFC-236fa emissions in the industrial product use source category for unit 19 associated with liquid fuel.</t>
  </si>
  <si>
    <t>Enter the HFC-245ca emissions in the industrial product use source category for unit 19 associated with liquid fuel.</t>
  </si>
  <si>
    <t>I.Electricity.ES4U20C3</t>
  </si>
  <si>
    <t>Enter the sulphur hexafluoride emissions in the industrial product use source category for unit 20 associated with liquid fuel.</t>
  </si>
  <si>
    <t>Enter the perfluoromethane emissions in the industrial product use source category for unit 20 associated with liquid fuel.</t>
  </si>
  <si>
    <t>Enter the perfluoroethane emissions in the industrial product use source category for unit 20 associated with liquid fuel.</t>
  </si>
  <si>
    <t>Enter the perfluoropropane emissions in the industrial product use source category for unit 20 associated with liquid fuel.</t>
  </si>
  <si>
    <t>Enter the perfluorobutane emissions in the industrial product use source category for unit 20 associated with liquid fuel.</t>
  </si>
  <si>
    <t>Enter the perfluorocyclobutane emissions in the industrial product use source category for unit 20 associated with liquid fuel.</t>
  </si>
  <si>
    <t>Enter the perfluoropentane emissions in the industrial product use source category for unit 20 associated with liquid fuel.</t>
  </si>
  <si>
    <t>Enter the perfluorohexane emissions in the industrial product use source category for unit 20 associated with liquid fuel.</t>
  </si>
  <si>
    <t>Enter the HFC-23 emissions in the industrial product use source category for unit 20 associated with liquid fuel.</t>
  </si>
  <si>
    <t>Enter the HFC-32 emissions in the industrial product use source category for unit 20 associated with liquid fuel.</t>
  </si>
  <si>
    <t>Enter the HFC-41 emissions in the industrial product use source category for unit 20 associated with liquid fuel.</t>
  </si>
  <si>
    <t>Enter the HFC-43-10mee emissions in the industrial product use source category for unit 20 associated with liquid fuel.</t>
  </si>
  <si>
    <t>Enter the HFC-125 emissions in the industrial product use source category for unit 20 associated with liquid fuel.</t>
  </si>
  <si>
    <t>Enter the HFC-134 emissions in the industrial product use source category for unit 20 associated with liquid fuel.</t>
  </si>
  <si>
    <t>Enter the HFC-134a emissions in the industrial product use source category for unit 20 associated with liquid fuel.</t>
  </si>
  <si>
    <t>Enter the HFC-143 emissions in the industrial product use source category for unit 20 associated with liquid fuel.</t>
  </si>
  <si>
    <t>Enter the HFC-143a emissions in the industrial product use source category for unit 20 associated with liquid fuel.</t>
  </si>
  <si>
    <t>Enter the HFC-152a emissions in the industrial product use source category for unit 20 associated with liquid fuel.</t>
  </si>
  <si>
    <t>Enter the HFC-227ea emissions in the industrial product use source category for unit 20 associated with liquid fuel.</t>
  </si>
  <si>
    <t>Enter the HFC-236fa emissions in the industrial product use source category for unit 20 associated with liquid fuel.</t>
  </si>
  <si>
    <t>Enter the HFC-245ca emissions in the industrial product use source category for unit 20 associated with liquid fuel.</t>
  </si>
  <si>
    <t>I.Electricity.ES4U1C4</t>
  </si>
  <si>
    <t>Enter the carbon dioxide emissions in the venting source category for unit 1 associated with liquid fuel.</t>
  </si>
  <si>
    <t>Enter the methane emissions in the venting source category for unit 1 associated with liquid fuel.</t>
  </si>
  <si>
    <t>Enter the nitrous oxide emissions in the venting source category for unit 1 associated with liquid fuel.</t>
  </si>
  <si>
    <t>I.Electricity.ES4U2C4</t>
  </si>
  <si>
    <t>Enter the carbon dioxide emissions in the venting source category for unit 2 associated with liquid fuel.</t>
  </si>
  <si>
    <t>Enter the methane emissions in the venting source category for unit 2 associated with liquid fuel.</t>
  </si>
  <si>
    <t>Enter the nitrous oxide emissions in the venting source category for unit 2 associated with liquid fuel.</t>
  </si>
  <si>
    <t>I.Electricity.ES4U3C4</t>
  </si>
  <si>
    <t>Enter the carbon dioxide emissions in the venting source category for unit 3 associated with liquid fuel.</t>
  </si>
  <si>
    <t>Enter the methane emissions in the venting source category for unit 3 associated with liquid fuel.</t>
  </si>
  <si>
    <t>Enter the nitrous oxide emissions in the venting source category for unit 3 associated with liquid fuel.</t>
  </si>
  <si>
    <t>I.Electricity.ES4U4C4</t>
  </si>
  <si>
    <t>Enter the carbon dioxide emissions in the venting source category for unit 4 associated with liquid fuel.</t>
  </si>
  <si>
    <t>Enter the methane emissions in the venting source category for unit 4 associated with liquid fuel.</t>
  </si>
  <si>
    <t>Enter the nitrous oxide emissions in the venting source category for unit 4 associated with liquid fuel.</t>
  </si>
  <si>
    <t>I.Electricity.ES4U5C4</t>
  </si>
  <si>
    <t>Enter the carbon dioxide emissions in the venting source category for unit 5 associated with liquid fuel.</t>
  </si>
  <si>
    <t>Enter the methane emissions in the venting source category for unit 5 associated with liquid fuel.</t>
  </si>
  <si>
    <t>Enter the nitrous oxide emissions in the venting source category for unit 5 associated with liquid fuel.</t>
  </si>
  <si>
    <t>I.Electricity.ES4U6C4</t>
  </si>
  <si>
    <t>Enter the carbon dioxide emissions in the venting source category for unit 6 associated with liquid fuel.</t>
  </si>
  <si>
    <t>Enter the methane emissions in the venting source category for unit 6 associated with liquid fuel.</t>
  </si>
  <si>
    <t>Enter the nitrous oxide emissions in the venting source category for unit 6 associated with liquid fuel.</t>
  </si>
  <si>
    <t>I.Electricity.ES4U7C4</t>
  </si>
  <si>
    <t>Enter the carbon dioxide emissions in the venting source category for unit 7 associated with liquid fuel.</t>
  </si>
  <si>
    <t>Enter the methane emissions in the venting source category for unit 7 associated with liquid fuel.</t>
  </si>
  <si>
    <t>Enter the nitrous oxide emissions in the venting source category for unit 7 associated with liquid fuel.</t>
  </si>
  <si>
    <t>I.Electricity.ES4U8C4</t>
  </si>
  <si>
    <t>Enter the carbon dioxide emissions in the venting source category for unit 8 associated with liquid fuel.</t>
  </si>
  <si>
    <t>Enter the methane emissions in the venting source category for unit 8 associated with liquid fuel.</t>
  </si>
  <si>
    <t>Enter the nitrous oxide emissions in the venting source category for unit 8 associated with liquid fuel.</t>
  </si>
  <si>
    <t>I.Electricity.ES4U9C4</t>
  </si>
  <si>
    <t>Enter the carbon dioxide emissions in the venting source category for unit 9 associated with liquid fuel.</t>
  </si>
  <si>
    <t>Enter the methane emissions in the venting source category for unit 9 associated with liquid fuel.</t>
  </si>
  <si>
    <t>Enter the nitrous oxide emissions in the venting source category for unit 9 associated with liquid fuel.</t>
  </si>
  <si>
    <t>I.Electricity.ES4U10C4</t>
  </si>
  <si>
    <t>Enter the carbon dioxide emissions in the venting source category for unit 10 associated with liquid fuel.</t>
  </si>
  <si>
    <t>Enter the methane emissions in the venting source category for unit 10 associated with liquid fuel.</t>
  </si>
  <si>
    <t>Enter the nitrous oxide emissions in the venting source category for unit 10 associated with liquid fuel.</t>
  </si>
  <si>
    <t>I.Electricity.ES4U11C4</t>
  </si>
  <si>
    <t>Enter the carbon dioxide emissions in the venting source category for unit 11 associated with liquid fuel.</t>
  </si>
  <si>
    <t>Enter the methane emissions in the venting source category for unit 11 associated with liquid fuel.</t>
  </si>
  <si>
    <t>Enter the nitrous oxide emissions in the venting source category for unit 11 associated with liquid fuel.</t>
  </si>
  <si>
    <t>I.Electricity.ES4U12C4</t>
  </si>
  <si>
    <t>Enter the carbon dioxide emissions in the venting source category for unit 12 associated with liquid fuel.</t>
  </si>
  <si>
    <t>Enter the methane emissions in the venting source category for unit 12 associated with liquid fuel.</t>
  </si>
  <si>
    <t>Enter the nitrous oxide emissions in the venting source category for unit 12 associated with liquid fuel.</t>
  </si>
  <si>
    <t>I.Electricity.ES4U13C4</t>
  </si>
  <si>
    <t>Enter the carbon dioxide emissions in the venting source category for unit 13 associated with liquid fuel.</t>
  </si>
  <si>
    <t>Enter the methane emissions in the venting source category for unit 13 associated with liquid fuel.</t>
  </si>
  <si>
    <t>Enter the nitrous oxide emissions in the venting source category for unit 13 associated with liquid fuel.</t>
  </si>
  <si>
    <t>I.Electricity.ES4U14C4</t>
  </si>
  <si>
    <t>Enter the carbon dioxide emissions in the venting source category for unit 14 associated with liquid fuel.</t>
  </si>
  <si>
    <t>Enter the methane emissions in the venting source category for unit 14 associated with liquid fuel.</t>
  </si>
  <si>
    <t>Enter the nitrous oxide emissions in the venting source category for unit 14 associated with liquid fuel.</t>
  </si>
  <si>
    <t>I.Electricity.ES4U15C4</t>
  </si>
  <si>
    <t>Enter the carbon dioxide emissions in the venting source category for unit 15 associated with liquid fuel.</t>
  </si>
  <si>
    <t>Enter the methane emissions in the venting source category for unit 15 associated with liquid fuel.</t>
  </si>
  <si>
    <t>Enter the nitrous oxide emissions in the venting source category for unit 15 associated with liquid fuel.</t>
  </si>
  <si>
    <t>I.Electricity.ES4U16C4</t>
  </si>
  <si>
    <t>Enter the carbon dioxide emissions in the venting source category for unit 16 associated with liquid fuel.</t>
  </si>
  <si>
    <t>Enter the methane emissions in the venting source category for unit 16 associated with liquid fuel.</t>
  </si>
  <si>
    <t>Enter the nitrous oxide emissions in the venting source category for unit 16 associated with liquid fuel.</t>
  </si>
  <si>
    <t>I.Electricity.ES4U17C4</t>
  </si>
  <si>
    <t>Enter the carbon dioxide emissions in the venting source category for unit 17 associated with liquid fuel.</t>
  </si>
  <si>
    <t>Enter the methane emissions in the venting source category for unit 17 associated with liquid fuel.</t>
  </si>
  <si>
    <t>Enter the nitrous oxide emissions in the venting source category for unit 17 associated with liquid fuel.</t>
  </si>
  <si>
    <t>I.Electricity.ES4U18C4</t>
  </si>
  <si>
    <t>Enter the carbon dioxide emissions in the venting source category for unit 18 associated with liquid fuel.</t>
  </si>
  <si>
    <t>Enter the methane emissions in the venting source category for unit 18 associated with liquid fuel.</t>
  </si>
  <si>
    <t>Enter the nitrous oxide emissions in the venting source category for unit 18 associated with liquid fuel.</t>
  </si>
  <si>
    <t>I.Electricity.ES4U19C4</t>
  </si>
  <si>
    <t>Enter the carbon dioxide emissions in the venting source category for unit 19 associated with liquid fuel.</t>
  </si>
  <si>
    <t>Enter the methane emissions in the venting source category for unit 19 associated with liquid fuel.</t>
  </si>
  <si>
    <t>Enter the nitrous oxide emissions in the venting source category for unit 19 associated with liquid fuel.</t>
  </si>
  <si>
    <t>I.Electricity.ES4U20C4</t>
  </si>
  <si>
    <t>Enter the carbon dioxide emissions in the venting source category for unit 20 associated with liquid fuel.</t>
  </si>
  <si>
    <t>Enter the methane emissions in the venting source category for unit 20 associated with liquid fuel.</t>
  </si>
  <si>
    <t>Enter the nitrous oxide emissions in the venting source category for unit 20 associated with liquid fuel.</t>
  </si>
  <si>
    <t>I.Electricity.ES4U1C5</t>
  </si>
  <si>
    <t>Enter the carbon dioxide emissions in the flaring source category for unit 1 associated with liquid fuel.</t>
  </si>
  <si>
    <t>Enter the methane emissions in the flaring source category for unit 1 associated with liquid fuel.</t>
  </si>
  <si>
    <t>Enter the nitrous oxide emissions in the flaring source category for unit 1 associated with liquid fuel.</t>
  </si>
  <si>
    <t>I.Electricity.ES4U2C5</t>
  </si>
  <si>
    <t>Enter the carbon dioxide emissions in the flaring source category for unit 2 associated with liquid fuel.</t>
  </si>
  <si>
    <t>Enter the methane emissions in the flaring source category for unit 2 associated with liquid fuel.</t>
  </si>
  <si>
    <t>Enter the nitrous oxide emissions in the flaring source category for unit 2 associated with liquid fuel.</t>
  </si>
  <si>
    <t>I.Electricity.ES4U3C5</t>
  </si>
  <si>
    <t>Enter the carbon dioxide emissions in the flaring source category for unit 3 associated with liquid fuel.</t>
  </si>
  <si>
    <t>Enter the methane emissions in the flaring source category for unit 3 associated with liquid fuel.</t>
  </si>
  <si>
    <t>Enter the nitrous oxide emissions in the flaring source category for unit 3 associated with liquid fuel.</t>
  </si>
  <si>
    <t>I.Electricity.ES4U4C5</t>
  </si>
  <si>
    <t>Enter the carbon dioxide emissions in the flaring source category for unit 4 associated with liquid fuel.</t>
  </si>
  <si>
    <t>Enter the methane emissions in the flaring source category for unit 4 associated with liquid fuel.</t>
  </si>
  <si>
    <t>Enter the nitrous oxide emissions in the flaring source category for unit 4 associated with liquid fuel.</t>
  </si>
  <si>
    <t>I.Electricity.ES4U5C5</t>
  </si>
  <si>
    <t>Enter the carbon dioxide emissions in the flaring source category for unit 5 associated with liquid fuel.</t>
  </si>
  <si>
    <t>Enter the methane emissions in the flaring source category for unit 5 associated with liquid fuel.</t>
  </si>
  <si>
    <t>Enter the nitrous oxide emissions in the flaring source category for unit 5 associated with liquid fuel.</t>
  </si>
  <si>
    <t>I.Electricity.ES4U6C5</t>
  </si>
  <si>
    <t>Enter the carbon dioxide emissions in the flaring source category for unit 6 associated with liquid fuel.</t>
  </si>
  <si>
    <t>Enter the methane emissions in the flaring source category for unit 6 associated with liquid fuel.</t>
  </si>
  <si>
    <t>Enter the nitrous oxide emissions in the flaring source category for unit 6 associated with liquid fuel.</t>
  </si>
  <si>
    <t>I.Electricity.ES4U7C5</t>
  </si>
  <si>
    <t>Enter the carbon dioxide emissions in the flaring source category for unit 7 associated with liquid fuel.</t>
  </si>
  <si>
    <t>Enter the methane emissions in the flaring source category for unit 7 associated with liquid fuel.</t>
  </si>
  <si>
    <t>Enter the nitrous oxide emissions in the flaring source category for unit 7 associated with liquid fuel.</t>
  </si>
  <si>
    <t>I.Electricity.ES4U8C5</t>
  </si>
  <si>
    <t>Enter the carbon dioxide emissions in the flaring source category for unit 8 associated with liquid fuel.</t>
  </si>
  <si>
    <t>Enter the methane emissions in the flaring source category for unit 8 associated with liquid fuel.</t>
  </si>
  <si>
    <t>Enter the nitrous oxide emissions in the flaring source category for unit 8 associated with liquid fuel.</t>
  </si>
  <si>
    <t>I.Electricity.ES4U9C5</t>
  </si>
  <si>
    <t>Enter the carbon dioxide emissions in the flaring source category for unit 9 associated with liquid fuel.</t>
  </si>
  <si>
    <t>Enter the methane emissions in the flaring source category for unit 9 associated with liquid fuel.</t>
  </si>
  <si>
    <t>Enter the nitrous oxide emissions in the flaring source category for unit 9 associated with liquid fuel.</t>
  </si>
  <si>
    <t>I.Electricity.ES4U10C5</t>
  </si>
  <si>
    <t>Enter the carbon dioxide emissions in the flaring source category for unit 10 associated with liquid fuel.</t>
  </si>
  <si>
    <t>Enter the methane emissions in the flaring source category for unit 10 associated with liquid fuel.</t>
  </si>
  <si>
    <t>Enter the nitrous oxide emissions in the flaring source category for unit 10 associated with liquid fuel.</t>
  </si>
  <si>
    <t>I.Electricity.ES4U11C5</t>
  </si>
  <si>
    <t>Enter the carbon dioxide emissions in the flaring source category for unit 11 associated with liquid fuel.</t>
  </si>
  <si>
    <t>Enter the methane emissions in the flaring source category for unit 11 associated with liquid fuel.</t>
  </si>
  <si>
    <t>Enter the nitrous oxide emissions in the flaring source category for unit 11 associated with liquid fuel.</t>
  </si>
  <si>
    <t>I.Electricity.ES4U12C5</t>
  </si>
  <si>
    <t>Enter the carbon dioxide emissions in the flaring source category for unit 12 associated with liquid fuel.</t>
  </si>
  <si>
    <t>Enter the methane emissions in the flaring source category for unit 12 associated with liquid fuel.</t>
  </si>
  <si>
    <t>Enter the nitrous oxide emissions in the flaring source category for unit 12 associated with liquid fuel.</t>
  </si>
  <si>
    <t>I.Electricity.ES4U13C5</t>
  </si>
  <si>
    <t>Enter the carbon dioxide emissions in the flaring source category for unit 13 associated with liquid fuel.</t>
  </si>
  <si>
    <t>Enter the methane emissions in the flaring source category for unit 13 associated with liquid fuel.</t>
  </si>
  <si>
    <t>Enter the nitrous oxide emissions in the flaring source category for unit 13 associated with liquid fuel.</t>
  </si>
  <si>
    <t>I.Electricity.ES4U14C5</t>
  </si>
  <si>
    <t>Enter the carbon dioxide emissions in the flaring source category for unit 14 associated with liquid fuel.</t>
  </si>
  <si>
    <t>Enter the methane emissions in the flaring source category for unit 14 associated with liquid fuel.</t>
  </si>
  <si>
    <t>Enter the nitrous oxide emissions in the flaring source category for unit 14 associated with liquid fuel.</t>
  </si>
  <si>
    <t>I.Electricity.ES4U15C5</t>
  </si>
  <si>
    <t>Enter the carbon dioxide emissions in the flaring source category for unit 15 associated with liquid fuel.</t>
  </si>
  <si>
    <t>Enter the methane emissions in the flaring source category for unit 15 associated with liquid fuel.</t>
  </si>
  <si>
    <t>Enter the nitrous oxide emissions in the flaring source category for unit 15 associated with liquid fuel.</t>
  </si>
  <si>
    <t>I.Electricity.ES4U16C5</t>
  </si>
  <si>
    <t>Enter the carbon dioxide emissions in the flaring source category for unit 16 associated with liquid fuel.</t>
  </si>
  <si>
    <t>Enter the methane emissions in the flaring source category for unit 16 associated with liquid fuel.</t>
  </si>
  <si>
    <t>Enter the nitrous oxide emissions in the flaring source category for unit 16 associated with liquid fuel.</t>
  </si>
  <si>
    <t>I.Electricity.ES4U17C5</t>
  </si>
  <si>
    <t>Enter the carbon dioxide emissions in the flaring source category for unit 17 associated with liquid fuel.</t>
  </si>
  <si>
    <t>Enter the methane emissions in the flaring source category for unit 17 associated with liquid fuel.</t>
  </si>
  <si>
    <t>Enter the nitrous oxide emissions in the flaring source category for unit 17 associated with liquid fuel.</t>
  </si>
  <si>
    <t>I.Electricity.ES4U18C5</t>
  </si>
  <si>
    <t>Enter the carbon dioxide emissions in the flaring source category for unit 18 associated with liquid fuel.</t>
  </si>
  <si>
    <t>Enter the methane emissions in the flaring source category for unit 18 associated with liquid fuel.</t>
  </si>
  <si>
    <t>Enter the nitrous oxide emissions in the flaring source category for unit 18 associated with liquid fuel.</t>
  </si>
  <si>
    <t>I.Electricity.ES4U19C5</t>
  </si>
  <si>
    <t>Enter the carbon dioxide emissions in the flaring source category for unit 19 associated with liquid fuel.</t>
  </si>
  <si>
    <t>Enter the methane emissions in the flaring source category for unit 19 associated with liquid fuel.</t>
  </si>
  <si>
    <t>Enter the nitrous oxide emissions in the flaring source category for unit 19 associated with liquid fuel.</t>
  </si>
  <si>
    <t>I.Electricity.ES4U20C5</t>
  </si>
  <si>
    <t>Enter the carbon dioxide emissions in the flaring source category for unit 20 associated with liquid fuel.</t>
  </si>
  <si>
    <t>Enter the methane emissions in the flaring source category for unit 20 associated with liquid fuel.</t>
  </si>
  <si>
    <t>Enter the nitrous oxide emissions in the flaring source category for unit 20 associated with liquid fuel.</t>
  </si>
  <si>
    <t>I.Electricity.ES4U1C6</t>
  </si>
  <si>
    <t>Enter the carbon dioxide emissions in the leakage source category for unit 1 associated with liquid fuel.</t>
  </si>
  <si>
    <t>Enter the methane emissions in the leakage source category for unit 1 associated with liquid fuel.</t>
  </si>
  <si>
    <t>Enter the nitrous oxide emissions in the leakage source category for unit 1 associated with liquid fuel.</t>
  </si>
  <si>
    <t>I.Electricity.ES4U2C6</t>
  </si>
  <si>
    <t>Enter the carbon dioxide emissions in the leakage source category for unit 2 associated with liquid fuel.</t>
  </si>
  <si>
    <t>Enter the methane emissions in the leakage source category for unit 2 associated with liquid fuel.</t>
  </si>
  <si>
    <t>Enter the nitrous oxide emissions in the leakage source category for unit 2 associated with liquid fuel.</t>
  </si>
  <si>
    <t>I.Electricity.ES4U3C6</t>
  </si>
  <si>
    <t>Enter the carbon dioxide emissions in the leakage source category for unit 3 associated with liquid fuel.</t>
  </si>
  <si>
    <t>Enter the methane emissions in the leakage source category for unit 3 associated with liquid fuel.</t>
  </si>
  <si>
    <t>Enter the nitrous oxide emissions in the leakage source category for unit 3 associated with liquid fuel.</t>
  </si>
  <si>
    <t>I.Electricity.ES4U4C6</t>
  </si>
  <si>
    <t>Enter the carbon dioxide emissions in the leakage source category for unit 4 associated with liquid fuel.</t>
  </si>
  <si>
    <t>Enter the methane emissions in the leakage source category for unit 4 associated with liquid fuel.</t>
  </si>
  <si>
    <t>Enter the nitrous oxide emissions in the leakage source category for unit 4 associated with liquid fuel.</t>
  </si>
  <si>
    <t>I.Electricity.ES4U5C6</t>
  </si>
  <si>
    <t>Enter the carbon dioxide emissions in the leakage source category for unit 5 associated with liquid fuel.</t>
  </si>
  <si>
    <t>Enter the methane emissions in the leakage source category for unit 5 associated with liquid fuel.</t>
  </si>
  <si>
    <t>Enter the nitrous oxide emissions in the leakage source category for unit 5 associated with liquid fuel.</t>
  </si>
  <si>
    <t>I.Electricity.ES4U6C6</t>
  </si>
  <si>
    <t>Enter the carbon dioxide emissions in the leakage source category for unit 6 associated with liquid fuel.</t>
  </si>
  <si>
    <t>Enter the methane emissions in the leakage source category for unit 6 associated with liquid fuel.</t>
  </si>
  <si>
    <t>Enter the nitrous oxide emissions in the leakage source category for unit 6 associated with liquid fuel.</t>
  </si>
  <si>
    <t>I.Electricity.ES4U7C6</t>
  </si>
  <si>
    <t>Enter the carbon dioxide emissions in the leakage source category for unit 7 associated with liquid fuel.</t>
  </si>
  <si>
    <t>Enter the methane emissions in the leakage source category for unit 7 associated with liquid fuel.</t>
  </si>
  <si>
    <t>Enter the nitrous oxide emissions in the leakage source category for unit 7 associated with liquid fuel.</t>
  </si>
  <si>
    <t>I.Electricity.ES4U8C6</t>
  </si>
  <si>
    <t>Enter the carbon dioxide emissions in the leakage source category for unit 8 associated with liquid fuel.</t>
  </si>
  <si>
    <t>Enter the methane emissions in the leakage source category for unit 8 associated with liquid fuel.</t>
  </si>
  <si>
    <t>Enter the nitrous oxide emissions in the leakage source category for unit 8 associated with liquid fuel.</t>
  </si>
  <si>
    <t>I.Electricity.ES4U9C6</t>
  </si>
  <si>
    <t>Enter the carbon dioxide emissions in the leakage source category for unit 9 associated with liquid fuel.</t>
  </si>
  <si>
    <t>Enter the methane emissions in the leakage source category for unit 9 associated with liquid fuel.</t>
  </si>
  <si>
    <t>Enter the nitrous oxide emissions in the leakage source category for unit 9 associated with liquid fuel.</t>
  </si>
  <si>
    <t>I.Electricity.ES4U10C6</t>
  </si>
  <si>
    <t>Enter the carbon dioxide emissions in the leakage source category for unit 10 associated with liquid fuel.</t>
  </si>
  <si>
    <t>Enter the methane emissions in the leakage source category for unit 10 associated with liquid fuel.</t>
  </si>
  <si>
    <t>Enter the nitrous oxide emissions in the leakage source category for unit 10 associated with liquid fuel.</t>
  </si>
  <si>
    <t>I.Electricity.ES4U11C6</t>
  </si>
  <si>
    <t>Enter the carbon dioxide emissions in the leakage source category for unit 11 associated with liquid fuel.</t>
  </si>
  <si>
    <t>Enter the methane emissions in the leakage source category for unit 11 associated with liquid fuel.</t>
  </si>
  <si>
    <t>Enter the nitrous oxide emissions in the leakage source category for unit 11 associated with liquid fuel.</t>
  </si>
  <si>
    <t>I.Electricity.ES4U12C6</t>
  </si>
  <si>
    <t>Enter the carbon dioxide emissions in the leakage source category for unit 12 associated with liquid fuel.</t>
  </si>
  <si>
    <t>Enter the methane emissions in the leakage source category for unit 12 associated with liquid fuel.</t>
  </si>
  <si>
    <t>Enter the nitrous oxide emissions in the leakage source category for unit 12 associated with liquid fuel.</t>
  </si>
  <si>
    <t>I.Electricity.ES4U13C6</t>
  </si>
  <si>
    <t>Enter the carbon dioxide emissions in the leakage source category for unit 13 associated with liquid fuel.</t>
  </si>
  <si>
    <t>Enter the methane emissions in the leakage source category for unit 13 associated with liquid fuel.</t>
  </si>
  <si>
    <t>Enter the nitrous oxide emissions in the leakage source category for unit 13 associated with liquid fuel.</t>
  </si>
  <si>
    <t>I.Electricity.ES4U14C6</t>
  </si>
  <si>
    <t>Enter the carbon dioxide emissions in the leakage source category for unit 14 associated with liquid fuel.</t>
  </si>
  <si>
    <t>Enter the methane emissions in the leakage source category for unit 14 associated with liquid fuel.</t>
  </si>
  <si>
    <t>Enter the nitrous oxide emissions in the leakage source category for unit 14 associated with liquid fuel.</t>
  </si>
  <si>
    <t>I.Electricity.ES4U15C6</t>
  </si>
  <si>
    <t>Enter the carbon dioxide emissions in the leakage source category for unit 15 associated with liquid fuel.</t>
  </si>
  <si>
    <t>Enter the methane emissions in the leakage source category for unit 15 associated with liquid fuel.</t>
  </si>
  <si>
    <t>Enter the nitrous oxide emissions in the leakage source category for unit 15 associated with liquid fuel.</t>
  </si>
  <si>
    <t>I.Electricity.ES4U16C6</t>
  </si>
  <si>
    <t>Enter the carbon dioxide emissions in the leakage source category for unit 16 associated with liquid fuel.</t>
  </si>
  <si>
    <t>Enter the methane emissions in the leakage source category for unit 16 associated with liquid fuel.</t>
  </si>
  <si>
    <t>Enter the nitrous oxide emissions in the leakage source category for unit 16 associated with liquid fuel.</t>
  </si>
  <si>
    <t>I.Electricity.ES4U17C6</t>
  </si>
  <si>
    <t>Enter the carbon dioxide emissions in the leakage source category for unit 17 associated with liquid fuel.</t>
  </si>
  <si>
    <t>Enter the methane emissions in the leakage source category for unit 17 associated with liquid fuel.</t>
  </si>
  <si>
    <t>Enter the nitrous oxide emissions in the leakage source category for unit 17 associated with liquid fuel.</t>
  </si>
  <si>
    <t>I.Electricity.ES4U18C6</t>
  </si>
  <si>
    <t>Enter the carbon dioxide emissions in the leakage source category for unit 18 associated with liquid fuel.</t>
  </si>
  <si>
    <t>Enter the methane emissions in the leakage source category for unit 18 associated with liquid fuel.</t>
  </si>
  <si>
    <t>Enter the nitrous oxide emissions in the leakage source category for unit 18 associated with liquid fuel.</t>
  </si>
  <si>
    <t>I.Electricity.ES4U19C6</t>
  </si>
  <si>
    <t>Enter the carbon dioxide emissions in the leakage source category for unit 19 associated with liquid fuel.</t>
  </si>
  <si>
    <t>Enter the methane emissions in the leakage source category for unit 19 associated with liquid fuel.</t>
  </si>
  <si>
    <t>Enter the nitrous oxide emissions in the leakage source category for unit 19 associated with liquid fuel.</t>
  </si>
  <si>
    <t>I.Electricity.ES4U20C6</t>
  </si>
  <si>
    <t>Enter the carbon dioxide emissions in the leakage source category for unit 20 associated with liquid fuel.</t>
  </si>
  <si>
    <t>Enter the methane emissions in the leakage source category for unit 20 associated with liquid fuel.</t>
  </si>
  <si>
    <t>Enter the nitrous oxide emissions in the leakage source category for unit 20 associated with liquid fuel.</t>
  </si>
  <si>
    <t>I.Electricity.ES4U1C7</t>
  </si>
  <si>
    <t>Enter the carbon dioxide emissions in the on-site transportation source category for unit 1 associated with liquid fuel.</t>
  </si>
  <si>
    <t>Enter the methane emissions in the on-site transportation source category for unit 1 associated with liquid fuel.</t>
  </si>
  <si>
    <t>Enter the nitrous oxide emissions in the on-site transportation source category for unit 1 associated with liquid fuel.</t>
  </si>
  <si>
    <t>I.Electricity.ES4U2C7</t>
  </si>
  <si>
    <t>Enter the carbon dioxide emissions in the on-site transportation source category for unit 2 associated with liquid fuel.</t>
  </si>
  <si>
    <t>Enter the methane emissions in the on-site transportation source category for unit 2 associated with liquid fuel.</t>
  </si>
  <si>
    <t>Enter the nitrous oxide emissions in the on-site transportation source category for unit 2 associated with liquid fuel.</t>
  </si>
  <si>
    <t>I.Electricity.ES4U3C7</t>
  </si>
  <si>
    <t>Enter the carbon dioxide emissions in the on-site transportation source category for unit 3 associated with liquid fuel.</t>
  </si>
  <si>
    <t>Enter the methane emissions in the on-site transportation source category for unit 3 associated with liquid fuel.</t>
  </si>
  <si>
    <t>Enter the nitrous oxide emissions in the on-site transportation source category for unit 3 associated with liquid fuel.</t>
  </si>
  <si>
    <t>I.Electricity.ES4U4C7</t>
  </si>
  <si>
    <t>Enter the carbon dioxide emissions in the on-site transportation source category for unit 4 associated with liquid fuel.</t>
  </si>
  <si>
    <t>Enter the methane emissions in the on-site transportation source category for unit 4 associated with liquid fuel.</t>
  </si>
  <si>
    <t>Enter the nitrous oxide emissions in the on-site transportation source category for unit 4 associated with liquid fuel.</t>
  </si>
  <si>
    <t>I.Electricity.ES4U5C7</t>
  </si>
  <si>
    <t>Enter the carbon dioxide emissions in the on-site transportation source category for unit 5 associated with liquid fuel.</t>
  </si>
  <si>
    <t>Enter the methane emissions in the on-site transportation source category for unit 5 associated with liquid fuel.</t>
  </si>
  <si>
    <t>Enter the nitrous oxide emissions in the on-site transportation source category for unit 5 associated with liquid fuel.</t>
  </si>
  <si>
    <t>I.Electricity.ES4U6C7</t>
  </si>
  <si>
    <t>Enter the carbon dioxide emissions in the on-site transportation source category for unit 6 associated with liquid fuel.</t>
  </si>
  <si>
    <t>Enter the methane emissions in the on-site transportation source category for unit 6 associated with liquid fuel.</t>
  </si>
  <si>
    <t>Enter the nitrous oxide emissions in the on-site transportation source category for unit 6 associated with liquid fuel.</t>
  </si>
  <si>
    <t>I.Electricity.ES4U7C7</t>
  </si>
  <si>
    <t>Enter the carbon dioxide emissions in the on-site transportation source category for unit 7 associated with liquid fuel.</t>
  </si>
  <si>
    <t>Enter the methane emissions in the on-site transportation source category for unit 7 associated with liquid fuel.</t>
  </si>
  <si>
    <t>Enter the nitrous oxide emissions in the on-site transportation source category for unit 7 associated with liquid fuel.</t>
  </si>
  <si>
    <t>I.Electricity.ES4U8C7</t>
  </si>
  <si>
    <t>Enter the carbon dioxide emissions in the on-site transportation source category for unit 8 associated with liquid fuel.</t>
  </si>
  <si>
    <t>Enter the methane emissions in the on-site transportation source category for unit 8 associated with liquid fuel.</t>
  </si>
  <si>
    <t>Enter the nitrous oxide emissions in the on-site transportation source category for unit 8 associated with liquid fuel.</t>
  </si>
  <si>
    <t>I.Electricity.ES4U9C7</t>
  </si>
  <si>
    <t>Enter the carbon dioxide emissions in the on-site transportation source category for unit 9 associated with liquid fuel.</t>
  </si>
  <si>
    <t>Enter the methane emissions in the on-site transportation source category for unit 9 associated with liquid fuel.</t>
  </si>
  <si>
    <t>Enter the nitrous oxide emissions in the on-site transportation source category for unit 9 associated with liquid fuel.</t>
  </si>
  <si>
    <t>I.Electricity.ES4U10C7</t>
  </si>
  <si>
    <t>Enter the carbon dioxide emissions in the on-site transportation source category for unit 10 associated with liquid fuel.</t>
  </si>
  <si>
    <t>Enter the methane emissions in the on-site transportation source category for unit 10 associated with liquid fuel.</t>
  </si>
  <si>
    <t>Enter the nitrous oxide emissions in the on-site transportation source category for unit 10 associated with liquid fuel.</t>
  </si>
  <si>
    <t>I.Electricity.ES4U11C7</t>
  </si>
  <si>
    <t>Enter the carbon dioxide emissions in the on-site transportation source category for unit 11 associated with liquid fuel.</t>
  </si>
  <si>
    <t>Enter the methane emissions in the on-site transportation source category for unit 11 associated with liquid fuel.</t>
  </si>
  <si>
    <t>Enter the nitrous oxide emissions in the on-site transportation source category for unit 11 associated with liquid fuel.</t>
  </si>
  <si>
    <t>I.Electricity.ES4U12C7</t>
  </si>
  <si>
    <t>Enter the carbon dioxide emissions in the on-site transportation source category for unit 12 associated with liquid fuel.</t>
  </si>
  <si>
    <t>Enter the methane emissions in the on-site transportation source category for unit 12 associated with liquid fuel.</t>
  </si>
  <si>
    <t>Enter the nitrous oxide emissions in the on-site transportation source category for unit 12 associated with liquid fuel.</t>
  </si>
  <si>
    <t>I.Electricity.ES4U13C7</t>
  </si>
  <si>
    <t>Enter the carbon dioxide emissions in the on-site transportation source category for unit 13 associated with liquid fuel.</t>
  </si>
  <si>
    <t>Enter the methane emissions in the on-site transportation source category for unit 13 associated with liquid fuel.</t>
  </si>
  <si>
    <t>Enter the nitrous oxide emissions in the on-site transportation source category for unit 13 associated with liquid fuel.</t>
  </si>
  <si>
    <t>I.Electricity.ES4U14C7</t>
  </si>
  <si>
    <t>Enter the carbon dioxide emissions in the on-site transportation source category for unit 14 associated with liquid fuel.</t>
  </si>
  <si>
    <t>Enter the methane emissions in the on-site transportation source category for unit 14 associated with liquid fuel.</t>
  </si>
  <si>
    <t>Enter the nitrous oxide emissions in the on-site transportation source category for unit 14 associated with liquid fuel.</t>
  </si>
  <si>
    <t>I.Electricity.ES4U15C7</t>
  </si>
  <si>
    <t>Enter the carbon dioxide emissions in the on-site transportation source category for unit 15 associated with liquid fuel.</t>
  </si>
  <si>
    <t>Enter the methane emissions in the on-site transportation source category for unit 15 associated with liquid fuel.</t>
  </si>
  <si>
    <t>Enter the nitrous oxide emissions in the on-site transportation source category for unit 15 associated with liquid fuel.</t>
  </si>
  <si>
    <t>I.Electricity.ES4U16C7</t>
  </si>
  <si>
    <t>Enter the carbon dioxide emissions in the on-site transportation source category for unit 16 associated with liquid fuel.</t>
  </si>
  <si>
    <t>Enter the methane emissions in the on-site transportation source category for unit 16 associated with liquid fuel.</t>
  </si>
  <si>
    <t>Enter the nitrous oxide emissions in the on-site transportation source category for unit 16 associated with liquid fuel.</t>
  </si>
  <si>
    <t>I.Electricity.ES4U17C7</t>
  </si>
  <si>
    <t>Enter the carbon dioxide emissions in the on-site transportation source category for unit 17 associated with liquid fuel.</t>
  </si>
  <si>
    <t>Enter the methane emissions in the on-site transportation source category for unit 17 associated with liquid fuel.</t>
  </si>
  <si>
    <t>Enter the nitrous oxide emissions in the on-site transportation source category for unit 17 associated with liquid fuel.</t>
  </si>
  <si>
    <t>I.Electricity.ES4U18C7</t>
  </si>
  <si>
    <t>Enter the carbon dioxide emissions in the on-site transportation source category for unit 18 associated with liquid fuel.</t>
  </si>
  <si>
    <t>Enter the methane emissions in the on-site transportation source category for unit 18 associated with liquid fuel.</t>
  </si>
  <si>
    <t>Enter the nitrous oxide emissions in the on-site transportation source category for unit 18 associated with liquid fuel.</t>
  </si>
  <si>
    <t>I.Electricity.ES4U19C7</t>
  </si>
  <si>
    <t>Enter the carbon dioxide emissions in the on-site transportation source category for unit 19 associated with liquid fuel.</t>
  </si>
  <si>
    <t>Enter the methane emissions in the on-site transportation source category for unit 19 associated with liquid fuel.</t>
  </si>
  <si>
    <t>Enter the nitrous oxide emissions in the on-site transportation source category for unit 19 associated with liquid fuel.</t>
  </si>
  <si>
    <t>I.Electricity.ES4U20C7</t>
  </si>
  <si>
    <t>Enter the carbon dioxide emissions in the on-site transportation source category for unit 20 associated with liquid fuel.</t>
  </si>
  <si>
    <t>Enter the methane emissions in the on-site transportation source category for unit 20 associated with liquid fuel.</t>
  </si>
  <si>
    <t>Enter the nitrous oxide emissions in the on-site transportation source category for unit 20 associated with liquid fuel.</t>
  </si>
  <si>
    <t>I.Electricity.ES4U1C8</t>
  </si>
  <si>
    <t>Enter the carbon dioxide emissions in the waste source category for unit 1 associated with liquid fuel.</t>
  </si>
  <si>
    <t>Enter the methane emissions in the waste source category for unit 1 associated with liquid fuel.</t>
  </si>
  <si>
    <t>Enter the nitrous oxide emissions in the waste source category for unit 1 associated with liquid fuel.</t>
  </si>
  <si>
    <t>I.Electricity.ES4U2C8</t>
  </si>
  <si>
    <t>Enter the carbon dioxide emissions in the waste source category for unit 2 associated with liquid fuel.</t>
  </si>
  <si>
    <t>Enter the methane emissions in the waste source category for unit 2 associated with liquid fuel.</t>
  </si>
  <si>
    <t>Enter the nitrous oxide emissions in the waste source category for unit 2 associated with liquid fuel.</t>
  </si>
  <si>
    <t>I.Electricity.ES4U3C8</t>
  </si>
  <si>
    <t>Enter the carbon dioxide emissions in the waste source category for unit 3 associated with liquid fuel.</t>
  </si>
  <si>
    <t>Enter the methane emissions in the waste source category for unit 3 associated with liquid fuel.</t>
  </si>
  <si>
    <t>Enter the nitrous oxide emissions in the waste source category for unit 3 associated with liquid fuel.</t>
  </si>
  <si>
    <t>I.Electricity.ES4U4C8</t>
  </si>
  <si>
    <t>Enter the carbon dioxide emissions in the waste source category for unit 4 associated with liquid fuel.</t>
  </si>
  <si>
    <t>Enter the methane emissions in the waste source category for unit 4 associated with liquid fuel.</t>
  </si>
  <si>
    <t>Enter the nitrous oxide emissions in the waste source category for unit 4 associated with liquid fuel.</t>
  </si>
  <si>
    <t>I.Electricity.ES4U5C8</t>
  </si>
  <si>
    <t>Enter the carbon dioxide emissions in the waste source category for unit 5 associated with liquid fuel.</t>
  </si>
  <si>
    <t>Enter the methane emissions in the waste source category for unit 5 associated with liquid fuel.</t>
  </si>
  <si>
    <t>Enter the nitrous oxide emissions in the waste source category for unit 5 associated with liquid fuel.</t>
  </si>
  <si>
    <t>I.Electricity.ES4U6C8</t>
  </si>
  <si>
    <t>Enter the carbon dioxide emissions in the waste source category for unit 6 associated with liquid fuel.</t>
  </si>
  <si>
    <t>Enter the methane emissions in the waste source category for unit 6 associated with liquid fuel.</t>
  </si>
  <si>
    <t>Enter the nitrous oxide emissions in the waste source category for unit 6 associated with liquid fuel.</t>
  </si>
  <si>
    <t>I.Electricity.ES4U7C8</t>
  </si>
  <si>
    <t>Enter the carbon dioxide emissions in the waste source category for unit 7 associated with liquid fuel.</t>
  </si>
  <si>
    <t>Enter the methane emissions in the waste source category for unit 7 associated with liquid fuel.</t>
  </si>
  <si>
    <t>Enter the nitrous oxide emissions in the waste source category for unit 7 associated with liquid fuel.</t>
  </si>
  <si>
    <t>I.Electricity.ES4U8C8</t>
  </si>
  <si>
    <t>Enter the carbon dioxide emissions in the waste source category for unit 8 associated with liquid fuel.</t>
  </si>
  <si>
    <t>Enter the methane emissions in the waste source category for unit 8 associated with liquid fuel.</t>
  </si>
  <si>
    <t>Enter the nitrous oxide emissions in the waste source category for unit 8 associated with liquid fuel.</t>
  </si>
  <si>
    <t>I.Electricity.ES4U9C8</t>
  </si>
  <si>
    <t>Enter the carbon dioxide emissions in the waste source category for unit 9 associated with liquid fuel.</t>
  </si>
  <si>
    <t>Enter the methane emissions in the waste source category for unit 9 associated with liquid fuel.</t>
  </si>
  <si>
    <t>Enter the nitrous oxide emissions in the waste source category for unit 9 associated with liquid fuel.</t>
  </si>
  <si>
    <t>I.Electricity.ES4U10C8</t>
  </si>
  <si>
    <t>Enter the carbon dioxide emissions in the waste source category for unit 10 associated with liquid fuel.</t>
  </si>
  <si>
    <t>Enter the methane emissions in the waste source category for unit 10 associated with liquid fuel.</t>
  </si>
  <si>
    <t>Enter the nitrous oxide emissions in the waste source category for unit 10 associated with liquid fuel.</t>
  </si>
  <si>
    <t>I.Electricity.ES4U11C8</t>
  </si>
  <si>
    <t>Enter the carbon dioxide emissions in the waste source category for unit 11 associated with liquid fuel.</t>
  </si>
  <si>
    <t>Enter the methane emissions in the waste source category for unit 11 associated with liquid fuel.</t>
  </si>
  <si>
    <t>Enter the nitrous oxide emissions in the waste source category for unit 11 associated with liquid fuel.</t>
  </si>
  <si>
    <t>I.Electricity.ES4U12C8</t>
  </si>
  <si>
    <t>Enter the carbon dioxide emissions in the waste source category for unit 12 associated with liquid fuel.</t>
  </si>
  <si>
    <t>Enter the methane emissions in the waste source category for unit 12 associated with liquid fuel.</t>
  </si>
  <si>
    <t>Enter the nitrous oxide emissions in the waste source category for unit 12 associated with liquid fuel.</t>
  </si>
  <si>
    <t>I.Electricity.ES4U13C8</t>
  </si>
  <si>
    <t>Enter the carbon dioxide emissions in the waste source category for unit 13 associated with liquid fuel.</t>
  </si>
  <si>
    <t>Enter the methane emissions in the waste source category for unit 13 associated with liquid fuel.</t>
  </si>
  <si>
    <t>Enter the nitrous oxide emissions in the waste source category for unit 13 associated with liquid fuel.</t>
  </si>
  <si>
    <t>I.Electricity.ES4U14C8</t>
  </si>
  <si>
    <t>Enter the carbon dioxide emissions in the waste source category for unit 14 associated with liquid fuel.</t>
  </si>
  <si>
    <t>Enter the methane emissions in the waste source category for unit 14 associated with liquid fuel.</t>
  </si>
  <si>
    <t>Enter the nitrous oxide emissions in the waste source category for unit 14 associated with liquid fuel.</t>
  </si>
  <si>
    <t>I.Electricity.ES4U15C8</t>
  </si>
  <si>
    <t>Enter the carbon dioxide emissions in the waste source category for unit 15 associated with liquid fuel.</t>
  </si>
  <si>
    <t>Enter the methane emissions in the waste source category for unit 15 associated with liquid fuel.</t>
  </si>
  <si>
    <t>Enter the nitrous oxide emissions in the waste source category for unit 15 associated with liquid fuel.</t>
  </si>
  <si>
    <t>I.Electricity.ES4U16C8</t>
  </si>
  <si>
    <t>Enter the carbon dioxide emissions in the waste source category for unit 16 associated with liquid fuel.</t>
  </si>
  <si>
    <t>Enter the methane emissions in the waste source category for unit 16 associated with liquid fuel.</t>
  </si>
  <si>
    <t>Enter the nitrous oxide emissions in the waste source category for unit 16 associated with liquid fuel.</t>
  </si>
  <si>
    <t>I.Electricity.ES4U17C8</t>
  </si>
  <si>
    <t>Enter the carbon dioxide emissions in the waste source category for unit 17 associated with liquid fuel.</t>
  </si>
  <si>
    <t>Enter the methane emissions in the waste source category for unit 17 associated with liquid fuel.</t>
  </si>
  <si>
    <t>Enter the nitrous oxide emissions in the waste source category for unit 17 associated with liquid fuel.</t>
  </si>
  <si>
    <t>I.Electricity.ES4U18C8</t>
  </si>
  <si>
    <t>Enter the carbon dioxide emissions in the waste source category for unit 18 associated with liquid fuel.</t>
  </si>
  <si>
    <t>Enter the methane emissions in the waste source category for unit 18 associated with liquid fuel.</t>
  </si>
  <si>
    <t>Enter the nitrous oxide emissions in the waste source category for unit 18 associated with liquid fuel.</t>
  </si>
  <si>
    <t>I.Electricity.ES4U19C8</t>
  </si>
  <si>
    <t>Enter the carbon dioxide emissions in the waste source category for unit 19 associated with liquid fuel.</t>
  </si>
  <si>
    <t>Enter the methane emissions in the waste source category for unit 19 associated with liquid fuel.</t>
  </si>
  <si>
    <t>Enter the nitrous oxide emissions in the waste source category for unit 19 associated with liquid fuel.</t>
  </si>
  <si>
    <t>I.Electricity.ES4U20C8</t>
  </si>
  <si>
    <t>Enter the carbon dioxide emissions in the waste source category for unit 20 associated with liquid fuel.</t>
  </si>
  <si>
    <t>Enter the methane emissions in the waste source category for unit 20 associated with liquid fuel.</t>
  </si>
  <si>
    <t>Enter the nitrous oxide emissions in the waste source category for unit 20 associated with liquid fuel.</t>
  </si>
  <si>
    <t>I.Electricity.ES4U1C9</t>
  </si>
  <si>
    <t>Enter the carbon dioxide emissions in the wastewater source category for unit 1 associated with liquid fuel.</t>
  </si>
  <si>
    <t>Enter the methane emissions in the wastewater source category for unit 1 associated with liquid fuel.</t>
  </si>
  <si>
    <t>Enter the nitrous oxide emissions in the wastewater source category for unit 1 associated with liquid fuel.</t>
  </si>
  <si>
    <t>I.Electricity.ES4U2C9</t>
  </si>
  <si>
    <t>Enter the carbon dioxide emissions in the wastewater source category for unit 2 associated with liquid fuel.</t>
  </si>
  <si>
    <t>Enter the methane emissions in the wastewater source category for unit 2 associated with liquid fuel.</t>
  </si>
  <si>
    <t>Enter the nitrous oxide emissions in the wastewater source category for unit 2 associated with liquid fuel.</t>
  </si>
  <si>
    <t>I.Electricity.ES4U3C9</t>
  </si>
  <si>
    <t>Enter the carbon dioxide emissions in the wastewater source category for unit 3 associated with liquid fuel.</t>
  </si>
  <si>
    <t>Enter the methane emissions in the wastewater source category for unit 3 associated with liquid fuel.</t>
  </si>
  <si>
    <t>Enter the nitrous oxide emissions in the wastewater source category for unit 3 associated with liquid fuel.</t>
  </si>
  <si>
    <t>I.Electricity.ES4U4C9</t>
  </si>
  <si>
    <t>Enter the carbon dioxide emissions in the wastewater source category for unit 4 associated with liquid fuel.</t>
  </si>
  <si>
    <t>Enter the methane emissions in the wastewater source category for unit 4 associated with liquid fuel.</t>
  </si>
  <si>
    <t>Enter the nitrous oxide emissions in the wastewater source category for unit 4 associated with liquid fuel.</t>
  </si>
  <si>
    <t>I.Electricity.ES4U5C9</t>
  </si>
  <si>
    <t>Enter the carbon dioxide emissions in the wastewater source category for unit 5 associated with liquid fuel.</t>
  </si>
  <si>
    <t>Enter the methane emissions in the wastewater source category for unit 5 associated with liquid fuel.</t>
  </si>
  <si>
    <t>Enter the nitrous oxide emissions in the wastewater source category for unit 5 associated with liquid fuel.</t>
  </si>
  <si>
    <t>I.Electricity.ES4U6C9</t>
  </si>
  <si>
    <t>Enter the carbon dioxide emissions in the wastewater source category for unit 6 associated with liquid fuel.</t>
  </si>
  <si>
    <t>Enter the methane emissions in the wastewater source category for unit 6 associated with liquid fuel.</t>
  </si>
  <si>
    <t>Enter the nitrous oxide emissions in the wastewater source category for unit 6 associated with liquid fuel.</t>
  </si>
  <si>
    <t>I.Electricity.ES4U7C9</t>
  </si>
  <si>
    <t>Enter the carbon dioxide emissions in the wastewater source category for unit 7 associated with liquid fuel.</t>
  </si>
  <si>
    <t>Enter the methane emissions in the wastewater source category for unit 7 associated with liquid fuel.</t>
  </si>
  <si>
    <t>Enter the nitrous oxide emissions in the wastewater source category for unit 7 associated with liquid fuel.</t>
  </si>
  <si>
    <t>I.Electricity.ES4U8C9</t>
  </si>
  <si>
    <t>Enter the carbon dioxide emissions in the wastewater source category for unit 8 associated with liquid fuel.</t>
  </si>
  <si>
    <t>Enter the methane emissions in the wastewater source category for unit 8 associated with liquid fuel.</t>
  </si>
  <si>
    <t>Enter the nitrous oxide emissions in the wastewater source category for unit 8 associated with liquid fuel.</t>
  </si>
  <si>
    <t>I.Electricity.ES4U9C9</t>
  </si>
  <si>
    <t>Enter the carbon dioxide emissions in the wastewater source category for unit 9 associated with liquid fuel.</t>
  </si>
  <si>
    <t>Enter the methane emissions in the wastewater source category for unit 9 associated with liquid fuel.</t>
  </si>
  <si>
    <t>Enter the nitrous oxide emissions in the wastewater source category for unit 9 associated with liquid fuel.</t>
  </si>
  <si>
    <t>I.Electricity.ES4U10C9</t>
  </si>
  <si>
    <t>Enter the carbon dioxide emissions in the wastewater source category for unit 10 associated with liquid fuel.</t>
  </si>
  <si>
    <t>Enter the methane emissions in the wastewater source category for unit 10 associated with liquid fuel.</t>
  </si>
  <si>
    <t>Enter the nitrous oxide emissions in the wastewater source category for unit 10 associated with liquid fuel.</t>
  </si>
  <si>
    <t>I.Electricity.ES4U11C9</t>
  </si>
  <si>
    <t>Enter the carbon dioxide emissions in the wastewater source category for unit 11 associated with liquid fuel.</t>
  </si>
  <si>
    <t>Enter the methane emissions in the wastewater source category for unit 11 associated with liquid fuel.</t>
  </si>
  <si>
    <t>Enter the nitrous oxide emissions in the wastewater source category for unit 11 associated with liquid fuel.</t>
  </si>
  <si>
    <t>I.Electricity.ES4U12C9</t>
  </si>
  <si>
    <t>Enter the carbon dioxide emissions in the wastewater source category for unit 12 associated with liquid fuel.</t>
  </si>
  <si>
    <t>Enter the methane emissions in the wastewater source category for unit 12 associated with liquid fuel.</t>
  </si>
  <si>
    <t>Enter the nitrous oxide emissions in the wastewater source category for unit 12 associated with liquid fuel.</t>
  </si>
  <si>
    <t>I.Electricity.ES4U13C9</t>
  </si>
  <si>
    <t>Enter the carbon dioxide emissions in the wastewater source category for unit 13 associated with liquid fuel.</t>
  </si>
  <si>
    <t>Enter the methane emissions in the wastewater source category for unit 13 associated with liquid fuel.</t>
  </si>
  <si>
    <t>Enter the nitrous oxide emissions in the wastewater source category for unit 13 associated with liquid fuel.</t>
  </si>
  <si>
    <t>I.Electricity.ES4U14C9</t>
  </si>
  <si>
    <t>Enter the carbon dioxide emissions in the wastewater source category for unit 14 associated with liquid fuel.</t>
  </si>
  <si>
    <t>Enter the methane emissions in the wastewater source category for unit 14 associated with liquid fuel.</t>
  </si>
  <si>
    <t>Enter the nitrous oxide emissions in the wastewater source category for unit 14 associated with liquid fuel.</t>
  </si>
  <si>
    <t>I.Electricity.ES4U15C9</t>
  </si>
  <si>
    <t>Enter the carbon dioxide emissions in the wastewater source category for unit 15 associated with liquid fuel.</t>
  </si>
  <si>
    <t>Enter the methane emissions in the wastewater source category for unit 15 associated with liquid fuel.</t>
  </si>
  <si>
    <t>Enter the nitrous oxide emissions in the wastewater source category for unit 15 associated with liquid fuel.</t>
  </si>
  <si>
    <t>I.Electricity.ES4U16C9</t>
  </si>
  <si>
    <t>Enter the carbon dioxide emissions in the wastewater source category for unit 16 associated with liquid fuel.</t>
  </si>
  <si>
    <t>Enter the methane emissions in the wastewater source category for unit 16 associated with liquid fuel.</t>
  </si>
  <si>
    <t>Enter the nitrous oxide emissions in the wastewater source category for unit 16 associated with liquid fuel.</t>
  </si>
  <si>
    <t>I.Electricity.ES4U17C9</t>
  </si>
  <si>
    <t>Enter the carbon dioxide emissions in the wastewater source category for unit 17 associated with liquid fuel.</t>
  </si>
  <si>
    <t>Enter the methane emissions in the wastewater source category for unit 17 associated with liquid fuel.</t>
  </si>
  <si>
    <t>Enter the nitrous oxide emissions in the wastewater source category for unit 17 associated with liquid fuel.</t>
  </si>
  <si>
    <t>I.Electricity.ES4U18C9</t>
  </si>
  <si>
    <t>Enter the carbon dioxide emissions in the wastewater source category for unit 18 associated with liquid fuel.</t>
  </si>
  <si>
    <t>Enter the methane emissions in the wastewater source category for unit 18 associated with liquid fuel.</t>
  </si>
  <si>
    <t>Enter the nitrous oxide emissions in the wastewater source category for unit 18 associated with liquid fuel.</t>
  </si>
  <si>
    <t>I.Electricity.ES4U19C9</t>
  </si>
  <si>
    <t>Enter the carbon dioxide emissions in the wastewater source category for unit 19 associated with liquid fuel.</t>
  </si>
  <si>
    <t>Enter the methane emissions in the wastewater source category for unit 19 associated with liquid fuel.</t>
  </si>
  <si>
    <t>Enter the nitrous oxide emissions in the wastewater source category for unit 19 associated with liquid fuel.</t>
  </si>
  <si>
    <t>I.Electricity.ES4U20C9</t>
  </si>
  <si>
    <t>Enter the carbon dioxide emissions in the wastewater source category for unit 20 associated with liquid fuel.</t>
  </si>
  <si>
    <t>Enter the methane emissions in the wastewater source category for unit 20 associated with liquid fuel.</t>
  </si>
  <si>
    <t>Enter the nitrous oxide emissions in the wastewater source category for unit 20 associated with liquid fuel.</t>
  </si>
  <si>
    <t>I.Electricity.ES5U1Quantity</t>
  </si>
  <si>
    <t>Enter the production quantity for unit 1 associated with sold heat.</t>
  </si>
  <si>
    <t>I.Electricity.ES5U2Quantity</t>
  </si>
  <si>
    <t>Enter the production quantity for unit 2 associated with sold heat.</t>
  </si>
  <si>
    <t>I.Electricity.ES5U3Quantity</t>
  </si>
  <si>
    <t>Enter the production quantity for unit 3 associated with sold heat.</t>
  </si>
  <si>
    <t>I.Electricity.ES5U4Quantity</t>
  </si>
  <si>
    <t>Enter the production quantity for unit 4 associated with sold heat.</t>
  </si>
  <si>
    <t>I.Electricity.ES5U5Quantity</t>
  </si>
  <si>
    <t>Enter the production quantity for unit 5 associated with sold heat.</t>
  </si>
  <si>
    <t>I.Electricity.ES5U6Quantity</t>
  </si>
  <si>
    <t>Enter the production quantity for unit 6 associated with sold heat.</t>
  </si>
  <si>
    <t>I.Electricity.ES5U7Quantity</t>
  </si>
  <si>
    <t>Enter the production quantity for unit 7 associated with sold heat.</t>
  </si>
  <si>
    <t>I.Electricity.ES5U8Quantity</t>
  </si>
  <si>
    <t>Enter the production quantity for unit 8 associated with sold heat.</t>
  </si>
  <si>
    <t>I.Electricity.ES5U9Quantity</t>
  </si>
  <si>
    <t>Enter the production quantity for unit 9 associated with sold heat.</t>
  </si>
  <si>
    <t>I.Electricity.ES5U10Quantity</t>
  </si>
  <si>
    <t>Enter the production quantity for unit 10 associated with sold heat.</t>
  </si>
  <si>
    <t>I.Electricity.ES5U11Quantity</t>
  </si>
  <si>
    <t>Enter the production quantity for unit 11 associated with sold heat.</t>
  </si>
  <si>
    <t>I.Electricity.ES5U12Quantity</t>
  </si>
  <si>
    <t>Enter the production quantity for unit 12 associated with sold heat.</t>
  </si>
  <si>
    <t>I.Electricity.ES5U13Quantity</t>
  </si>
  <si>
    <t>Enter the production quantity for unit 13 associated with sold heat.</t>
  </si>
  <si>
    <t>I.Electricity.ES5U14Quantity</t>
  </si>
  <si>
    <t>Enter the production quantity for unit 14 associated with sold heat.</t>
  </si>
  <si>
    <t>I.Electricity.ES5U15Quantity</t>
  </si>
  <si>
    <t>Enter the production quantity for unit 15 associated with sold heat.</t>
  </si>
  <si>
    <t>I.Electricity.ES5U16Quantity</t>
  </si>
  <si>
    <t>Enter the production quantity for unit 16 associated with sold heat.</t>
  </si>
  <si>
    <t>I.Electricity.ES5U17Quantity</t>
  </si>
  <si>
    <t>Enter the production quantity for unit 17 associated with sold heat.</t>
  </si>
  <si>
    <t>I.Electricity.ES5U18Quantity</t>
  </si>
  <si>
    <t>Enter the production quantity for unit 18 associated with sold heat.</t>
  </si>
  <si>
    <t>I.Electricity.ES5U19Quantity</t>
  </si>
  <si>
    <t>Enter the production quantity for unit 19 associated with sold heat.</t>
  </si>
  <si>
    <t>I.Electricity.ES5U20Quantity</t>
  </si>
  <si>
    <t>Enter the production quantity for unit 20 associated with sold heat.</t>
  </si>
  <si>
    <t>I.Electricity.ES5U1C1</t>
  </si>
  <si>
    <t>Enter the carbon dioxide emissions in the stationary fuel combustion source category for unit 1 associated with sold heat.</t>
  </si>
  <si>
    <t>Enter the methane emissions in the stationary fuel combustion source category for unit 1 associated with sold heat.</t>
  </si>
  <si>
    <t>Enter the nitrous oxide emissions in the stationary fuel combustion source category for unit 1 associated with sold heat.</t>
  </si>
  <si>
    <t>I.Electricity.ES5U2C1</t>
  </si>
  <si>
    <t>Enter the carbon dioxide emissions in the stationary fuel combustion source category for unit 2 associated with sold heat.</t>
  </si>
  <si>
    <t>Enter the methane emissions in the stationary fuel combustion source category for unit 2 associated with sold heat.</t>
  </si>
  <si>
    <t>Enter the nitrous oxide emissions in the stationary fuel combustion source category for unit 2 associated with sold heat.</t>
  </si>
  <si>
    <t>I.Electricity.ES5U3C1</t>
  </si>
  <si>
    <t>Enter the carbon dioxide emissions in the stationary fuel combustion source category for unit 3 associated with sold heat.</t>
  </si>
  <si>
    <t>Enter the methane emissions in the stationary fuel combustion source category for unit 3 associated with sold heat.</t>
  </si>
  <si>
    <t>Enter the nitrous oxide emissions in the stationary fuel combustion source category for unit 3 associated with sold heat.</t>
  </si>
  <si>
    <t>I.Electricity.ES5U4C1</t>
  </si>
  <si>
    <t>Enter the carbon dioxide emissions in the stationary fuel combustion source category for unit 4 associated with sold heat.</t>
  </si>
  <si>
    <t>Enter the methane emissions in the stationary fuel combustion source category for unit 4 associated with sold heat.</t>
  </si>
  <si>
    <t>Enter the nitrous oxide emissions in the stationary fuel combustion source category for unit 4 associated with sold heat.</t>
  </si>
  <si>
    <t>I.Electricity.ES5U5C1</t>
  </si>
  <si>
    <t>Enter the carbon dioxide emissions in the stationary fuel combustion source category for unit 5 associated with sold heat.</t>
  </si>
  <si>
    <t>Enter the methane emissions in the stationary fuel combustion source category for unit 5 associated with sold heat.</t>
  </si>
  <si>
    <t>Enter the nitrous oxide emissions in the stationary fuel combustion source category for unit 5 associated with sold heat.</t>
  </si>
  <si>
    <t>I.Electricity.ES5U6C1</t>
  </si>
  <si>
    <t>Enter the carbon dioxide emissions in the stationary fuel combustion source category for unit 6 associated with sold heat.</t>
  </si>
  <si>
    <t>Enter the methane emissions in the stationary fuel combustion source category for unit 6 associated with sold heat.</t>
  </si>
  <si>
    <t>Enter the nitrous oxide emissions in the stationary fuel combustion source category for unit 6 associated with sold heat.</t>
  </si>
  <si>
    <t>I.Electricity.ES5U7C1</t>
  </si>
  <si>
    <t>Enter the carbon dioxide emissions in the stationary fuel combustion source category for unit 7 associated with sold heat.</t>
  </si>
  <si>
    <t>Enter the methane emissions in the stationary fuel combustion source category for unit 7 associated with sold heat.</t>
  </si>
  <si>
    <t>Enter the nitrous oxide emissions in the stationary fuel combustion source category for unit 7 associated with sold heat.</t>
  </si>
  <si>
    <t>I.Electricity.ES5U8C1</t>
  </si>
  <si>
    <t>Enter the carbon dioxide emissions in the stationary fuel combustion source category for unit 8 associated with sold heat.</t>
  </si>
  <si>
    <t>Enter the methane emissions in the stationary fuel combustion source category for unit 8 associated with sold heat.</t>
  </si>
  <si>
    <t>Enter the nitrous oxide emissions in the stationary fuel combustion source category for unit 8 associated with sold heat.</t>
  </si>
  <si>
    <t>I.Electricity.ES5U9C1</t>
  </si>
  <si>
    <t>Enter the carbon dioxide emissions in the stationary fuel combustion source category for unit 9 associated with sold heat.</t>
  </si>
  <si>
    <t>Enter the methane emissions in the stationary fuel combustion source category for unit 9 associated with sold heat.</t>
  </si>
  <si>
    <t>Enter the nitrous oxide emissions in the stationary fuel combustion source category for unit 9 associated with sold heat.</t>
  </si>
  <si>
    <t>I.Electricity.ES5U10C1</t>
  </si>
  <si>
    <t>Enter the carbon dioxide emissions in the stationary fuel combustion source category for unit 10 associated with sold heat.</t>
  </si>
  <si>
    <t>Enter the methane emissions in the stationary fuel combustion source category for unit 10 associated with sold heat.</t>
  </si>
  <si>
    <t>Enter the nitrous oxide emissions in the stationary fuel combustion source category for unit 10 associated with sold heat.</t>
  </si>
  <si>
    <t>I.Electricity.ES5U11C1</t>
  </si>
  <si>
    <t>Enter the carbon dioxide emissions in the stationary fuel combustion source category for unit 11 associated with sold heat.</t>
  </si>
  <si>
    <t>Enter the methane emissions in the stationary fuel combustion source category for unit 11 associated with sold heat.</t>
  </si>
  <si>
    <t>Enter the nitrous oxide emissions in the stationary fuel combustion source category for unit 11 associated with sold heat.</t>
  </si>
  <si>
    <t>I.Electricity.ES5U12C1</t>
  </si>
  <si>
    <t>Enter the carbon dioxide emissions in the stationary fuel combustion source category for unit 12 associated with sold heat.</t>
  </si>
  <si>
    <t>Enter the methane emissions in the stationary fuel combustion source category for unit 12 associated with sold heat.</t>
  </si>
  <si>
    <t>Enter the nitrous oxide emissions in the stationary fuel combustion source category for unit 12 associated with sold heat.</t>
  </si>
  <si>
    <t>I.Electricity.ES5U13C1</t>
  </si>
  <si>
    <t>Enter the carbon dioxide emissions in the stationary fuel combustion source category for unit 13 associated with sold heat.</t>
  </si>
  <si>
    <t>Enter the methane emissions in the stationary fuel combustion source category for unit 13 associated with sold heat.</t>
  </si>
  <si>
    <t>Enter the nitrous oxide emissions in the stationary fuel combustion source category for unit 13 associated with sold heat.</t>
  </si>
  <si>
    <t>I.Electricity.ES5U14C1</t>
  </si>
  <si>
    <t>Enter the carbon dioxide emissions in the stationary fuel combustion source category for unit 14 associated with sold heat.</t>
  </si>
  <si>
    <t>Enter the methane emissions in the stationary fuel combustion source category for unit 14 associated with sold heat.</t>
  </si>
  <si>
    <t>Enter the nitrous oxide emissions in the stationary fuel combustion source category for unit 14 associated with sold heat.</t>
  </si>
  <si>
    <t>I.Electricity.ES5U15C1</t>
  </si>
  <si>
    <t>Enter the carbon dioxide emissions in the stationary fuel combustion source category for unit 15 associated with sold heat.</t>
  </si>
  <si>
    <t>Enter the methane emissions in the stationary fuel combustion source category for unit 15 associated with sold heat.</t>
  </si>
  <si>
    <t>Enter the nitrous oxide emissions in the stationary fuel combustion source category for unit 15 associated with sold heat.</t>
  </si>
  <si>
    <t>I.Electricity.ES5U16C1</t>
  </si>
  <si>
    <t>Enter the carbon dioxide emissions in the stationary fuel combustion source category for unit 16 associated with sold heat.</t>
  </si>
  <si>
    <t>Enter the methane emissions in the stationary fuel combustion source category for unit 16 associated with sold heat.</t>
  </si>
  <si>
    <t>Enter the nitrous oxide emissions in the stationary fuel combustion source category for unit 16 associated with sold heat.</t>
  </si>
  <si>
    <t>I.Electricity.ES5U17C1</t>
  </si>
  <si>
    <t>Enter the carbon dioxide emissions in the stationary fuel combustion source category for unit 17 associated with sold heat.</t>
  </si>
  <si>
    <t>Enter the methane emissions in the stationary fuel combustion source category for unit 17 associated with sold heat.</t>
  </si>
  <si>
    <t>Enter the nitrous oxide emissions in the stationary fuel combustion source category for unit 17 associated with sold heat.</t>
  </si>
  <si>
    <t>I.Electricity.ES5U18C1</t>
  </si>
  <si>
    <t>Enter the carbon dioxide emissions in the stationary fuel combustion source category for unit 18 associated with sold heat.</t>
  </si>
  <si>
    <t>Enter the methane emissions in the stationary fuel combustion source category for unit 18 associated with sold heat.</t>
  </si>
  <si>
    <t>Enter the nitrous oxide emissions in the stationary fuel combustion source category for unit 18 associated with sold heat.</t>
  </si>
  <si>
    <t>I.Electricity.ES5U19C1</t>
  </si>
  <si>
    <t>Enter the carbon dioxide emissions in the stationary fuel combustion source category for unit 19 associated with sold heat.</t>
  </si>
  <si>
    <t>Enter the methane emissions in the stationary fuel combustion source category for unit 19 associated with sold heat.</t>
  </si>
  <si>
    <t>Enter the nitrous oxide emissions in the stationary fuel combustion source category for unit 19 associated with sold heat.</t>
  </si>
  <si>
    <t>I.Electricity.ES5U20C1</t>
  </si>
  <si>
    <t>Enter the carbon dioxide emissions in the stationary fuel combustion source category for unit 20 associated with sold heat.</t>
  </si>
  <si>
    <t>Enter the methane emissions in the stationary fuel combustion source category for unit 20 associated with sold heat.</t>
  </si>
  <si>
    <t>Enter the nitrous oxide emissions in the stationary fuel combustion source category for unit 20 associated with sold heat.</t>
  </si>
  <si>
    <t>I.Electricity.ES5U1C2</t>
  </si>
  <si>
    <t>Enter the carbon dioxide emissions in the industrial process source category for unit 1 associated with sold heat.</t>
  </si>
  <si>
    <t>Enter the methane emissions in the industrial process source category for unit 1 associated with sold heat.</t>
  </si>
  <si>
    <t>Enter the nitrous oxide emissions in the industrial process source category for unit 1 associated with sold heat.</t>
  </si>
  <si>
    <t>Enter the sulphur hexafluoride emissions in the industrial process source category for unit 1 associated with sold heat.</t>
  </si>
  <si>
    <t>Enter the perfluoromethane emissions in the industrial process source category for unit 1 associated with sold heat.</t>
  </si>
  <si>
    <t>Enter the perfluoroethane emissions in the industrial process source category for unit 1 associated with sold heat.</t>
  </si>
  <si>
    <t>Enter the perfluoropropane emissions in the industrial process source category for unit 1 associated with sold heat.</t>
  </si>
  <si>
    <t>Enter the perfluorobutane emissions in the industrial process source category for unit 1 associated with sold heat.</t>
  </si>
  <si>
    <t>Enter the perfluorocyclobutane emissions in the industrial process source category for unit 1 associated with sold heat.</t>
  </si>
  <si>
    <t>Enter the perfluoropentane emissions in the industrial process source category for unit 1 associated with sold heat.</t>
  </si>
  <si>
    <t>Enter the perfluorohexane emissions in the industrial process source category for unit 1 associated with sold heat.</t>
  </si>
  <si>
    <t>Enter the HFC-23 emissions in the industrial process source category for unit 1 associated with sold heat.</t>
  </si>
  <si>
    <t>Enter the HFC-32 emissions in the industrial process source category for unit 1 associated with sold heat.</t>
  </si>
  <si>
    <t>Enter the HFC-41 emissions in the industrial process source category for unit 1 associated with sold heat.</t>
  </si>
  <si>
    <t>Enter the HFC-43-10mee emissions in the industrial process source category for unit 1 associated with sold heat.</t>
  </si>
  <si>
    <t>Enter the HFC-125 emissions in the industrial process source category for unit 1 associated with sold heat.</t>
  </si>
  <si>
    <t>Enter the HFC-134 emissions in the industrial process source category for unit 1 associated with sold heat.</t>
  </si>
  <si>
    <t>Enter the HFC-134a emissions in the industrial process source category for unit 1 associated with sold heat.</t>
  </si>
  <si>
    <t>Enter the HFC-143 emissions in the industrial process source category for unit 1 associated with sold heat.</t>
  </si>
  <si>
    <t>Enter the HFC-143a emissions in the industrial process source category for unit 1 associated with sold heat.</t>
  </si>
  <si>
    <t>Enter the HFC-152a emissions in the industrial process source category for unit 1 associated with sold heat.</t>
  </si>
  <si>
    <t>Enter the HFC-227ea emissions in the industrial process source category for unit 1 associated with sold heat.</t>
  </si>
  <si>
    <t>Enter the HFC-236fa emissions in the industrial process source category for unit 1 associated with sold heat.</t>
  </si>
  <si>
    <t>Enter the HFC-245ca emissions in the industrial process source category for unit 1 associated with sold heat.</t>
  </si>
  <si>
    <t>I.Electricity.ES5U2C2</t>
  </si>
  <si>
    <t>Enter the carbon dioxide emissions in the industrial process source category for unit 2 associated with sold heat.</t>
  </si>
  <si>
    <t>Enter the methane emissions in the industrial process source category for unit 2 associated with sold heat.</t>
  </si>
  <si>
    <t>Enter the nitrous oxide emissions in the industrial process source category for unit 2 associated with sold heat.</t>
  </si>
  <si>
    <t>Enter the sulphur hexafluoride emissions in the industrial process source category for unit 2 associated with sold heat.</t>
  </si>
  <si>
    <t>Enter the perfluoromethane emissions in the industrial process source category for unit 2 associated with sold heat.</t>
  </si>
  <si>
    <t>Enter the perfluoroethane emissions in the industrial process source category for unit 2 associated with sold heat.</t>
  </si>
  <si>
    <t>Enter the perfluoropropane emissions in the industrial process source category for unit 2 associated with sold heat.</t>
  </si>
  <si>
    <t>Enter the perfluorobutane emissions in the industrial process source category for unit 2 associated with sold heat.</t>
  </si>
  <si>
    <t>Enter the perfluorocyclobutane emissions in the industrial process source category for unit 2 associated with sold heat.</t>
  </si>
  <si>
    <t>Enter the perfluoropentane emissions in the industrial process source category for unit 2 associated with sold heat.</t>
  </si>
  <si>
    <t>Enter the perfluorohexane emissions in the industrial process source category for unit 2 associated with sold heat.</t>
  </si>
  <si>
    <t>Enter the HFC-23 emissions in the industrial process source category for unit 2 associated with sold heat.</t>
  </si>
  <si>
    <t>Enter the HFC-32 emissions in the industrial process source category for unit 2 associated with sold heat.</t>
  </si>
  <si>
    <t>Enter the HFC-41 emissions in the industrial process source category for unit 2 associated with sold heat.</t>
  </si>
  <si>
    <t>Enter the HFC-43-10mee emissions in the industrial process source category for unit 2 associated with sold heat.</t>
  </si>
  <si>
    <t>Enter the HFC-125 emissions in the industrial process source category for unit 2 associated with sold heat.</t>
  </si>
  <si>
    <t>Enter the HFC-134 emissions in the industrial process source category for unit 2 associated with sold heat.</t>
  </si>
  <si>
    <t>Enter the HFC-134a emissions in the industrial process source category for unit 2 associated with sold heat.</t>
  </si>
  <si>
    <t>Enter the HFC-143 emissions in the industrial process source category for unit 2 associated with sold heat.</t>
  </si>
  <si>
    <t>Enter the HFC-143a emissions in the industrial process source category for unit 2 associated with sold heat.</t>
  </si>
  <si>
    <t>Enter the HFC-152a emissions in the industrial process source category for unit 2 associated with sold heat.</t>
  </si>
  <si>
    <t>Enter the HFC-227ea emissions in the industrial process source category for unit 2 associated with sold heat.</t>
  </si>
  <si>
    <t>Enter the HFC-236fa emissions in the industrial process source category for unit 2 associated with sold heat.</t>
  </si>
  <si>
    <t>Enter the HFC-245ca emissions in the industrial process source category for unit 2 associated with sold heat.</t>
  </si>
  <si>
    <t>I.Electricity.ES5U3C2</t>
  </si>
  <si>
    <t>Enter the carbon dioxide emissions in the industrial process source category for unit 3 associated with sold heat.</t>
  </si>
  <si>
    <t>Enter the methane emissions in the industrial process source category for unit 3 associated with sold heat.</t>
  </si>
  <si>
    <t>Enter the nitrous oxide emissions in the industrial process source category for unit 3 associated with sold heat.</t>
  </si>
  <si>
    <t>Enter the sulphur hexafluoride emissions in the industrial process source category for unit 3 associated with sold heat.</t>
  </si>
  <si>
    <t>Enter the perfluoromethane emissions in the industrial process source category for unit 3 associated with sold heat.</t>
  </si>
  <si>
    <t>Enter the perfluoroethane emissions in the industrial process source category for unit 3 associated with sold heat.</t>
  </si>
  <si>
    <t>Enter the perfluoropropane emissions in the industrial process source category for unit 3 associated with sold heat.</t>
  </si>
  <si>
    <t>Enter the perfluorobutane emissions in the industrial process source category for unit 3 associated with sold heat.</t>
  </si>
  <si>
    <t>Enter the perfluorocyclobutane emissions in the industrial process source category for unit 3 associated with sold heat.</t>
  </si>
  <si>
    <t>Enter the perfluoropentane emissions in the industrial process source category for unit 3 associated with sold heat.</t>
  </si>
  <si>
    <t>Enter the perfluorohexane emissions in the industrial process source category for unit 3 associated with sold heat.</t>
  </si>
  <si>
    <t>Enter the HFC-23 emissions in the industrial process source category for unit 3 associated with sold heat.</t>
  </si>
  <si>
    <t>Enter the HFC-32 emissions in the industrial process source category for unit 3 associated with sold heat.</t>
  </si>
  <si>
    <t>Enter the HFC-41 emissions in the industrial process source category for unit 3 associated with sold heat.</t>
  </si>
  <si>
    <t>Enter the HFC-43-10mee emissions in the industrial process source category for unit 3 associated with sold heat.</t>
  </si>
  <si>
    <t>Enter the HFC-125 emissions in the industrial process source category for unit 3 associated with sold heat.</t>
  </si>
  <si>
    <t>Enter the HFC-134 emissions in the industrial process source category for unit 3 associated with sold heat.</t>
  </si>
  <si>
    <t>Enter the HFC-134a emissions in the industrial process source category for unit 3 associated with sold heat.</t>
  </si>
  <si>
    <t>Enter the HFC-143 emissions in the industrial process source category for unit 3 associated with sold heat.</t>
  </si>
  <si>
    <t>Enter the HFC-143a emissions in the industrial process source category for unit 3 associated with sold heat.</t>
  </si>
  <si>
    <t>Enter the HFC-152a emissions in the industrial process source category for unit 3 associated with sold heat.</t>
  </si>
  <si>
    <t>Enter the HFC-227ea emissions in the industrial process source category for unit 3 associated with sold heat.</t>
  </si>
  <si>
    <t>Enter the HFC-236fa emissions in the industrial process source category for unit 3 associated with sold heat.</t>
  </si>
  <si>
    <t>Enter the HFC-245ca emissions in the industrial process source category for unit 3 associated with sold heat.</t>
  </si>
  <si>
    <t>I.Electricity.ES5U4C2</t>
  </si>
  <si>
    <t>Enter the carbon dioxide emissions in the industrial process source category for unit 4 associated with sold heat.</t>
  </si>
  <si>
    <t>Enter the methane emissions in the industrial process source category for unit 4 associated with sold heat.</t>
  </si>
  <si>
    <t>Enter the nitrous oxide emissions in the industrial process source category for unit 4 associated with sold heat.</t>
  </si>
  <si>
    <t>Enter the sulphur hexafluoride emissions in the industrial process source category for unit 4 associated with sold heat.</t>
  </si>
  <si>
    <t>Enter the perfluoromethane emissions in the industrial process source category for unit 4 associated with sold heat.</t>
  </si>
  <si>
    <t>Enter the perfluoroethane emissions in the industrial process source category for unit 4 associated with sold heat.</t>
  </si>
  <si>
    <t>Enter the perfluoropropane emissions in the industrial process source category for unit 4 associated with sold heat.</t>
  </si>
  <si>
    <t>Enter the perfluorobutane emissions in the industrial process source category for unit 4 associated with sold heat.</t>
  </si>
  <si>
    <t>Enter the perfluorocyclobutane emissions in the industrial process source category for unit 4 associated with sold heat.</t>
  </si>
  <si>
    <t>Enter the perfluoropentane emissions in the industrial process source category for unit 4 associated with sold heat.</t>
  </si>
  <si>
    <t>Enter the perfluorohexane emissions in the industrial process source category for unit 4 associated with sold heat.</t>
  </si>
  <si>
    <t>Enter the HFC-23 emissions in the industrial process source category for unit 4 associated with sold heat.</t>
  </si>
  <si>
    <t>Enter the HFC-32 emissions in the industrial process source category for unit 4 associated with sold heat.</t>
  </si>
  <si>
    <t>Enter the HFC-41 emissions in the industrial process source category for unit 4 associated with sold heat.</t>
  </si>
  <si>
    <t>Enter the HFC-43-10mee emissions in the industrial process source category for unit 4 associated with sold heat.</t>
  </si>
  <si>
    <t>Enter the HFC-125 emissions in the industrial process source category for unit 4 associated with sold heat.</t>
  </si>
  <si>
    <t>Enter the HFC-134 emissions in the industrial process source category for unit 4 associated with sold heat.</t>
  </si>
  <si>
    <t>Enter the HFC-134a emissions in the industrial process source category for unit 4 associated with sold heat.</t>
  </si>
  <si>
    <t>Enter the HFC-143 emissions in the industrial process source category for unit 4 associated with sold heat.</t>
  </si>
  <si>
    <t>Enter the HFC-143a emissions in the industrial process source category for unit 4 associated with sold heat.</t>
  </si>
  <si>
    <t>Enter the HFC-152a emissions in the industrial process source category for unit 4 associated with sold heat.</t>
  </si>
  <si>
    <t>Enter the HFC-227ea emissions in the industrial process source category for unit 4 associated with sold heat.</t>
  </si>
  <si>
    <t>Enter the HFC-236fa emissions in the industrial process source category for unit 4 associated with sold heat.</t>
  </si>
  <si>
    <t>Enter the HFC-245ca emissions in the industrial process source category for unit 4 associated with sold heat.</t>
  </si>
  <si>
    <t>I.Electricity.ES5U5C2</t>
  </si>
  <si>
    <t>Enter the carbon dioxide emissions in the industrial process source category for unit 5 associated with sold heat.</t>
  </si>
  <si>
    <t>Enter the methane emissions in the industrial process source category for unit 5 associated with sold heat.</t>
  </si>
  <si>
    <t>Enter the nitrous oxide emissions in the industrial process source category for unit 5 associated with sold heat.</t>
  </si>
  <si>
    <t>Enter the sulphur hexafluoride emissions in the industrial process source category for unit 5 associated with sold heat.</t>
  </si>
  <si>
    <t>Enter the perfluoromethane emissions in the industrial process source category for unit 5 associated with sold heat.</t>
  </si>
  <si>
    <t>Enter the perfluoroethane emissions in the industrial process source category for unit 5 associated with sold heat.</t>
  </si>
  <si>
    <t>Enter the perfluoropropane emissions in the industrial process source category for unit 5 associated with sold heat.</t>
  </si>
  <si>
    <t>Enter the perfluorobutane emissions in the industrial process source category for unit 5 associated with sold heat.</t>
  </si>
  <si>
    <t>Enter the perfluorocyclobutane emissions in the industrial process source category for unit 5 associated with sold heat.</t>
  </si>
  <si>
    <t>Enter the perfluoropentane emissions in the industrial process source category for unit 5 associated with sold heat.</t>
  </si>
  <si>
    <t>Enter the perfluorohexane emissions in the industrial process source category for unit 5 associated with sold heat.</t>
  </si>
  <si>
    <t>Enter the HFC-23 emissions in the industrial process source category for unit 5 associated with sold heat.</t>
  </si>
  <si>
    <t>Enter the HFC-32 emissions in the industrial process source category for unit 5 associated with sold heat.</t>
  </si>
  <si>
    <t>Enter the HFC-41 emissions in the industrial process source category for unit 5 associated with sold heat.</t>
  </si>
  <si>
    <t>Enter the HFC-43-10mee emissions in the industrial process source category for unit 5 associated with sold heat.</t>
  </si>
  <si>
    <t>Enter the HFC-125 emissions in the industrial process source category for unit 5 associated with sold heat.</t>
  </si>
  <si>
    <t>Enter the HFC-134 emissions in the industrial process source category for unit 5 associated with sold heat.</t>
  </si>
  <si>
    <t>Enter the HFC-134a emissions in the industrial process source category for unit 5 associated with sold heat.</t>
  </si>
  <si>
    <t>Enter the HFC-143 emissions in the industrial process source category for unit 5 associated with sold heat.</t>
  </si>
  <si>
    <t>Enter the HFC-143a emissions in the industrial process source category for unit 5 associated with sold heat.</t>
  </si>
  <si>
    <t>Enter the HFC-152a emissions in the industrial process source category for unit 5 associated with sold heat.</t>
  </si>
  <si>
    <t>Enter the HFC-227ea emissions in the industrial process source category for unit 5 associated with sold heat.</t>
  </si>
  <si>
    <t>Enter the HFC-236fa emissions in the industrial process source category for unit 5 associated with sold heat.</t>
  </si>
  <si>
    <t>Enter the HFC-245ca emissions in the industrial process source category for unit 5 associated with sold heat.</t>
  </si>
  <si>
    <t>I.Electricity.ES5U6C2</t>
  </si>
  <si>
    <t>Enter the carbon dioxide emissions in the industrial process source category for unit 6 associated with sold heat.</t>
  </si>
  <si>
    <t>Enter the methane emissions in the industrial process source category for unit 6 associated with sold heat.</t>
  </si>
  <si>
    <t>Enter the nitrous oxide emissions in the industrial process source category for unit 6 associated with sold heat.</t>
  </si>
  <si>
    <t>Enter the sulphur hexafluoride emissions in the industrial process source category for unit 6 associated with sold heat.</t>
  </si>
  <si>
    <t>Enter the perfluoromethane emissions in the industrial process source category for unit 6 associated with sold heat.</t>
  </si>
  <si>
    <t>Enter the perfluoroethane emissions in the industrial process source category for unit 6 associated with sold heat.</t>
  </si>
  <si>
    <t>Enter the perfluoropropane emissions in the industrial process source category for unit 6 associated with sold heat.</t>
  </si>
  <si>
    <t>Enter the perfluorobutane emissions in the industrial process source category for unit 6 associated with sold heat.</t>
  </si>
  <si>
    <t>Enter the perfluorocyclobutane emissions in the industrial process source category for unit 6 associated with sold heat.</t>
  </si>
  <si>
    <t>Enter the perfluoropentane emissions in the industrial process source category for unit 6 associated with sold heat.</t>
  </si>
  <si>
    <t>Enter the perfluorohexane emissions in the industrial process source category for unit 6 associated with sold heat.</t>
  </si>
  <si>
    <t>Enter the HFC-23 emissions in the industrial process source category for unit 6 associated with sold heat.</t>
  </si>
  <si>
    <t>Enter the HFC-32 emissions in the industrial process source category for unit 6 associated with sold heat.</t>
  </si>
  <si>
    <t>Enter the HFC-41 emissions in the industrial process source category for unit 6 associated with sold heat.</t>
  </si>
  <si>
    <t>Enter the HFC-43-10mee emissions in the industrial process source category for unit 6 associated with sold heat.</t>
  </si>
  <si>
    <t>Enter the HFC-125 emissions in the industrial process source category for unit 6 associated with sold heat.</t>
  </si>
  <si>
    <t>Enter the HFC-134 emissions in the industrial process source category for unit 6 associated with sold heat.</t>
  </si>
  <si>
    <t>Enter the HFC-134a emissions in the industrial process source category for unit 6 associated with sold heat.</t>
  </si>
  <si>
    <t>Enter the HFC-143 emissions in the industrial process source category for unit 6 associated with sold heat.</t>
  </si>
  <si>
    <t>Enter the HFC-143a emissions in the industrial process source category for unit 6 associated with sold heat.</t>
  </si>
  <si>
    <t>Enter the HFC-152a emissions in the industrial process source category for unit 6 associated with sold heat.</t>
  </si>
  <si>
    <t>Enter the HFC-227ea emissions in the industrial process source category for unit 6 associated with sold heat.</t>
  </si>
  <si>
    <t>Enter the HFC-236fa emissions in the industrial process source category for unit 6 associated with sold heat.</t>
  </si>
  <si>
    <t>Enter the HFC-245ca emissions in the industrial process source category for unit 6 associated with sold heat.</t>
  </si>
  <si>
    <t>I.Electricity.ES5U7C2</t>
  </si>
  <si>
    <t>Enter the carbon dioxide emissions in the industrial process source category for unit 7 associated with sold heat.</t>
  </si>
  <si>
    <t>Enter the methane emissions in the industrial process source category for unit 7 associated with sold heat.</t>
  </si>
  <si>
    <t>Enter the nitrous oxide emissions in the industrial process source category for unit 7 associated with sold heat.</t>
  </si>
  <si>
    <t>Enter the sulphur hexafluoride emissions in the industrial process source category for unit 7 associated with sold heat.</t>
  </si>
  <si>
    <t>Enter the perfluoromethane emissions in the industrial process source category for unit 7 associated with sold heat.</t>
  </si>
  <si>
    <t>Enter the perfluoroethane emissions in the industrial process source category for unit 7 associated with sold heat.</t>
  </si>
  <si>
    <t>Enter the perfluoropropane emissions in the industrial process source category for unit 7 associated with sold heat.</t>
  </si>
  <si>
    <t>Enter the perfluorobutane emissions in the industrial process source category for unit 7 associated with sold heat.</t>
  </si>
  <si>
    <t>Enter the perfluorocyclobutane emissions in the industrial process source category for unit 7 associated with sold heat.</t>
  </si>
  <si>
    <t>Enter the perfluoropentane emissions in the industrial process source category for unit 7 associated with sold heat.</t>
  </si>
  <si>
    <t>Enter the perfluorohexane emissions in the industrial process source category for unit 7 associated with sold heat.</t>
  </si>
  <si>
    <t>Enter the HFC-23 emissions in the industrial process source category for unit 7 associated with sold heat.</t>
  </si>
  <si>
    <t>Enter the HFC-32 emissions in the industrial process source category for unit 7 associated with sold heat.</t>
  </si>
  <si>
    <t>Enter the HFC-41 emissions in the industrial process source category for unit 7 associated with sold heat.</t>
  </si>
  <si>
    <t>Enter the HFC-43-10mee emissions in the industrial process source category for unit 7 associated with sold heat.</t>
  </si>
  <si>
    <t>Enter the HFC-125 emissions in the industrial process source category for unit 7 associated with sold heat.</t>
  </si>
  <si>
    <t>Enter the HFC-134 emissions in the industrial process source category for unit 7 associated with sold heat.</t>
  </si>
  <si>
    <t>Enter the HFC-134a emissions in the industrial process source category for unit 7 associated with sold heat.</t>
  </si>
  <si>
    <t>Enter the HFC-143 emissions in the industrial process source category for unit 7 associated with sold heat.</t>
  </si>
  <si>
    <t>Enter the HFC-143a emissions in the industrial process source category for unit 7 associated with sold heat.</t>
  </si>
  <si>
    <t>Enter the HFC-152a emissions in the industrial process source category for unit 7 associated with sold heat.</t>
  </si>
  <si>
    <t>Enter the HFC-227ea emissions in the industrial process source category for unit 7 associated with sold heat.</t>
  </si>
  <si>
    <t>Enter the HFC-236fa emissions in the industrial process source category for unit 7 associated with sold heat.</t>
  </si>
  <si>
    <t>Enter the HFC-245ca emissions in the industrial process source category for unit 7 associated with sold heat.</t>
  </si>
  <si>
    <t>I.Electricity.ES5U8C2</t>
  </si>
  <si>
    <t>Enter the carbon dioxide emissions in the industrial process source category for unit 8 associated with sold heat.</t>
  </si>
  <si>
    <t>Enter the methane emissions in the industrial process source category for unit 8 associated with sold heat.</t>
  </si>
  <si>
    <t>Enter the nitrous oxide emissions in the industrial process source category for unit 8 associated with sold heat.</t>
  </si>
  <si>
    <t>Enter the sulphur hexafluoride emissions in the industrial process source category for unit 8 associated with sold heat.</t>
  </si>
  <si>
    <t>Enter the perfluoromethane emissions in the industrial process source category for unit 8 associated with sold heat.</t>
  </si>
  <si>
    <t>Enter the perfluoroethane emissions in the industrial process source category for unit 8 associated with sold heat.</t>
  </si>
  <si>
    <t>Enter the perfluoropropane emissions in the industrial process source category for unit 8 associated with sold heat.</t>
  </si>
  <si>
    <t>Enter the perfluorobutane emissions in the industrial process source category for unit 8 associated with sold heat.</t>
  </si>
  <si>
    <t>Enter the perfluorocyclobutane emissions in the industrial process source category for unit 8 associated with sold heat.</t>
  </si>
  <si>
    <t>Enter the perfluoropentane emissions in the industrial process source category for unit 8 associated with sold heat.</t>
  </si>
  <si>
    <t>Enter the perfluorohexane emissions in the industrial process source category for unit 8 associated with sold heat.</t>
  </si>
  <si>
    <t>Enter the HFC-23 emissions in the industrial process source category for unit 8 associated with sold heat.</t>
  </si>
  <si>
    <t>Enter the HFC-32 emissions in the industrial process source category for unit 8 associated with sold heat.</t>
  </si>
  <si>
    <t>Enter the HFC-41 emissions in the industrial process source category for unit 8 associated with sold heat.</t>
  </si>
  <si>
    <t>Enter the HFC-43-10mee emissions in the industrial process source category for unit 8 associated with sold heat.</t>
  </si>
  <si>
    <t>Enter the HFC-125 emissions in the industrial process source category for unit 8 associated with sold heat.</t>
  </si>
  <si>
    <t>Enter the HFC-134 emissions in the industrial process source category for unit 8 associated with sold heat.</t>
  </si>
  <si>
    <t>Enter the HFC-134a emissions in the industrial process source category for unit 8 associated with sold heat.</t>
  </si>
  <si>
    <t>Enter the HFC-143 emissions in the industrial process source category for unit 8 associated with sold heat.</t>
  </si>
  <si>
    <t>Enter the HFC-143a emissions in the industrial process source category for unit 8 associated with sold heat.</t>
  </si>
  <si>
    <t>Enter the HFC-152a emissions in the industrial process source category for unit 8 associated with sold heat.</t>
  </si>
  <si>
    <t>Enter the HFC-227ea emissions in the industrial process source category for unit 8 associated with sold heat.</t>
  </si>
  <si>
    <t>Enter the HFC-236fa emissions in the industrial process source category for unit 8 associated with sold heat.</t>
  </si>
  <si>
    <t>Enter the HFC-245ca emissions in the industrial process source category for unit 8 associated with sold heat.</t>
  </si>
  <si>
    <t>I.Electricity.ES5U9C2</t>
  </si>
  <si>
    <t>Enter the carbon dioxide emissions in the industrial process source category for unit 9 associated with sold heat.</t>
  </si>
  <si>
    <t>Enter the methane emissions in the industrial process source category for unit 9 associated with sold heat.</t>
  </si>
  <si>
    <t>Enter the nitrous oxide emissions in the industrial process source category for unit 9 associated with sold heat.</t>
  </si>
  <si>
    <t>Enter the sulphur hexafluoride emissions in the industrial process source category for unit 9 associated with sold heat.</t>
  </si>
  <si>
    <t>Enter the perfluoromethane emissions in the industrial process source category for unit 9 associated with sold heat.</t>
  </si>
  <si>
    <t>Enter the perfluoroethane emissions in the industrial process source category for unit 9 associated with sold heat.</t>
  </si>
  <si>
    <t>Enter the perfluoropropane emissions in the industrial process source category for unit 9 associated with sold heat.</t>
  </si>
  <si>
    <t>Enter the perfluorobutane emissions in the industrial process source category for unit 9 associated with sold heat.</t>
  </si>
  <si>
    <t>Enter the perfluorocyclobutane emissions in the industrial process source category for unit 9 associated with sold heat.</t>
  </si>
  <si>
    <t>Enter the perfluoropentane emissions in the industrial process source category for unit 9 associated with sold heat.</t>
  </si>
  <si>
    <t>Enter the perfluorohexane emissions in the industrial process source category for unit 9 associated with sold heat.</t>
  </si>
  <si>
    <t>Enter the HFC-23 emissions in the industrial process source category for unit 9 associated with sold heat.</t>
  </si>
  <si>
    <t>Enter the HFC-32 emissions in the industrial process source category for unit 9 associated with sold heat.</t>
  </si>
  <si>
    <t>Enter the HFC-41 emissions in the industrial process source category for unit 9 associated with sold heat.</t>
  </si>
  <si>
    <t>Enter the HFC-43-10mee emissions in the industrial process source category for unit 9 associated with sold heat.</t>
  </si>
  <si>
    <t>Enter the HFC-125 emissions in the industrial process source category for unit 9 associated with sold heat.</t>
  </si>
  <si>
    <t>Enter the HFC-134 emissions in the industrial process source category for unit 9 associated with sold heat.</t>
  </si>
  <si>
    <t>Enter the HFC-134a emissions in the industrial process source category for unit 9 associated with sold heat.</t>
  </si>
  <si>
    <t>Enter the HFC-143 emissions in the industrial process source category for unit 9 associated with sold heat.</t>
  </si>
  <si>
    <t>Enter the HFC-143a emissions in the industrial process source category for unit 9 associated with sold heat.</t>
  </si>
  <si>
    <t>Enter the HFC-152a emissions in the industrial process source category for unit 9 associated with sold heat.</t>
  </si>
  <si>
    <t>Enter the HFC-227ea emissions in the industrial process source category for unit 9 associated with sold heat.</t>
  </si>
  <si>
    <t>Enter the HFC-236fa emissions in the industrial process source category for unit 9 associated with sold heat.</t>
  </si>
  <si>
    <t>Enter the HFC-245ca emissions in the industrial process source category for unit 9 associated with sold heat.</t>
  </si>
  <si>
    <t>I.Electricity.ES5U10C2</t>
  </si>
  <si>
    <t>Enter the carbon dioxide emissions in the industrial process source category for unit 10 associated with sold heat.</t>
  </si>
  <si>
    <t>Enter the methane emissions in the industrial process source category for unit 10 associated with sold heat.</t>
  </si>
  <si>
    <t>Enter the nitrous oxide emissions in the industrial process source category for unit 10 associated with sold heat.</t>
  </si>
  <si>
    <t>Enter the sulphur hexafluoride emissions in the industrial process source category for unit 10 associated with sold heat.</t>
  </si>
  <si>
    <t>Enter the perfluoromethane emissions in the industrial process source category for unit 10 associated with sold heat.</t>
  </si>
  <si>
    <t>Enter the perfluoroethane emissions in the industrial process source category for unit 10 associated with sold heat.</t>
  </si>
  <si>
    <t>Enter the perfluoropropane emissions in the industrial process source category for unit 10 associated with sold heat.</t>
  </si>
  <si>
    <t>Enter the perfluorobutane emissions in the industrial process source category for unit 10 associated with sold heat.</t>
  </si>
  <si>
    <t>Enter the perfluorocyclobutane emissions in the industrial process source category for unit 10 associated with sold heat.</t>
  </si>
  <si>
    <t>Enter the perfluoropentane emissions in the industrial process source category for unit 10 associated with sold heat.</t>
  </si>
  <si>
    <t>Enter the perfluorohexane emissions in the industrial process source category for unit 10 associated with sold heat.</t>
  </si>
  <si>
    <t>Enter the HFC-23 emissions in the industrial process source category for unit 10 associated with sold heat.</t>
  </si>
  <si>
    <t>Enter the HFC-32 emissions in the industrial process source category for unit 10 associated with sold heat.</t>
  </si>
  <si>
    <t>Enter the HFC-41 emissions in the industrial process source category for unit 10 associated with sold heat.</t>
  </si>
  <si>
    <t>Enter the HFC-43-10mee emissions in the industrial process source category for unit 10 associated with sold heat.</t>
  </si>
  <si>
    <t>Enter the HFC-125 emissions in the industrial process source category for unit 10 associated with sold heat.</t>
  </si>
  <si>
    <t>Enter the HFC-134 emissions in the industrial process source category for unit 10 associated with sold heat.</t>
  </si>
  <si>
    <t>Enter the HFC-134a emissions in the industrial process source category for unit 10 associated with sold heat.</t>
  </si>
  <si>
    <t>Enter the HFC-143 emissions in the industrial process source category for unit 10 associated with sold heat.</t>
  </si>
  <si>
    <t>Enter the HFC-143a emissions in the industrial process source category for unit 10 associated with sold heat.</t>
  </si>
  <si>
    <t>Enter the HFC-152a emissions in the industrial process source category for unit 10 associated with sold heat.</t>
  </si>
  <si>
    <t>Enter the HFC-227ea emissions in the industrial process source category for unit 10 associated with sold heat.</t>
  </si>
  <si>
    <t>Enter the HFC-236fa emissions in the industrial process source category for unit 10 associated with sold heat.</t>
  </si>
  <si>
    <t>Enter the HFC-245ca emissions in the industrial process source category for unit 10 associated with sold heat.</t>
  </si>
  <si>
    <t>I.Electricity.ES5U11C2</t>
  </si>
  <si>
    <t>Enter the carbon dioxide emissions in the industrial process source category for unit 11 associated with sold heat.</t>
  </si>
  <si>
    <t>Enter the methane emissions in the industrial process source category for unit 11 associated with sold heat.</t>
  </si>
  <si>
    <t>Enter the nitrous oxide emissions in the industrial process source category for unit 11 associated with sold heat.</t>
  </si>
  <si>
    <t>Enter the sulphur hexafluoride emissions in the industrial process source category for unit 11 associated with sold heat.</t>
  </si>
  <si>
    <t>Enter the perfluoromethane emissions in the industrial process source category for unit 11 associated with sold heat.</t>
  </si>
  <si>
    <t>Enter the perfluoroethane emissions in the industrial process source category for unit 11 associated with sold heat.</t>
  </si>
  <si>
    <t>Enter the perfluoropropane emissions in the industrial process source category for unit 11 associated with sold heat.</t>
  </si>
  <si>
    <t>Enter the perfluorobutane emissions in the industrial process source category for unit 11 associated with sold heat.</t>
  </si>
  <si>
    <t>Enter the perfluorocyclobutane emissions in the industrial process source category for unit 11 associated with sold heat.</t>
  </si>
  <si>
    <t>Enter the perfluoropentane emissions in the industrial process source category for unit 11 associated with sold heat.</t>
  </si>
  <si>
    <t>Enter the perfluorohexane emissions in the industrial process source category for unit 11 associated with sold heat.</t>
  </si>
  <si>
    <t>Enter the HFC-23 emissions in the industrial process source category for unit 11 associated with sold heat.</t>
  </si>
  <si>
    <t>Enter the HFC-32 emissions in the industrial process source category for unit 11 associated with sold heat.</t>
  </si>
  <si>
    <t>Enter the HFC-41 emissions in the industrial process source category for unit 11 associated with sold heat.</t>
  </si>
  <si>
    <t>Enter the HFC-43-10mee emissions in the industrial process source category for unit 11 associated with sold heat.</t>
  </si>
  <si>
    <t>Enter the HFC-125 emissions in the industrial process source category for unit 11 associated with sold heat.</t>
  </si>
  <si>
    <t>Enter the HFC-134 emissions in the industrial process source category for unit 11 associated with sold heat.</t>
  </si>
  <si>
    <t>Enter the HFC-134a emissions in the industrial process source category for unit 11 associated with sold heat.</t>
  </si>
  <si>
    <t>Enter the HFC-143 emissions in the industrial process source category for unit 11 associated with sold heat.</t>
  </si>
  <si>
    <t>Enter the HFC-143a emissions in the industrial process source category for unit 11 associated with sold heat.</t>
  </si>
  <si>
    <t>Enter the HFC-152a emissions in the industrial process source category for unit 11 associated with sold heat.</t>
  </si>
  <si>
    <t>Enter the HFC-227ea emissions in the industrial process source category for unit 11 associated with sold heat.</t>
  </si>
  <si>
    <t>Enter the HFC-236fa emissions in the industrial process source category for unit 11 associated with sold heat.</t>
  </si>
  <si>
    <t>Enter the HFC-245ca emissions in the industrial process source category for unit 11 associated with sold heat.</t>
  </si>
  <si>
    <t>I.Electricity.ES5U12C2</t>
  </si>
  <si>
    <t>Enter the carbon dioxide emissions in the industrial process source category for unit 12 associated with sold heat.</t>
  </si>
  <si>
    <t>Enter the methane emissions in the industrial process source category for unit 12 associated with sold heat.</t>
  </si>
  <si>
    <t>Enter the nitrous oxide emissions in the industrial process source category for unit 12 associated with sold heat.</t>
  </si>
  <si>
    <t>Enter the sulphur hexafluoride emissions in the industrial process source category for unit 12 associated with sold heat.</t>
  </si>
  <si>
    <t>Enter the perfluoromethane emissions in the industrial process source category for unit 12 associated with sold heat.</t>
  </si>
  <si>
    <t>Enter the perfluoroethane emissions in the industrial process source category for unit 12 associated with sold heat.</t>
  </si>
  <si>
    <t>Enter the perfluoropropane emissions in the industrial process source category for unit 12 associated with sold heat.</t>
  </si>
  <si>
    <t>Enter the perfluorobutane emissions in the industrial process source category for unit 12 associated with sold heat.</t>
  </si>
  <si>
    <t>Enter the perfluorocyclobutane emissions in the industrial process source category for unit 12 associated with sold heat.</t>
  </si>
  <si>
    <t>Enter the perfluoropentane emissions in the industrial process source category for unit 12 associated with sold heat.</t>
  </si>
  <si>
    <t>Enter the perfluorohexane emissions in the industrial process source category for unit 12 associated with sold heat.</t>
  </si>
  <si>
    <t>Enter the HFC-23 emissions in the industrial process source category for unit 12 associated with sold heat.</t>
  </si>
  <si>
    <t>Enter the HFC-32 emissions in the industrial process source category for unit 12 associated with sold heat.</t>
  </si>
  <si>
    <t>Enter the HFC-41 emissions in the industrial process source category for unit 12 associated with sold heat.</t>
  </si>
  <si>
    <t>Enter the HFC-43-10mee emissions in the industrial process source category for unit 12 associated with sold heat.</t>
  </si>
  <si>
    <t>Enter the HFC-125 emissions in the industrial process source category for unit 12 associated with sold heat.</t>
  </si>
  <si>
    <t>Enter the HFC-134 emissions in the industrial process source category for unit 12 associated with sold heat.</t>
  </si>
  <si>
    <t>Enter the HFC-134a emissions in the industrial process source category for unit 12 associated with sold heat.</t>
  </si>
  <si>
    <t>Enter the HFC-143 emissions in the industrial process source category for unit 12 associated with sold heat.</t>
  </si>
  <si>
    <t>Enter the HFC-143a emissions in the industrial process source category for unit 12 associated with sold heat.</t>
  </si>
  <si>
    <t>Enter the HFC-152a emissions in the industrial process source category for unit 12 associated with sold heat.</t>
  </si>
  <si>
    <t>Enter the HFC-227ea emissions in the industrial process source category for unit 12 associated with sold heat.</t>
  </si>
  <si>
    <t>Enter the HFC-236fa emissions in the industrial process source category for unit 12 associated with sold heat.</t>
  </si>
  <si>
    <t>Enter the HFC-245ca emissions in the industrial process source category for unit 12 associated with sold heat.</t>
  </si>
  <si>
    <t>I.Electricity.ES5U13C2</t>
  </si>
  <si>
    <t>Enter the carbon dioxide emissions in the industrial process source category for unit 13 associated with sold heat.</t>
  </si>
  <si>
    <t>Enter the methane emissions in the industrial process source category for unit 13 associated with sold heat.</t>
  </si>
  <si>
    <t>Enter the nitrous oxide emissions in the industrial process source category for unit 13 associated with sold heat.</t>
  </si>
  <si>
    <t>Enter the sulphur hexafluoride emissions in the industrial process source category for unit 13 associated with sold heat.</t>
  </si>
  <si>
    <t>Enter the perfluoromethane emissions in the industrial process source category for unit 13 associated with sold heat.</t>
  </si>
  <si>
    <t>Enter the perfluoroethane emissions in the industrial process source category for unit 13 associated with sold heat.</t>
  </si>
  <si>
    <t>Enter the perfluoropropane emissions in the industrial process source category for unit 13 associated with sold heat.</t>
  </si>
  <si>
    <t>Enter the perfluorobutane emissions in the industrial process source category for unit 13 associated with sold heat.</t>
  </si>
  <si>
    <t>Enter the perfluorocyclobutane emissions in the industrial process source category for unit 13 associated with sold heat.</t>
  </si>
  <si>
    <t>Enter the perfluoropentane emissions in the industrial process source category for unit 13 associated with sold heat.</t>
  </si>
  <si>
    <t>Enter the perfluorohexane emissions in the industrial process source category for unit 13 associated with sold heat.</t>
  </si>
  <si>
    <t>Enter the HFC-23 emissions in the industrial process source category for unit 13 associated with sold heat.</t>
  </si>
  <si>
    <t>Enter the HFC-32 emissions in the industrial process source category for unit 13 associated with sold heat.</t>
  </si>
  <si>
    <t>Enter the HFC-41 emissions in the industrial process source category for unit 13 associated with sold heat.</t>
  </si>
  <si>
    <t>Enter the HFC-43-10mee emissions in the industrial process source category for unit 13 associated with sold heat.</t>
  </si>
  <si>
    <t>Enter the HFC-125 emissions in the industrial process source category for unit 13 associated with sold heat.</t>
  </si>
  <si>
    <t>Enter the HFC-134 emissions in the industrial process source category for unit 13 associated with sold heat.</t>
  </si>
  <si>
    <t>Enter the HFC-134a emissions in the industrial process source category for unit 13 associated with sold heat.</t>
  </si>
  <si>
    <t>Enter the HFC-143 emissions in the industrial process source category for unit 13 associated with sold heat.</t>
  </si>
  <si>
    <t>Enter the HFC-143a emissions in the industrial process source category for unit 13 associated with sold heat.</t>
  </si>
  <si>
    <t>Enter the HFC-152a emissions in the industrial process source category for unit 13 associated with sold heat.</t>
  </si>
  <si>
    <t>Enter the HFC-227ea emissions in the industrial process source category for unit 13 associated with sold heat.</t>
  </si>
  <si>
    <t>Enter the HFC-236fa emissions in the industrial process source category for unit 13 associated with sold heat.</t>
  </si>
  <si>
    <t>Enter the HFC-245ca emissions in the industrial process source category for unit 13 associated with sold heat.</t>
  </si>
  <si>
    <t>I.Electricity.ES5U14C2</t>
  </si>
  <si>
    <t>Enter the carbon dioxide emissions in the industrial process source category for unit 14 associated with sold heat.</t>
  </si>
  <si>
    <t>Enter the methane emissions in the industrial process source category for unit 14 associated with sold heat.</t>
  </si>
  <si>
    <t>Enter the nitrous oxide emissions in the industrial process source category for unit 14 associated with sold heat.</t>
  </si>
  <si>
    <t>Enter the sulphur hexafluoride emissions in the industrial process source category for unit 14 associated with sold heat.</t>
  </si>
  <si>
    <t>Enter the perfluoromethane emissions in the industrial process source category for unit 14 associated with sold heat.</t>
  </si>
  <si>
    <t>Enter the perfluoroethane emissions in the industrial process source category for unit 14 associated with sold heat.</t>
  </si>
  <si>
    <t>Enter the perfluoropropane emissions in the industrial process source category for unit 14 associated with sold heat.</t>
  </si>
  <si>
    <t>Enter the perfluorobutane emissions in the industrial process source category for unit 14 associated with sold heat.</t>
  </si>
  <si>
    <t>Enter the perfluorocyclobutane emissions in the industrial process source category for unit 14 associated with sold heat.</t>
  </si>
  <si>
    <t>Enter the perfluoropentane emissions in the industrial process source category for unit 14 associated with sold heat.</t>
  </si>
  <si>
    <t>Enter the perfluorohexane emissions in the industrial process source category for unit 14 associated with sold heat.</t>
  </si>
  <si>
    <t>Enter the HFC-23 emissions in the industrial process source category for unit 14 associated with sold heat.</t>
  </si>
  <si>
    <t>Enter the HFC-32 emissions in the industrial process source category for unit 14 associated with sold heat.</t>
  </si>
  <si>
    <t>Enter the HFC-41 emissions in the industrial process source category for unit 14 associated with sold heat.</t>
  </si>
  <si>
    <t>Enter the HFC-43-10mee emissions in the industrial process source category for unit 14 associated with sold heat.</t>
  </si>
  <si>
    <t>Enter the HFC-125 emissions in the industrial process source category for unit 14 associated with sold heat.</t>
  </si>
  <si>
    <t>Enter the HFC-134 emissions in the industrial process source category for unit 14 associated with sold heat.</t>
  </si>
  <si>
    <t>Enter the HFC-134a emissions in the industrial process source category for unit 14 associated with sold heat.</t>
  </si>
  <si>
    <t>Enter the HFC-143 emissions in the industrial process source category for unit 14 associated with sold heat.</t>
  </si>
  <si>
    <t>Enter the HFC-143a emissions in the industrial process source category for unit 14 associated with sold heat.</t>
  </si>
  <si>
    <t>Enter the HFC-152a emissions in the industrial process source category for unit 14 associated with sold heat.</t>
  </si>
  <si>
    <t>Enter the HFC-227ea emissions in the industrial process source category for unit 14 associated with sold heat.</t>
  </si>
  <si>
    <t>Enter the HFC-236fa emissions in the industrial process source category for unit 14 associated with sold heat.</t>
  </si>
  <si>
    <t>Enter the HFC-245ca emissions in the industrial process source category for unit 14 associated with sold heat.</t>
  </si>
  <si>
    <t>I.Electricity.ES5U15C2</t>
  </si>
  <si>
    <t>Enter the carbon dioxide emissions in the industrial process source category for unit 15 associated with sold heat.</t>
  </si>
  <si>
    <t>Enter the methane emissions in the industrial process source category for unit 15 associated with sold heat.</t>
  </si>
  <si>
    <t>Enter the nitrous oxide emissions in the industrial process source category for unit 15 associated with sold heat.</t>
  </si>
  <si>
    <t>Enter the sulphur hexafluoride emissions in the industrial process source category for unit 15 associated with sold heat.</t>
  </si>
  <si>
    <t>Enter the perfluoromethane emissions in the industrial process source category for unit 15 associated with sold heat.</t>
  </si>
  <si>
    <t>Enter the perfluoroethane emissions in the industrial process source category for unit 15 associated with sold heat.</t>
  </si>
  <si>
    <t>Enter the perfluoropropane emissions in the industrial process source category for unit 15 associated with sold heat.</t>
  </si>
  <si>
    <t>Enter the perfluorobutane emissions in the industrial process source category for unit 15 associated with sold heat.</t>
  </si>
  <si>
    <t>Enter the perfluorocyclobutane emissions in the industrial process source category for unit 15 associated with sold heat.</t>
  </si>
  <si>
    <t>Enter the perfluoropentane emissions in the industrial process source category for unit 15 associated with sold heat.</t>
  </si>
  <si>
    <t>Enter the perfluorohexane emissions in the industrial process source category for unit 15 associated with sold heat.</t>
  </si>
  <si>
    <t>Enter the HFC-23 emissions in the industrial process source category for unit 15 associated with sold heat.</t>
  </si>
  <si>
    <t>Enter the HFC-32 emissions in the industrial process source category for unit 15 associated with sold heat.</t>
  </si>
  <si>
    <t>Enter the HFC-41 emissions in the industrial process source category for unit 15 associated with sold heat.</t>
  </si>
  <si>
    <t>Enter the HFC-43-10mee emissions in the industrial process source category for unit 15 associated with sold heat.</t>
  </si>
  <si>
    <t>Enter the HFC-125 emissions in the industrial process source category for unit 15 associated with sold heat.</t>
  </si>
  <si>
    <t>Enter the HFC-134 emissions in the industrial process source category for unit 15 associated with sold heat.</t>
  </si>
  <si>
    <t>Enter the HFC-134a emissions in the industrial process source category for unit 15 associated with sold heat.</t>
  </si>
  <si>
    <t>Enter the HFC-143 emissions in the industrial process source category for unit 15 associated with sold heat.</t>
  </si>
  <si>
    <t>Enter the HFC-143a emissions in the industrial process source category for unit 15 associated with sold heat.</t>
  </si>
  <si>
    <t>Enter the HFC-152a emissions in the industrial process source category for unit 15 associated with sold heat.</t>
  </si>
  <si>
    <t>Enter the HFC-227ea emissions in the industrial process source category for unit 15 associated with sold heat.</t>
  </si>
  <si>
    <t>Enter the HFC-236fa emissions in the industrial process source category for unit 15 associated with sold heat.</t>
  </si>
  <si>
    <t>Enter the HFC-245ca emissions in the industrial process source category for unit 15 associated with sold heat.</t>
  </si>
  <si>
    <t>I.Electricity.ES5U16C2</t>
  </si>
  <si>
    <t>Enter the carbon dioxide emissions in the industrial process source category for unit 16 associated with sold heat.</t>
  </si>
  <si>
    <t>Enter the methane emissions in the industrial process source category for unit 16 associated with sold heat.</t>
  </si>
  <si>
    <t>Enter the nitrous oxide emissions in the industrial process source category for unit 16 associated with sold heat.</t>
  </si>
  <si>
    <t>Enter the sulphur hexafluoride emissions in the industrial process source category for unit 16 associated with sold heat.</t>
  </si>
  <si>
    <t>Enter the perfluoromethane emissions in the industrial process source category for unit 16 associated with sold heat.</t>
  </si>
  <si>
    <t>Enter the perfluoroethane emissions in the industrial process source category for unit 16 associated with sold heat.</t>
  </si>
  <si>
    <t>Enter the perfluoropropane emissions in the industrial process source category for unit 16 associated with sold heat.</t>
  </si>
  <si>
    <t>Enter the perfluorobutane emissions in the industrial process source category for unit 16 associated with sold heat.</t>
  </si>
  <si>
    <t>Enter the perfluorocyclobutane emissions in the industrial process source category for unit 16 associated with sold heat.</t>
  </si>
  <si>
    <t>Enter the perfluoropentane emissions in the industrial process source category for unit 16 associated with sold heat.</t>
  </si>
  <si>
    <t>Enter the perfluorohexane emissions in the industrial process source category for unit 16 associated with sold heat.</t>
  </si>
  <si>
    <t>Enter the HFC-23 emissions in the industrial process source category for unit 16 associated with sold heat.</t>
  </si>
  <si>
    <t>Enter the HFC-32 emissions in the industrial process source category for unit 16 associated with sold heat.</t>
  </si>
  <si>
    <t>Enter the HFC-41 emissions in the industrial process source category for unit 16 associated with sold heat.</t>
  </si>
  <si>
    <t>Enter the HFC-43-10mee emissions in the industrial process source category for unit 16 associated with sold heat.</t>
  </si>
  <si>
    <t>Enter the HFC-125 emissions in the industrial process source category for unit 16 associated with sold heat.</t>
  </si>
  <si>
    <t>Enter the HFC-134 emissions in the industrial process source category for unit 16 associated with sold heat.</t>
  </si>
  <si>
    <t>Enter the HFC-134a emissions in the industrial process source category for unit 16 associated with sold heat.</t>
  </si>
  <si>
    <t>Enter the HFC-143 emissions in the industrial process source category for unit 16 associated with sold heat.</t>
  </si>
  <si>
    <t>Enter the HFC-143a emissions in the industrial process source category for unit 16 associated with sold heat.</t>
  </si>
  <si>
    <t>Enter the HFC-152a emissions in the industrial process source category for unit 16 associated with sold heat.</t>
  </si>
  <si>
    <t>Enter the HFC-227ea emissions in the industrial process source category for unit 16 associated with sold heat.</t>
  </si>
  <si>
    <t>Enter the HFC-236fa emissions in the industrial process source category for unit 16 associated with sold heat.</t>
  </si>
  <si>
    <t>Enter the HFC-245ca emissions in the industrial process source category for unit 16 associated with sold heat.</t>
  </si>
  <si>
    <t>I.Electricity.ES5U17C2</t>
  </si>
  <si>
    <t>Enter the carbon dioxide emissions in the industrial process source category for unit 17 associated with sold heat.</t>
  </si>
  <si>
    <t>Enter the methane emissions in the industrial process source category for unit 17 associated with sold heat.</t>
  </si>
  <si>
    <t>Enter the nitrous oxide emissions in the industrial process source category for unit 17 associated with sold heat.</t>
  </si>
  <si>
    <t>Enter the sulphur hexafluoride emissions in the industrial process source category for unit 17 associated with sold heat.</t>
  </si>
  <si>
    <t>Enter the perfluoromethane emissions in the industrial process source category for unit 17 associated with sold heat.</t>
  </si>
  <si>
    <t>Enter the perfluoroethane emissions in the industrial process source category for unit 17 associated with sold heat.</t>
  </si>
  <si>
    <t>Enter the perfluoropropane emissions in the industrial process source category for unit 17 associated with sold heat.</t>
  </si>
  <si>
    <t>Enter the perfluorobutane emissions in the industrial process source category for unit 17 associated with sold heat.</t>
  </si>
  <si>
    <t>Enter the perfluorocyclobutane emissions in the industrial process source category for unit 17 associated with sold heat.</t>
  </si>
  <si>
    <t>Enter the perfluoropentane emissions in the industrial process source category for unit 17 associated with sold heat.</t>
  </si>
  <si>
    <t>Enter the perfluorohexane emissions in the industrial process source category for unit 17 associated with sold heat.</t>
  </si>
  <si>
    <t>Enter the HFC-23 emissions in the industrial process source category for unit 17 associated with sold heat.</t>
  </si>
  <si>
    <t>Enter the HFC-32 emissions in the industrial process source category for unit 17 associated with sold heat.</t>
  </si>
  <si>
    <t>Enter the HFC-41 emissions in the industrial process source category for unit 17 associated with sold heat.</t>
  </si>
  <si>
    <t>Enter the HFC-43-10mee emissions in the industrial process source category for unit 17 associated with sold heat.</t>
  </si>
  <si>
    <t>Enter the HFC-125 emissions in the industrial process source category for unit 17 associated with sold heat.</t>
  </si>
  <si>
    <t>Enter the HFC-134 emissions in the industrial process source category for unit 17 associated with sold heat.</t>
  </si>
  <si>
    <t>Enter the HFC-134a emissions in the industrial process source category for unit 17 associated with sold heat.</t>
  </si>
  <si>
    <t>Enter the HFC-143 emissions in the industrial process source category for unit 17 associated with sold heat.</t>
  </si>
  <si>
    <t>Enter the HFC-143a emissions in the industrial process source category for unit 17 associated with sold heat.</t>
  </si>
  <si>
    <t>Enter the HFC-152a emissions in the industrial process source category for unit 17 associated with sold heat.</t>
  </si>
  <si>
    <t>Enter the HFC-227ea emissions in the industrial process source category for unit 17 associated with sold heat.</t>
  </si>
  <si>
    <t>Enter the HFC-236fa emissions in the industrial process source category for unit 17 associated with sold heat.</t>
  </si>
  <si>
    <t>Enter the HFC-245ca emissions in the industrial process source category for unit 17 associated with sold heat.</t>
  </si>
  <si>
    <t>I.Electricity.ES5U18C2</t>
  </si>
  <si>
    <t>Enter the carbon dioxide emissions in the industrial process source category for unit 18 associated with sold heat.</t>
  </si>
  <si>
    <t>Enter the methane emissions in the industrial process source category for unit 18 associated with sold heat.</t>
  </si>
  <si>
    <t>Enter the nitrous oxide emissions in the industrial process source category for unit 18 associated with sold heat.</t>
  </si>
  <si>
    <t>Enter the sulphur hexafluoride emissions in the industrial process source category for unit 18 associated with sold heat.</t>
  </si>
  <si>
    <t>Enter the perfluoromethane emissions in the industrial process source category for unit 18 associated with sold heat.</t>
  </si>
  <si>
    <t>Enter the perfluoroethane emissions in the industrial process source category for unit 18 associated with sold heat.</t>
  </si>
  <si>
    <t>Enter the perfluoropropane emissions in the industrial process source category for unit 18 associated with sold heat.</t>
  </si>
  <si>
    <t>Enter the perfluorobutane emissions in the industrial process source category for unit 18 associated with sold heat.</t>
  </si>
  <si>
    <t>Enter the perfluorocyclobutane emissions in the industrial process source category for unit 18 associated with sold heat.</t>
  </si>
  <si>
    <t>Enter the perfluoropentane emissions in the industrial process source category for unit 18 associated with sold heat.</t>
  </si>
  <si>
    <t>Enter the perfluorohexane emissions in the industrial process source category for unit 18 associated with sold heat.</t>
  </si>
  <si>
    <t>Enter the HFC-23 emissions in the industrial process source category for unit 18 associated with sold heat.</t>
  </si>
  <si>
    <t>Enter the HFC-32 emissions in the industrial process source category for unit 18 associated with sold heat.</t>
  </si>
  <si>
    <t>Enter the HFC-41 emissions in the industrial process source category for unit 18 associated with sold heat.</t>
  </si>
  <si>
    <t>Enter the HFC-43-10mee emissions in the industrial process source category for unit 18 associated with sold heat.</t>
  </si>
  <si>
    <t>Enter the HFC-125 emissions in the industrial process source category for unit 18 associated with sold heat.</t>
  </si>
  <si>
    <t>Enter the HFC-134 emissions in the industrial process source category for unit 18 associated with sold heat.</t>
  </si>
  <si>
    <t>Enter the HFC-134a emissions in the industrial process source category for unit 18 associated with sold heat.</t>
  </si>
  <si>
    <t>Enter the HFC-143 emissions in the industrial process source category for unit 18 associated with sold heat.</t>
  </si>
  <si>
    <t>Enter the HFC-143a emissions in the industrial process source category for unit 18 associated with sold heat.</t>
  </si>
  <si>
    <t>Enter the HFC-152a emissions in the industrial process source category for unit 18 associated with sold heat.</t>
  </si>
  <si>
    <t>Enter the HFC-227ea emissions in the industrial process source category for unit 18 associated with sold heat.</t>
  </si>
  <si>
    <t>Enter the HFC-236fa emissions in the industrial process source category for unit 18 associated with sold heat.</t>
  </si>
  <si>
    <t>Enter the HFC-245ca emissions in the industrial process source category for unit 18 associated with sold heat.</t>
  </si>
  <si>
    <t>I.Electricity.ES5U19C2</t>
  </si>
  <si>
    <t>Enter the carbon dioxide emissions in the industrial process source category for unit 19 associated with sold heat.</t>
  </si>
  <si>
    <t>Enter the methane emissions in the industrial process source category for unit 19 associated with sold heat.</t>
  </si>
  <si>
    <t>Enter the nitrous oxide emissions in the industrial process source category for unit 19 associated with sold heat.</t>
  </si>
  <si>
    <t>Enter the sulphur hexafluoride emissions in the industrial process source category for unit 19 associated with sold heat.</t>
  </si>
  <si>
    <t>Enter the perfluoromethane emissions in the industrial process source category for unit 19 associated with sold heat.</t>
  </si>
  <si>
    <t>Enter the perfluoroethane emissions in the industrial process source category for unit 19 associated with sold heat.</t>
  </si>
  <si>
    <t>Enter the perfluoropropane emissions in the industrial process source category for unit 19 associated with sold heat.</t>
  </si>
  <si>
    <t>Enter the perfluorobutane emissions in the industrial process source category for unit 19 associated with sold heat.</t>
  </si>
  <si>
    <t>Enter the perfluorocyclobutane emissions in the industrial process source category for unit 19 associated with sold heat.</t>
  </si>
  <si>
    <t>Enter the perfluoropentane emissions in the industrial process source category for unit 19 associated with sold heat.</t>
  </si>
  <si>
    <t>Enter the perfluorohexane emissions in the industrial process source category for unit 19 associated with sold heat.</t>
  </si>
  <si>
    <t>Enter the HFC-23 emissions in the industrial process source category for unit 19 associated with sold heat.</t>
  </si>
  <si>
    <t>Enter the HFC-32 emissions in the industrial process source category for unit 19 associated with sold heat.</t>
  </si>
  <si>
    <t>Enter the HFC-41 emissions in the industrial process source category for unit 19 associated with sold heat.</t>
  </si>
  <si>
    <t>Enter the HFC-43-10mee emissions in the industrial process source category for unit 19 associated with sold heat.</t>
  </si>
  <si>
    <t>Enter the HFC-125 emissions in the industrial process source category for unit 19 associated with sold heat.</t>
  </si>
  <si>
    <t>Enter the HFC-134 emissions in the industrial process source category for unit 19 associated with sold heat.</t>
  </si>
  <si>
    <t>Enter the HFC-134a emissions in the industrial process source category for unit 19 associated with sold heat.</t>
  </si>
  <si>
    <t>Enter the HFC-143 emissions in the industrial process source category for unit 19 associated with sold heat.</t>
  </si>
  <si>
    <t>Enter the HFC-143a emissions in the industrial process source category for unit 19 associated with sold heat.</t>
  </si>
  <si>
    <t>Enter the HFC-152a emissions in the industrial process source category for unit 19 associated with sold heat.</t>
  </si>
  <si>
    <t>Enter the HFC-227ea emissions in the industrial process source category for unit 19 associated with sold heat.</t>
  </si>
  <si>
    <t>Enter the HFC-236fa emissions in the industrial process source category for unit 19 associated with sold heat.</t>
  </si>
  <si>
    <t>Enter the HFC-245ca emissions in the industrial process source category for unit 19 associated with sold heat.</t>
  </si>
  <si>
    <t>I.Electricity.ES5U20C2</t>
  </si>
  <si>
    <t>Enter the carbon dioxide emissions in the industrial process source category for unit 20 associated with sold heat.</t>
  </si>
  <si>
    <t>Enter the methane emissions in the industrial process source category for unit 20 associated with sold heat.</t>
  </si>
  <si>
    <t>Enter the nitrous oxide emissions in the industrial process source category for unit 20 associated with sold heat.</t>
  </si>
  <si>
    <t>Enter the sulphur hexafluoride emissions in the industrial process source category for unit 20 associated with sold heat.</t>
  </si>
  <si>
    <t>Enter the perfluoromethane emissions in the industrial process source category for unit 20 associated with sold heat.</t>
  </si>
  <si>
    <t>Enter the perfluoroethane emissions in the industrial process source category for unit 20 associated with sold heat.</t>
  </si>
  <si>
    <t>Enter the perfluoropropane emissions in the industrial process source category for unit 20 associated with sold heat.</t>
  </si>
  <si>
    <t>Enter the perfluorobutane emissions in the industrial process source category for unit 20 associated with sold heat.</t>
  </si>
  <si>
    <t>Enter the perfluorocyclobutane emissions in the industrial process source category for unit 20 associated with sold heat.</t>
  </si>
  <si>
    <t>Enter the perfluoropentane emissions in the industrial process source category for unit 20 associated with sold heat.</t>
  </si>
  <si>
    <t>Enter the perfluorohexane emissions in the industrial process source category for unit 20 associated with sold heat.</t>
  </si>
  <si>
    <t>Enter the HFC-23 emissions in the industrial process source category for unit 20 associated with sold heat.</t>
  </si>
  <si>
    <t>Enter the HFC-32 emissions in the industrial process source category for unit 20 associated with sold heat.</t>
  </si>
  <si>
    <t>Enter the HFC-41 emissions in the industrial process source category for unit 20 associated with sold heat.</t>
  </si>
  <si>
    <t>Enter the HFC-43-10mee emissions in the industrial process source category for unit 20 associated with sold heat.</t>
  </si>
  <si>
    <t>Enter the HFC-125 emissions in the industrial process source category for unit 20 associated with sold heat.</t>
  </si>
  <si>
    <t>Enter the HFC-134 emissions in the industrial process source category for unit 20 associated with sold heat.</t>
  </si>
  <si>
    <t>Enter the HFC-134a emissions in the industrial process source category for unit 20 associated with sold heat.</t>
  </si>
  <si>
    <t>Enter the HFC-143 emissions in the industrial process source category for unit 20 associated with sold heat.</t>
  </si>
  <si>
    <t>Enter the HFC-143a emissions in the industrial process source category for unit 20 associated with sold heat.</t>
  </si>
  <si>
    <t>Enter the HFC-152a emissions in the industrial process source category for unit 20 associated with sold heat.</t>
  </si>
  <si>
    <t>Enter the HFC-227ea emissions in the industrial process source category for unit 20 associated with sold heat.</t>
  </si>
  <si>
    <t>Enter the HFC-236fa emissions in the industrial process source category for unit 20 associated with sold heat.</t>
  </si>
  <si>
    <t>Enter the HFC-245ca emissions in the industrial process source category for unit 20 associated with sold heat.</t>
  </si>
  <si>
    <t>I.Electricity.ES5U1C3</t>
  </si>
  <si>
    <t>Enter the sulphur hexafluoride emissions in the industrial product use source category for unit 1 associated with sold heat.</t>
  </si>
  <si>
    <t>Enter the perfluoromethane emissions in the industrial product use source category for unit 1 associated with sold heat.</t>
  </si>
  <si>
    <t>Enter the perfluoroethane emissions in the industrial product use source category for unit 1 associated with sold heat.</t>
  </si>
  <si>
    <t>Enter the perfluoropropane emissions in the industrial product use source category for unit 1 associated with sold heat.</t>
  </si>
  <si>
    <t>Enter the perfluorobutane emissions in the industrial product use source category for unit 1 associated with sold heat.</t>
  </si>
  <si>
    <t>Enter the perfluorocyclobutane emissions in the industrial product use source category for unit 1 associated with sold heat.</t>
  </si>
  <si>
    <t>Enter the perfluoropentane emissions in the industrial product use source category for unit 1 associated with sold heat.</t>
  </si>
  <si>
    <t>Enter the perfluorohexane emissions in the industrial product use source category for unit 1 associated with sold heat.</t>
  </si>
  <si>
    <t>Enter the HFC-23 emissions in the industrial product use source category for unit 1 associated with sold heat.</t>
  </si>
  <si>
    <t>Enter the HFC-32 emissions in the industrial product use source category for unit 1 associated with sold heat.</t>
  </si>
  <si>
    <t>Enter the HFC-41 emissions in the industrial product use source category for unit 1 associated with sold heat.</t>
  </si>
  <si>
    <t>Enter the HFC-43-10mee emissions in the industrial product use source category for unit 1 associated with sold heat.</t>
  </si>
  <si>
    <t>Enter the HFC-125 emissions in the industrial product use source category for unit 1 associated with sold heat.</t>
  </si>
  <si>
    <t>Enter the HFC-134 emissions in the industrial product use source category for unit 1 associated with sold heat.</t>
  </si>
  <si>
    <t>Enter the HFC-134a emissions in the industrial product use source category for unit 1 associated with sold heat.</t>
  </si>
  <si>
    <t>Enter the HFC-143 emissions in the industrial product use source category for unit 1 associated with sold heat.</t>
  </si>
  <si>
    <t>Enter the HFC-143a emissions in the industrial product use source category for unit 1 associated with sold heat.</t>
  </si>
  <si>
    <t>Enter the HFC-152a emissions in the industrial product use source category for unit 1 associated with sold heat.</t>
  </si>
  <si>
    <t>Enter the HFC-227ea emissions in the industrial product use source category for unit 1 associated with sold heat.</t>
  </si>
  <si>
    <t>Enter the HFC-236fa emissions in the industrial product use source category for unit 1 associated with sold heat.</t>
  </si>
  <si>
    <t>Enter the HFC-245ca emissions in the industrial product use source category for unit 1 associated with sold heat.</t>
  </si>
  <si>
    <t>I.Electricity.ES5U2C3</t>
  </si>
  <si>
    <t>Enter the sulphur hexafluoride emissions in the industrial product use source category for unit 2 associated with sold heat.</t>
  </si>
  <si>
    <t>Enter the perfluoromethane emissions in the industrial product use source category for unit 2 associated with sold heat.</t>
  </si>
  <si>
    <t>Enter the perfluoroethane emissions in the industrial product use source category for unit 2 associated with sold heat.</t>
  </si>
  <si>
    <t>Enter the perfluoropropane emissions in the industrial product use source category for unit 2 associated with sold heat.</t>
  </si>
  <si>
    <t>Enter the perfluorobutane emissions in the industrial product use source category for unit 2 associated with sold heat.</t>
  </si>
  <si>
    <t>Enter the perfluorocyclobutane emissions in the industrial product use source category for unit 2 associated with sold heat.</t>
  </si>
  <si>
    <t>Enter the perfluoropentane emissions in the industrial product use source category for unit 2 associated with sold heat.</t>
  </si>
  <si>
    <t>Enter the perfluorohexane emissions in the industrial product use source category for unit 2 associated with sold heat.</t>
  </si>
  <si>
    <t>Enter the HFC-23 emissions in the industrial product use source category for unit 2 associated with sold heat.</t>
  </si>
  <si>
    <t>Enter the HFC-32 emissions in the industrial product use source category for unit 2 associated with sold heat.</t>
  </si>
  <si>
    <t>Enter the HFC-41 emissions in the industrial product use source category for unit 2 associated with sold heat.</t>
  </si>
  <si>
    <t>Enter the HFC-43-10mee emissions in the industrial product use source category for unit 2 associated with sold heat.</t>
  </si>
  <si>
    <t>Enter the HFC-125 emissions in the industrial product use source category for unit 2 associated with sold heat.</t>
  </si>
  <si>
    <t>Enter the HFC-134 emissions in the industrial product use source category for unit 2 associated with sold heat.</t>
  </si>
  <si>
    <t>Enter the HFC-134a emissions in the industrial product use source category for unit 2 associated with sold heat.</t>
  </si>
  <si>
    <t>Enter the HFC-143 emissions in the industrial product use source category for unit 2 associated with sold heat.</t>
  </si>
  <si>
    <t>Enter the HFC-143a emissions in the industrial product use source category for unit 2 associated with sold heat.</t>
  </si>
  <si>
    <t>Enter the HFC-152a emissions in the industrial product use source category for unit 2 associated with sold heat.</t>
  </si>
  <si>
    <t>Enter the HFC-227ea emissions in the industrial product use source category for unit 2 associated with sold heat.</t>
  </si>
  <si>
    <t>Enter the HFC-236fa emissions in the industrial product use source category for unit 2 associated with sold heat.</t>
  </si>
  <si>
    <t>Enter the HFC-245ca emissions in the industrial product use source category for unit 2 associated with sold heat.</t>
  </si>
  <si>
    <t>I.Electricity.ES5U3C3</t>
  </si>
  <si>
    <t>Enter the sulphur hexafluoride emissions in the industrial product use source category for unit 3 associated with sold heat.</t>
  </si>
  <si>
    <t>Enter the perfluoromethane emissions in the industrial product use source category for unit 3 associated with sold heat.</t>
  </si>
  <si>
    <t>Enter the perfluoroethane emissions in the industrial product use source category for unit 3 associated with sold heat.</t>
  </si>
  <si>
    <t>Enter the perfluoropropane emissions in the industrial product use source category for unit 3 associated with sold heat.</t>
  </si>
  <si>
    <t>Enter the perfluorobutane emissions in the industrial product use source category for unit 3 associated with sold heat.</t>
  </si>
  <si>
    <t>Enter the perfluorocyclobutane emissions in the industrial product use source category for unit 3 associated with sold heat.</t>
  </si>
  <si>
    <t>Enter the perfluoropentane emissions in the industrial product use source category for unit 3 associated with sold heat.</t>
  </si>
  <si>
    <t>Enter the perfluorohexane emissions in the industrial product use source category for unit 3 associated with sold heat.</t>
  </si>
  <si>
    <t>Enter the HFC-23 emissions in the industrial product use source category for unit 3 associated with sold heat.</t>
  </si>
  <si>
    <t>Enter the HFC-32 emissions in the industrial product use source category for unit 3 associated with sold heat.</t>
  </si>
  <si>
    <t>Enter the HFC-41 emissions in the industrial product use source category for unit 3 associated with sold heat.</t>
  </si>
  <si>
    <t>Enter the HFC-43-10mee emissions in the industrial product use source category for unit 3 associated with sold heat.</t>
  </si>
  <si>
    <t>Enter the HFC-125 emissions in the industrial product use source category for unit 3 associated with sold heat.</t>
  </si>
  <si>
    <t>Enter the HFC-134 emissions in the industrial product use source category for unit 3 associated with sold heat.</t>
  </si>
  <si>
    <t>Enter the HFC-134a emissions in the industrial product use source category for unit 3 associated with sold heat.</t>
  </si>
  <si>
    <t>Enter the HFC-143 emissions in the industrial product use source category for unit 3 associated with sold heat.</t>
  </si>
  <si>
    <t>Enter the HFC-143a emissions in the industrial product use source category for unit 3 associated with sold heat.</t>
  </si>
  <si>
    <t>Enter the HFC-152a emissions in the industrial product use source category for unit 3 associated with sold heat.</t>
  </si>
  <si>
    <t>Enter the HFC-227ea emissions in the industrial product use source category for unit 3 associated with sold heat.</t>
  </si>
  <si>
    <t>Enter the HFC-236fa emissions in the industrial product use source category for unit 3 associated with sold heat.</t>
  </si>
  <si>
    <t>Enter the HFC-245ca emissions in the industrial product use source category for unit 3 associated with sold heat.</t>
  </si>
  <si>
    <t>I.Electricity.ES5U4C3</t>
  </si>
  <si>
    <t>Enter the sulphur hexafluoride emissions in the industrial product use source category for unit 4 associated with sold heat.</t>
  </si>
  <si>
    <t>Enter the perfluoromethane emissions in the industrial product use source category for unit 4 associated with sold heat.</t>
  </si>
  <si>
    <t>Enter the perfluoroethane emissions in the industrial product use source category for unit 4 associated with sold heat.</t>
  </si>
  <si>
    <t>Enter the perfluoropropane emissions in the industrial product use source category for unit 4 associated with sold heat.</t>
  </si>
  <si>
    <t>Enter the perfluorobutane emissions in the industrial product use source category for unit 4 associated with sold heat.</t>
  </si>
  <si>
    <t>Enter the perfluorocyclobutane emissions in the industrial product use source category for unit 4 associated with sold heat.</t>
  </si>
  <si>
    <t>Enter the perfluoropentane emissions in the industrial product use source category for unit 4 associated with sold heat.</t>
  </si>
  <si>
    <t>Enter the perfluorohexane emissions in the industrial product use source category for unit 4 associated with sold heat.</t>
  </si>
  <si>
    <t>Enter the HFC-23 emissions in the industrial product use source category for unit 4 associated with sold heat.</t>
  </si>
  <si>
    <t>Enter the HFC-32 emissions in the industrial product use source category for unit 4 associated with sold heat.</t>
  </si>
  <si>
    <t>Enter the HFC-41 emissions in the industrial product use source category for unit 4 associated with sold heat.</t>
  </si>
  <si>
    <t>Enter the HFC-43-10mee emissions in the industrial product use source category for unit 4 associated with sold heat.</t>
  </si>
  <si>
    <t>Enter the HFC-125 emissions in the industrial product use source category for unit 4 associated with sold heat.</t>
  </si>
  <si>
    <t>Enter the HFC-134 emissions in the industrial product use source category for unit 4 associated with sold heat.</t>
  </si>
  <si>
    <t>Enter the HFC-134a emissions in the industrial product use source category for unit 4 associated with sold heat.</t>
  </si>
  <si>
    <t>Enter the HFC-143 emissions in the industrial product use source category for unit 4 associated with sold heat.</t>
  </si>
  <si>
    <t>Enter the HFC-143a emissions in the industrial product use source category for unit 4 associated with sold heat.</t>
  </si>
  <si>
    <t>Enter the HFC-152a emissions in the industrial product use source category for unit 4 associated with sold heat.</t>
  </si>
  <si>
    <t>Enter the HFC-227ea emissions in the industrial product use source category for unit 4 associated with sold heat.</t>
  </si>
  <si>
    <t>Enter the HFC-236fa emissions in the industrial product use source category for unit 4 associated with sold heat.</t>
  </si>
  <si>
    <t>Enter the HFC-245ca emissions in the industrial product use source category for unit 4 associated with sold heat.</t>
  </si>
  <si>
    <t>I.Electricity.ES5U5C3</t>
  </si>
  <si>
    <t>Enter the sulphur hexafluoride emissions in the industrial product use source category for unit 5 associated with sold heat.</t>
  </si>
  <si>
    <t>Enter the perfluoromethane emissions in the industrial product use source category for unit 5 associated with sold heat.</t>
  </si>
  <si>
    <t>Enter the perfluoroethane emissions in the industrial product use source category for unit 5 associated with sold heat.</t>
  </si>
  <si>
    <t>Enter the perfluoropropane emissions in the industrial product use source category for unit 5 associated with sold heat.</t>
  </si>
  <si>
    <t>Enter the perfluorobutane emissions in the industrial product use source category for unit 5 associated with sold heat.</t>
  </si>
  <si>
    <t>Enter the perfluorocyclobutane emissions in the industrial product use source category for unit 5 associated with sold heat.</t>
  </si>
  <si>
    <t>Enter the perfluoropentane emissions in the industrial product use source category for unit 5 associated with sold heat.</t>
  </si>
  <si>
    <t>Enter the perfluorohexane emissions in the industrial product use source category for unit 5 associated with sold heat.</t>
  </si>
  <si>
    <t>Enter the HFC-23 emissions in the industrial product use source category for unit 5 associated with sold heat.</t>
  </si>
  <si>
    <t>Enter the HFC-32 emissions in the industrial product use source category for unit 5 associated with sold heat.</t>
  </si>
  <si>
    <t>Enter the HFC-41 emissions in the industrial product use source category for unit 5 associated with sold heat.</t>
  </si>
  <si>
    <t>Enter the HFC-43-10mee emissions in the industrial product use source category for unit 5 associated with sold heat.</t>
  </si>
  <si>
    <t>Enter the HFC-125 emissions in the industrial product use source category for unit 5 associated with sold heat.</t>
  </si>
  <si>
    <t>Enter the HFC-134 emissions in the industrial product use source category for unit 5 associated with sold heat.</t>
  </si>
  <si>
    <t>Enter the HFC-134a emissions in the industrial product use source category for unit 5 associated with sold heat.</t>
  </si>
  <si>
    <t>Enter the HFC-143 emissions in the industrial product use source category for unit 5 associated with sold heat.</t>
  </si>
  <si>
    <t>Enter the HFC-143a emissions in the industrial product use source category for unit 5 associated with sold heat.</t>
  </si>
  <si>
    <t>Enter the HFC-152a emissions in the industrial product use source category for unit 5 associated with sold heat.</t>
  </si>
  <si>
    <t>Enter the HFC-227ea emissions in the industrial product use source category for unit 5 associated with sold heat.</t>
  </si>
  <si>
    <t>Enter the HFC-236fa emissions in the industrial product use source category for unit 5 associated with sold heat.</t>
  </si>
  <si>
    <t>Enter the HFC-245ca emissions in the industrial product use source category for unit 5 associated with sold heat.</t>
  </si>
  <si>
    <t>I.Electricity.ES5U6C3</t>
  </si>
  <si>
    <t>Enter the sulphur hexafluoride emissions in the industrial product use source category for unit 6 associated with sold heat.</t>
  </si>
  <si>
    <t>Enter the perfluoromethane emissions in the industrial product use source category for unit 6 associated with sold heat.</t>
  </si>
  <si>
    <t>Enter the perfluoroethane emissions in the industrial product use source category for unit 6 associated with sold heat.</t>
  </si>
  <si>
    <t>Enter the perfluoropropane emissions in the industrial product use source category for unit 6 associated with sold heat.</t>
  </si>
  <si>
    <t>Enter the perfluorobutane emissions in the industrial product use source category for unit 6 associated with sold heat.</t>
  </si>
  <si>
    <t>Enter the perfluorocyclobutane emissions in the industrial product use source category for unit 6 associated with sold heat.</t>
  </si>
  <si>
    <t>Enter the perfluoropentane emissions in the industrial product use source category for unit 6 associated with sold heat.</t>
  </si>
  <si>
    <t>Enter the perfluorohexane emissions in the industrial product use source category for unit 6 associated with sold heat.</t>
  </si>
  <si>
    <t>Enter the HFC-23 emissions in the industrial product use source category for unit 6 associated with sold heat.</t>
  </si>
  <si>
    <t>Enter the HFC-32 emissions in the industrial product use source category for unit 6 associated with sold heat.</t>
  </si>
  <si>
    <t>Enter the HFC-41 emissions in the industrial product use source category for unit 6 associated with sold heat.</t>
  </si>
  <si>
    <t>Enter the HFC-43-10mee emissions in the industrial product use source category for unit 6 associated with sold heat.</t>
  </si>
  <si>
    <t>Enter the HFC-125 emissions in the industrial product use source category for unit 6 associated with sold heat.</t>
  </si>
  <si>
    <t>Enter the HFC-134 emissions in the industrial product use source category for unit 6 associated with sold heat.</t>
  </si>
  <si>
    <t>Enter the HFC-134a emissions in the industrial product use source category for unit 6 associated with sold heat.</t>
  </si>
  <si>
    <t>Enter the HFC-143 emissions in the industrial product use source category for unit 6 associated with sold heat.</t>
  </si>
  <si>
    <t>Enter the HFC-143a emissions in the industrial product use source category for unit 6 associated with sold heat.</t>
  </si>
  <si>
    <t>Enter the HFC-152a emissions in the industrial product use source category for unit 6 associated with sold heat.</t>
  </si>
  <si>
    <t>Enter the HFC-227ea emissions in the industrial product use source category for unit 6 associated with sold heat.</t>
  </si>
  <si>
    <t>Enter the HFC-236fa emissions in the industrial product use source category for unit 6 associated with sold heat.</t>
  </si>
  <si>
    <t>Enter the HFC-245ca emissions in the industrial product use source category for unit 6 associated with sold heat.</t>
  </si>
  <si>
    <t>I.Electricity.ES5U7C3</t>
  </si>
  <si>
    <t>Enter the sulphur hexafluoride emissions in the industrial product use source category for unit 7 associated with sold heat.</t>
  </si>
  <si>
    <t>Enter the perfluoromethane emissions in the industrial product use source category for unit 7 associated with sold heat.</t>
  </si>
  <si>
    <t>Enter the perfluoroethane emissions in the industrial product use source category for unit 7 associated with sold heat.</t>
  </si>
  <si>
    <t>Enter the perfluoropropane emissions in the industrial product use source category for unit 7 associated with sold heat.</t>
  </si>
  <si>
    <t>Enter the perfluorobutane emissions in the industrial product use source category for unit 7 associated with sold heat.</t>
  </si>
  <si>
    <t>Enter the perfluorocyclobutane emissions in the industrial product use source category for unit 7 associated with sold heat.</t>
  </si>
  <si>
    <t>Enter the perfluoropentane emissions in the industrial product use source category for unit 7 associated with sold heat.</t>
  </si>
  <si>
    <t>Enter the perfluorohexane emissions in the industrial product use source category for unit 7 associated with sold heat.</t>
  </si>
  <si>
    <t>Enter the HFC-23 emissions in the industrial product use source category for unit 7 associated with sold heat.</t>
  </si>
  <si>
    <t>Enter the HFC-32 emissions in the industrial product use source category for unit 7 associated with sold heat.</t>
  </si>
  <si>
    <t>Enter the HFC-41 emissions in the industrial product use source category for unit 7 associated with sold heat.</t>
  </si>
  <si>
    <t>Enter the HFC-43-10mee emissions in the industrial product use source category for unit 7 associated with sold heat.</t>
  </si>
  <si>
    <t>Enter the HFC-125 emissions in the industrial product use source category for unit 7 associated with sold heat.</t>
  </si>
  <si>
    <t>Enter the HFC-134 emissions in the industrial product use source category for unit 7 associated with sold heat.</t>
  </si>
  <si>
    <t>Enter the HFC-134a emissions in the industrial product use source category for unit 7 associated with sold heat.</t>
  </si>
  <si>
    <t>Enter the HFC-143 emissions in the industrial product use source category for unit 7 associated with sold heat.</t>
  </si>
  <si>
    <t>Enter the HFC-143a emissions in the industrial product use source category for unit 7 associated with sold heat.</t>
  </si>
  <si>
    <t>Enter the HFC-152a emissions in the industrial product use source category for unit 7 associated with sold heat.</t>
  </si>
  <si>
    <t>Enter the HFC-227ea emissions in the industrial product use source category for unit 7 associated with sold heat.</t>
  </si>
  <si>
    <t>Enter the HFC-236fa emissions in the industrial product use source category for unit 7 associated with sold heat.</t>
  </si>
  <si>
    <t>Enter the HFC-245ca emissions in the industrial product use source category for unit 7 associated with sold heat.</t>
  </si>
  <si>
    <t>I.Electricity.ES5U8C3</t>
  </si>
  <si>
    <t>Enter the sulphur hexafluoride emissions in the industrial product use source category for unit 8 associated with sold heat.</t>
  </si>
  <si>
    <t>Enter the perfluoromethane emissions in the industrial product use source category for unit 8 associated with sold heat.</t>
  </si>
  <si>
    <t>Enter the perfluoroethane emissions in the industrial product use source category for unit 8 associated with sold heat.</t>
  </si>
  <si>
    <t>Enter the perfluoropropane emissions in the industrial product use source category for unit 8 associated with sold heat.</t>
  </si>
  <si>
    <t>Enter the perfluorobutane emissions in the industrial product use source category for unit 8 associated with sold heat.</t>
  </si>
  <si>
    <t>Enter the perfluorocyclobutane emissions in the industrial product use source category for unit 8 associated with sold heat.</t>
  </si>
  <si>
    <t>Enter the perfluoropentane emissions in the industrial product use source category for unit 8 associated with sold heat.</t>
  </si>
  <si>
    <t>Enter the perfluorohexane emissions in the industrial product use source category for unit 8 associated with sold heat.</t>
  </si>
  <si>
    <t>Enter the HFC-23 emissions in the industrial product use source category for unit 8 associated with sold heat.</t>
  </si>
  <si>
    <t>Enter the HFC-32 emissions in the industrial product use source category for unit 8 associated with sold heat.</t>
  </si>
  <si>
    <t>Enter the HFC-41 emissions in the industrial product use source category for unit 8 associated with sold heat.</t>
  </si>
  <si>
    <t>Enter the HFC-43-10mee emissions in the industrial product use source category for unit 8 associated with sold heat.</t>
  </si>
  <si>
    <t>Enter the HFC-125 emissions in the industrial product use source category for unit 8 associated with sold heat.</t>
  </si>
  <si>
    <t>Enter the HFC-134 emissions in the industrial product use source category for unit 8 associated with sold heat.</t>
  </si>
  <si>
    <t>Enter the HFC-134a emissions in the industrial product use source category for unit 8 associated with sold heat.</t>
  </si>
  <si>
    <t>Enter the HFC-143 emissions in the industrial product use source category for unit 8 associated with sold heat.</t>
  </si>
  <si>
    <t>Enter the HFC-143a emissions in the industrial product use source category for unit 8 associated with sold heat.</t>
  </si>
  <si>
    <t>Enter the HFC-152a emissions in the industrial product use source category for unit 8 associated with sold heat.</t>
  </si>
  <si>
    <t>Enter the HFC-227ea emissions in the industrial product use source category for unit 8 associated with sold heat.</t>
  </si>
  <si>
    <t>Enter the HFC-236fa emissions in the industrial product use source category for unit 8 associated with sold heat.</t>
  </si>
  <si>
    <t>Enter the HFC-245ca emissions in the industrial product use source category for unit 8 associated with sold heat.</t>
  </si>
  <si>
    <t>I.Electricity.ES5U9C3</t>
  </si>
  <si>
    <t>Enter the sulphur hexafluoride emissions in the industrial product use source category for unit 9 associated with sold heat.</t>
  </si>
  <si>
    <t>Enter the perfluoromethane emissions in the industrial product use source category for unit 9 associated with sold heat.</t>
  </si>
  <si>
    <t>Enter the perfluoroethane emissions in the industrial product use source category for unit 9 associated with sold heat.</t>
  </si>
  <si>
    <t>Enter the perfluoropropane emissions in the industrial product use source category for unit 9 associated with sold heat.</t>
  </si>
  <si>
    <t>Enter the perfluorobutane emissions in the industrial product use source category for unit 9 associated with sold heat.</t>
  </si>
  <si>
    <t>Enter the perfluorocyclobutane emissions in the industrial product use source category for unit 9 associated with sold heat.</t>
  </si>
  <si>
    <t>Enter the perfluoropentane emissions in the industrial product use source category for unit 9 associated with sold heat.</t>
  </si>
  <si>
    <t>Enter the perfluorohexane emissions in the industrial product use source category for unit 9 associated with sold heat.</t>
  </si>
  <si>
    <t>Enter the HFC-23 emissions in the industrial product use source category for unit 9 associated with sold heat.</t>
  </si>
  <si>
    <t>Enter the HFC-32 emissions in the industrial product use source category for unit 9 associated with sold heat.</t>
  </si>
  <si>
    <t>Enter the HFC-41 emissions in the industrial product use source category for unit 9 associated with sold heat.</t>
  </si>
  <si>
    <t>Enter the HFC-43-10mee emissions in the industrial product use source category for unit 9 associated with sold heat.</t>
  </si>
  <si>
    <t>Enter the HFC-125 emissions in the industrial product use source category for unit 9 associated with sold heat.</t>
  </si>
  <si>
    <t>Enter the HFC-134 emissions in the industrial product use source category for unit 9 associated with sold heat.</t>
  </si>
  <si>
    <t>Enter the HFC-134a emissions in the industrial product use source category for unit 9 associated with sold heat.</t>
  </si>
  <si>
    <t>Enter the HFC-143 emissions in the industrial product use source category for unit 9 associated with sold heat.</t>
  </si>
  <si>
    <t>Enter the HFC-143a emissions in the industrial product use source category for unit 9 associated with sold heat.</t>
  </si>
  <si>
    <t>Enter the HFC-152a emissions in the industrial product use source category for unit 9 associated with sold heat.</t>
  </si>
  <si>
    <t>Enter the HFC-227ea emissions in the industrial product use source category for unit 9 associated with sold heat.</t>
  </si>
  <si>
    <t>Enter the HFC-236fa emissions in the industrial product use source category for unit 9 associated with sold heat.</t>
  </si>
  <si>
    <t>Enter the HFC-245ca emissions in the industrial product use source category for unit 9 associated with sold heat.</t>
  </si>
  <si>
    <t>I.Electricity.ES5U10C3</t>
  </si>
  <si>
    <t>Enter the sulphur hexafluoride emissions in the industrial product use source category for unit 10 associated with sold heat.</t>
  </si>
  <si>
    <t>Enter the perfluoromethane emissions in the industrial product use source category for unit 10 associated with sold heat.</t>
  </si>
  <si>
    <t>Enter the perfluoroethane emissions in the industrial product use source category for unit 10 associated with sold heat.</t>
  </si>
  <si>
    <t>Enter the perfluoropropane emissions in the industrial product use source category for unit 10 associated with sold heat.</t>
  </si>
  <si>
    <t>Enter the perfluorobutane emissions in the industrial product use source category for unit 10 associated with sold heat.</t>
  </si>
  <si>
    <t>Enter the perfluorocyclobutane emissions in the industrial product use source category for unit 10 associated with sold heat.</t>
  </si>
  <si>
    <t>Enter the perfluoropentane emissions in the industrial product use source category for unit 10 associated with sold heat.</t>
  </si>
  <si>
    <t>Enter the perfluorohexane emissions in the industrial product use source category for unit 10 associated with sold heat.</t>
  </si>
  <si>
    <t>Enter the HFC-23 emissions in the industrial product use source category for unit 10 associated with sold heat.</t>
  </si>
  <si>
    <t>Enter the HFC-32 emissions in the industrial product use source category for unit 10 associated with sold heat.</t>
  </si>
  <si>
    <t>Enter the HFC-41 emissions in the industrial product use source category for unit 10 associated with sold heat.</t>
  </si>
  <si>
    <t>Enter the HFC-43-10mee emissions in the industrial product use source category for unit 10 associated with sold heat.</t>
  </si>
  <si>
    <t>Enter the HFC-125 emissions in the industrial product use source category for unit 10 associated with sold heat.</t>
  </si>
  <si>
    <t>Enter the HFC-134 emissions in the industrial product use source category for unit 10 associated with sold heat.</t>
  </si>
  <si>
    <t>Enter the HFC-134a emissions in the industrial product use source category for unit 10 associated with sold heat.</t>
  </si>
  <si>
    <t>Enter the HFC-143 emissions in the industrial product use source category for unit 10 associated with sold heat.</t>
  </si>
  <si>
    <t>Enter the HFC-143a emissions in the industrial product use source category for unit 10 associated with sold heat.</t>
  </si>
  <si>
    <t>Enter the HFC-152a emissions in the industrial product use source category for unit 10 associated with sold heat.</t>
  </si>
  <si>
    <t>Enter the HFC-227ea emissions in the industrial product use source category for unit 10 associated with sold heat.</t>
  </si>
  <si>
    <t>Enter the HFC-236fa emissions in the industrial product use source category for unit 10 associated with sold heat.</t>
  </si>
  <si>
    <t>Enter the HFC-245ca emissions in the industrial product use source category for unit 10 associated with sold heat.</t>
  </si>
  <si>
    <t>I.Electricity.ES5U11C3</t>
  </si>
  <si>
    <t>Enter the sulphur hexafluoride emissions in the industrial product use source category for unit 11 associated with sold heat.</t>
  </si>
  <si>
    <t>Enter the perfluoromethane emissions in the industrial product use source category for unit 11 associated with sold heat.</t>
  </si>
  <si>
    <t>Enter the perfluoroethane emissions in the industrial product use source category for unit 11 associated with sold heat.</t>
  </si>
  <si>
    <t>Enter the perfluoropropane emissions in the industrial product use source category for unit 11 associated with sold heat.</t>
  </si>
  <si>
    <t>Enter the perfluorobutane emissions in the industrial product use source category for unit 11 associated with sold heat.</t>
  </si>
  <si>
    <t>Enter the perfluorocyclobutane emissions in the industrial product use source category for unit 11 associated with sold heat.</t>
  </si>
  <si>
    <t>Enter the perfluoropentane emissions in the industrial product use source category for unit 11 associated with sold heat.</t>
  </si>
  <si>
    <t>Enter the perfluorohexane emissions in the industrial product use source category for unit 11 associated with sold heat.</t>
  </si>
  <si>
    <t>Enter the HFC-23 emissions in the industrial product use source category for unit 11 associated with sold heat.</t>
  </si>
  <si>
    <t>Enter the HFC-32 emissions in the industrial product use source category for unit 11 associated with sold heat.</t>
  </si>
  <si>
    <t>Enter the HFC-41 emissions in the industrial product use source category for unit 11 associated with sold heat.</t>
  </si>
  <si>
    <t>Enter the HFC-43-10mee emissions in the industrial product use source category for unit 11 associated with sold heat.</t>
  </si>
  <si>
    <t>Enter the HFC-125 emissions in the industrial product use source category for unit 11 associated with sold heat.</t>
  </si>
  <si>
    <t>Enter the HFC-134 emissions in the industrial product use source category for unit 11 associated with sold heat.</t>
  </si>
  <si>
    <t>Enter the HFC-134a emissions in the industrial product use source category for unit 11 associated with sold heat.</t>
  </si>
  <si>
    <t>Enter the HFC-143 emissions in the industrial product use source category for unit 11 associated with sold heat.</t>
  </si>
  <si>
    <t>Enter the HFC-143a emissions in the industrial product use source category for unit 11 associated with sold heat.</t>
  </si>
  <si>
    <t>Enter the HFC-152a emissions in the industrial product use source category for unit 11 associated with sold heat.</t>
  </si>
  <si>
    <t>Enter the HFC-227ea emissions in the industrial product use source category for unit 11 associated with sold heat.</t>
  </si>
  <si>
    <t>Enter the HFC-236fa emissions in the industrial product use source category for unit 11 associated with sold heat.</t>
  </si>
  <si>
    <t>Enter the HFC-245ca emissions in the industrial product use source category for unit 11 associated with sold heat.</t>
  </si>
  <si>
    <t>I.Electricity.ES5U12C3</t>
  </si>
  <si>
    <t>Enter the sulphur hexafluoride emissions in the industrial product use source category for unit 12 associated with sold heat.</t>
  </si>
  <si>
    <t>Enter the perfluoromethane emissions in the industrial product use source category for unit 12 associated with sold heat.</t>
  </si>
  <si>
    <t>Enter the perfluoroethane emissions in the industrial product use source category for unit 12 associated with sold heat.</t>
  </si>
  <si>
    <t>Enter the perfluoropropane emissions in the industrial product use source category for unit 12 associated with sold heat.</t>
  </si>
  <si>
    <t>Enter the perfluorobutane emissions in the industrial product use source category for unit 12 associated with sold heat.</t>
  </si>
  <si>
    <t>Enter the perfluorocyclobutane emissions in the industrial product use source category for unit 12 associated with sold heat.</t>
  </si>
  <si>
    <t>Enter the perfluoropentane emissions in the industrial product use source category for unit 12 associated with sold heat.</t>
  </si>
  <si>
    <t>Enter the perfluorohexane emissions in the industrial product use source category for unit 12 associated with sold heat.</t>
  </si>
  <si>
    <t>Enter the HFC-23 emissions in the industrial product use source category for unit 12 associated with sold heat.</t>
  </si>
  <si>
    <t>Enter the HFC-32 emissions in the industrial product use source category for unit 12 associated with sold heat.</t>
  </si>
  <si>
    <t>Enter the HFC-41 emissions in the industrial product use source category for unit 12 associated with sold heat.</t>
  </si>
  <si>
    <t>Enter the HFC-43-10mee emissions in the industrial product use source category for unit 12 associated with sold heat.</t>
  </si>
  <si>
    <t>Enter the HFC-125 emissions in the industrial product use source category for unit 12 associated with sold heat.</t>
  </si>
  <si>
    <t>Enter the HFC-134 emissions in the industrial product use source category for unit 12 associated with sold heat.</t>
  </si>
  <si>
    <t>Enter the HFC-134a emissions in the industrial product use source category for unit 12 associated with sold heat.</t>
  </si>
  <si>
    <t>Enter the HFC-143 emissions in the industrial product use source category for unit 12 associated with sold heat.</t>
  </si>
  <si>
    <t>Enter the HFC-143a emissions in the industrial product use source category for unit 12 associated with sold heat.</t>
  </si>
  <si>
    <t>Enter the HFC-152a emissions in the industrial product use source category for unit 12 associated with sold heat.</t>
  </si>
  <si>
    <t>Enter the HFC-227ea emissions in the industrial product use source category for unit 12 associated with sold heat.</t>
  </si>
  <si>
    <t>Enter the HFC-236fa emissions in the industrial product use source category for unit 12 associated with sold heat.</t>
  </si>
  <si>
    <t>Enter the HFC-245ca emissions in the industrial product use source category for unit 12 associated with sold heat.</t>
  </si>
  <si>
    <t>I.Electricity.ES5U13C3</t>
  </si>
  <si>
    <t>Enter the sulphur hexafluoride emissions in the industrial product use source category for unit 13 associated with sold heat.</t>
  </si>
  <si>
    <t>Enter the perfluoromethane emissions in the industrial product use source category for unit 13 associated with sold heat.</t>
  </si>
  <si>
    <t>Enter the perfluoroethane emissions in the industrial product use source category for unit 13 associated with sold heat.</t>
  </si>
  <si>
    <t>Enter the perfluoropropane emissions in the industrial product use source category for unit 13 associated with sold heat.</t>
  </si>
  <si>
    <t>Enter the perfluorobutane emissions in the industrial product use source category for unit 13 associated with sold heat.</t>
  </si>
  <si>
    <t>Enter the perfluorocyclobutane emissions in the industrial product use source category for unit 13 associated with sold heat.</t>
  </si>
  <si>
    <t>Enter the perfluoropentane emissions in the industrial product use source category for unit 13 associated with sold heat.</t>
  </si>
  <si>
    <t>Enter the perfluorohexane emissions in the industrial product use source category for unit 13 associated with sold heat.</t>
  </si>
  <si>
    <t>Enter the HFC-23 emissions in the industrial product use source category for unit 13 associated with sold heat.</t>
  </si>
  <si>
    <t>Enter the HFC-32 emissions in the industrial product use source category for unit 13 associated with sold heat.</t>
  </si>
  <si>
    <t>Enter the HFC-41 emissions in the industrial product use source category for unit 13 associated with sold heat.</t>
  </si>
  <si>
    <t>Enter the HFC-43-10mee emissions in the industrial product use source category for unit 13 associated with sold heat.</t>
  </si>
  <si>
    <t>Enter the HFC-125 emissions in the industrial product use source category for unit 13 associated with sold heat.</t>
  </si>
  <si>
    <t>Enter the HFC-134 emissions in the industrial product use source category for unit 13 associated with sold heat.</t>
  </si>
  <si>
    <t>Enter the HFC-134a emissions in the industrial product use source category for unit 13 associated with sold heat.</t>
  </si>
  <si>
    <t>Enter the HFC-143 emissions in the industrial product use source category for unit 13 associated with sold heat.</t>
  </si>
  <si>
    <t>Enter the HFC-143a emissions in the industrial product use source category for unit 13 associated with sold heat.</t>
  </si>
  <si>
    <t>Enter the HFC-152a emissions in the industrial product use source category for unit 13 associated with sold heat.</t>
  </si>
  <si>
    <t>Enter the HFC-227ea emissions in the industrial product use source category for unit 13 associated with sold heat.</t>
  </si>
  <si>
    <t>Enter the HFC-236fa emissions in the industrial product use source category for unit 13 associated with sold heat.</t>
  </si>
  <si>
    <t>Enter the HFC-245ca emissions in the industrial product use source category for unit 13 associated with sold heat.</t>
  </si>
  <si>
    <t>I.Electricity.ES5U14C3</t>
  </si>
  <si>
    <t>Enter the sulphur hexafluoride emissions in the industrial product use source category for unit 14 associated with sold heat.</t>
  </si>
  <si>
    <t>Enter the perfluoromethane emissions in the industrial product use source category for unit 14 associated with sold heat.</t>
  </si>
  <si>
    <t>Enter the perfluoroethane emissions in the industrial product use source category for unit 14 associated with sold heat.</t>
  </si>
  <si>
    <t>Enter the perfluoropropane emissions in the industrial product use source category for unit 14 associated with sold heat.</t>
  </si>
  <si>
    <t>Enter the perfluorobutane emissions in the industrial product use source category for unit 14 associated with sold heat.</t>
  </si>
  <si>
    <t>Enter the perfluorocyclobutane emissions in the industrial product use source category for unit 14 associated with sold heat.</t>
  </si>
  <si>
    <t>Enter the perfluoropentane emissions in the industrial product use source category for unit 14 associated with sold heat.</t>
  </si>
  <si>
    <t>Enter the perfluorohexane emissions in the industrial product use source category for unit 14 associated with sold heat.</t>
  </si>
  <si>
    <t>Enter the HFC-23 emissions in the industrial product use source category for unit 14 associated with sold heat.</t>
  </si>
  <si>
    <t>Enter the HFC-32 emissions in the industrial product use source category for unit 14 associated with sold heat.</t>
  </si>
  <si>
    <t>Enter the HFC-41 emissions in the industrial product use source category for unit 14 associated with sold heat.</t>
  </si>
  <si>
    <t>Enter the HFC-43-10mee emissions in the industrial product use source category for unit 14 associated with sold heat.</t>
  </si>
  <si>
    <t>Enter the HFC-125 emissions in the industrial product use source category for unit 14 associated with sold heat.</t>
  </si>
  <si>
    <t>Enter the HFC-134 emissions in the industrial product use source category for unit 14 associated with sold heat.</t>
  </si>
  <si>
    <t>Enter the HFC-134a emissions in the industrial product use source category for unit 14 associated with sold heat.</t>
  </si>
  <si>
    <t>Enter the HFC-143 emissions in the industrial product use source category for unit 14 associated with sold heat.</t>
  </si>
  <si>
    <t>Enter the HFC-143a emissions in the industrial product use source category for unit 14 associated with sold heat.</t>
  </si>
  <si>
    <t>Enter the HFC-152a emissions in the industrial product use source category for unit 14 associated with sold heat.</t>
  </si>
  <si>
    <t>Enter the HFC-227ea emissions in the industrial product use source category for unit 14 associated with sold heat.</t>
  </si>
  <si>
    <t>Enter the HFC-236fa emissions in the industrial product use source category for unit 14 associated with sold heat.</t>
  </si>
  <si>
    <t>Enter the HFC-245ca emissions in the industrial product use source category for unit 14 associated with sold heat.</t>
  </si>
  <si>
    <t>I.Electricity.ES5U15C3</t>
  </si>
  <si>
    <t>Enter the sulphur hexafluoride emissions in the industrial product use source category for unit 15 associated with sold heat.</t>
  </si>
  <si>
    <t>Enter the perfluoromethane emissions in the industrial product use source category for unit 15 associated with sold heat.</t>
  </si>
  <si>
    <t>Enter the perfluoroethane emissions in the industrial product use source category for unit 15 associated with sold heat.</t>
  </si>
  <si>
    <t>Enter the perfluoropropane emissions in the industrial product use source category for unit 15 associated with sold heat.</t>
  </si>
  <si>
    <t>Enter the perfluorobutane emissions in the industrial product use source category for unit 15 associated with sold heat.</t>
  </si>
  <si>
    <t>Enter the perfluorocyclobutane emissions in the industrial product use source category for unit 15 associated with sold heat.</t>
  </si>
  <si>
    <t>Enter the perfluoropentane emissions in the industrial product use source category for unit 15 associated with sold heat.</t>
  </si>
  <si>
    <t>Enter the perfluorohexane emissions in the industrial product use source category for unit 15 associated with sold heat.</t>
  </si>
  <si>
    <t>Enter the HFC-23 emissions in the industrial product use source category for unit 15 associated with sold heat.</t>
  </si>
  <si>
    <t>Enter the HFC-32 emissions in the industrial product use source category for unit 15 associated with sold heat.</t>
  </si>
  <si>
    <t>Enter the HFC-41 emissions in the industrial product use source category for unit 15 associated with sold heat.</t>
  </si>
  <si>
    <t>Enter the HFC-43-10mee emissions in the industrial product use source category for unit 15 associated with sold heat.</t>
  </si>
  <si>
    <t>Enter the HFC-125 emissions in the industrial product use source category for unit 15 associated with sold heat.</t>
  </si>
  <si>
    <t>Enter the HFC-134 emissions in the industrial product use source category for unit 15 associated with sold heat.</t>
  </si>
  <si>
    <t>Enter the HFC-134a emissions in the industrial product use source category for unit 15 associated with sold heat.</t>
  </si>
  <si>
    <t>Enter the HFC-143 emissions in the industrial product use source category for unit 15 associated with sold heat.</t>
  </si>
  <si>
    <t>Enter the HFC-143a emissions in the industrial product use source category for unit 15 associated with sold heat.</t>
  </si>
  <si>
    <t>Enter the HFC-152a emissions in the industrial product use source category for unit 15 associated with sold heat.</t>
  </si>
  <si>
    <t>Enter the HFC-227ea emissions in the industrial product use source category for unit 15 associated with sold heat.</t>
  </si>
  <si>
    <t>Enter the HFC-236fa emissions in the industrial product use source category for unit 15 associated with sold heat.</t>
  </si>
  <si>
    <t>Enter the HFC-245ca emissions in the industrial product use source category for unit 15 associated with sold heat.</t>
  </si>
  <si>
    <t>I.Electricity.ES5U16C3</t>
  </si>
  <si>
    <t>Enter the sulphur hexafluoride emissions in the industrial product use source category for unit 16 associated with sold heat.</t>
  </si>
  <si>
    <t>Enter the perfluoromethane emissions in the industrial product use source category for unit 16 associated with sold heat.</t>
  </si>
  <si>
    <t>Enter the perfluoroethane emissions in the industrial product use source category for unit 16 associated with sold heat.</t>
  </si>
  <si>
    <t>Enter the perfluoropropane emissions in the industrial product use source category for unit 16 associated with sold heat.</t>
  </si>
  <si>
    <t>Enter the perfluorobutane emissions in the industrial product use source category for unit 16 associated with sold heat.</t>
  </si>
  <si>
    <t>Enter the perfluorocyclobutane emissions in the industrial product use source category for unit 16 associated with sold heat.</t>
  </si>
  <si>
    <t>Enter the perfluoropentane emissions in the industrial product use source category for unit 16 associated with sold heat.</t>
  </si>
  <si>
    <t>Enter the perfluorohexane emissions in the industrial product use source category for unit 16 associated with sold heat.</t>
  </si>
  <si>
    <t>Enter the HFC-23 emissions in the industrial product use source category for unit 16 associated with sold heat.</t>
  </si>
  <si>
    <t>Enter the HFC-32 emissions in the industrial product use source category for unit 16 associated with sold heat.</t>
  </si>
  <si>
    <t>Enter the HFC-41 emissions in the industrial product use source category for unit 16 associated with sold heat.</t>
  </si>
  <si>
    <t>Enter the HFC-43-10mee emissions in the industrial product use source category for unit 16 associated with sold heat.</t>
  </si>
  <si>
    <t>Enter the HFC-125 emissions in the industrial product use source category for unit 16 associated with sold heat.</t>
  </si>
  <si>
    <t>Enter the HFC-134 emissions in the industrial product use source category for unit 16 associated with sold heat.</t>
  </si>
  <si>
    <t>Enter the HFC-134a emissions in the industrial product use source category for unit 16 associated with sold heat.</t>
  </si>
  <si>
    <t>Enter the HFC-143 emissions in the industrial product use source category for unit 16 associated with sold heat.</t>
  </si>
  <si>
    <t>Enter the HFC-143a emissions in the industrial product use source category for unit 16 associated with sold heat.</t>
  </si>
  <si>
    <t>Enter the HFC-152a emissions in the industrial product use source category for unit 16 associated with sold heat.</t>
  </si>
  <si>
    <t>Enter the HFC-227ea emissions in the industrial product use source category for unit 16 associated with sold heat.</t>
  </si>
  <si>
    <t>Enter the HFC-236fa emissions in the industrial product use source category for unit 16 associated with sold heat.</t>
  </si>
  <si>
    <t>Enter the HFC-245ca emissions in the industrial product use source category for unit 16 associated with sold heat.</t>
  </si>
  <si>
    <t>I.Electricity.ES5U17C3</t>
  </si>
  <si>
    <t>Enter the sulphur hexafluoride emissions in the industrial product use source category for unit 17 associated with sold heat.</t>
  </si>
  <si>
    <t>Enter the perfluoromethane emissions in the industrial product use source category for unit 17 associated with sold heat.</t>
  </si>
  <si>
    <t>Enter the perfluoroethane emissions in the industrial product use source category for unit 17 associated with sold heat.</t>
  </si>
  <si>
    <t>Enter the perfluoropropane emissions in the industrial product use source category for unit 17 associated with sold heat.</t>
  </si>
  <si>
    <t>Enter the perfluorobutane emissions in the industrial product use source category for unit 17 associated with sold heat.</t>
  </si>
  <si>
    <t>Enter the perfluorocyclobutane emissions in the industrial product use source category for unit 17 associated with sold heat.</t>
  </si>
  <si>
    <t>Enter the perfluoropentane emissions in the industrial product use source category for unit 17 associated with sold heat.</t>
  </si>
  <si>
    <t>Enter the perfluorohexane emissions in the industrial product use source category for unit 17 associated with sold heat.</t>
  </si>
  <si>
    <t>Enter the HFC-23 emissions in the industrial product use source category for unit 17 associated with sold heat.</t>
  </si>
  <si>
    <t>Enter the HFC-32 emissions in the industrial product use source category for unit 17 associated with sold heat.</t>
  </si>
  <si>
    <t>Enter the HFC-41 emissions in the industrial product use source category for unit 17 associated with sold heat.</t>
  </si>
  <si>
    <t>Enter the HFC-43-10mee emissions in the industrial product use source category for unit 17 associated with sold heat.</t>
  </si>
  <si>
    <t>Enter the HFC-125 emissions in the industrial product use source category for unit 17 associated with sold heat.</t>
  </si>
  <si>
    <t>Enter the HFC-134 emissions in the industrial product use source category for unit 17 associated with sold heat.</t>
  </si>
  <si>
    <t>Enter the HFC-134a emissions in the industrial product use source category for unit 17 associated with sold heat.</t>
  </si>
  <si>
    <t>Enter the HFC-143 emissions in the industrial product use source category for unit 17 associated with sold heat.</t>
  </si>
  <si>
    <t>Enter the HFC-143a emissions in the industrial product use source category for unit 17 associated with sold heat.</t>
  </si>
  <si>
    <t>Enter the HFC-152a emissions in the industrial product use source category for unit 17 associated with sold heat.</t>
  </si>
  <si>
    <t>Enter the HFC-227ea emissions in the industrial product use source category for unit 17 associated with sold heat.</t>
  </si>
  <si>
    <t>Enter the HFC-236fa emissions in the industrial product use source category for unit 17 associated with sold heat.</t>
  </si>
  <si>
    <t>Enter the HFC-245ca emissions in the industrial product use source category for unit 17 associated with sold heat.</t>
  </si>
  <si>
    <t>I.Electricity.ES5U18C3</t>
  </si>
  <si>
    <t>Enter the sulphur hexafluoride emissions in the industrial product use source category for unit 18 associated with sold heat.</t>
  </si>
  <si>
    <t>Enter the perfluoromethane emissions in the industrial product use source category for unit 18 associated with sold heat.</t>
  </si>
  <si>
    <t>Enter the perfluoroethane emissions in the industrial product use source category for unit 18 associated with sold heat.</t>
  </si>
  <si>
    <t>Enter the perfluoropropane emissions in the industrial product use source category for unit 18 associated with sold heat.</t>
  </si>
  <si>
    <t>Enter the perfluorobutane emissions in the industrial product use source category for unit 18 associated with sold heat.</t>
  </si>
  <si>
    <t>Enter the perfluorocyclobutane emissions in the industrial product use source category for unit 18 associated with sold heat.</t>
  </si>
  <si>
    <t>Enter the perfluoropentane emissions in the industrial product use source category for unit 18 associated with sold heat.</t>
  </si>
  <si>
    <t>Enter the perfluorohexane emissions in the industrial product use source category for unit 18 associated with sold heat.</t>
  </si>
  <si>
    <t>Enter the HFC-23 emissions in the industrial product use source category for unit 18 associated with sold heat.</t>
  </si>
  <si>
    <t>Enter the HFC-32 emissions in the industrial product use source category for unit 18 associated with sold heat.</t>
  </si>
  <si>
    <t>Enter the HFC-41 emissions in the industrial product use source category for unit 18 associated with sold heat.</t>
  </si>
  <si>
    <t>Enter the HFC-43-10mee emissions in the industrial product use source category for unit 18 associated with sold heat.</t>
  </si>
  <si>
    <t>Enter the HFC-125 emissions in the industrial product use source category for unit 18 associated with sold heat.</t>
  </si>
  <si>
    <t>Enter the HFC-134 emissions in the industrial product use source category for unit 18 associated with sold heat.</t>
  </si>
  <si>
    <t>Enter the HFC-134a emissions in the industrial product use source category for unit 18 associated with sold heat.</t>
  </si>
  <si>
    <t>Enter the HFC-143 emissions in the industrial product use source category for unit 18 associated with sold heat.</t>
  </si>
  <si>
    <t>Enter the HFC-143a emissions in the industrial product use source category for unit 18 associated with sold heat.</t>
  </si>
  <si>
    <t>Enter the HFC-152a emissions in the industrial product use source category for unit 18 associated with sold heat.</t>
  </si>
  <si>
    <t>Enter the HFC-227ea emissions in the industrial product use source category for unit 18 associated with sold heat.</t>
  </si>
  <si>
    <t>Enter the HFC-236fa emissions in the industrial product use source category for unit 18 associated with sold heat.</t>
  </si>
  <si>
    <t>Enter the HFC-245ca emissions in the industrial product use source category for unit 18 associated with sold heat.</t>
  </si>
  <si>
    <t>I.Electricity.ES5U19C3</t>
  </si>
  <si>
    <t>Enter the sulphur hexafluoride emissions in the industrial product use source category for unit 19 associated with sold heat.</t>
  </si>
  <si>
    <t>Enter the perfluoromethane emissions in the industrial product use source category for unit 19 associated with sold heat.</t>
  </si>
  <si>
    <t>Enter the perfluoroethane emissions in the industrial product use source category for unit 19 associated with sold heat.</t>
  </si>
  <si>
    <t>Enter the perfluoropropane emissions in the industrial product use source category for unit 19 associated with sold heat.</t>
  </si>
  <si>
    <t>Enter the perfluorobutane emissions in the industrial product use source category for unit 19 associated with sold heat.</t>
  </si>
  <si>
    <t>Enter the perfluorocyclobutane emissions in the industrial product use source category for unit 19 associated with sold heat.</t>
  </si>
  <si>
    <t>Enter the perfluoropentane emissions in the industrial product use source category for unit 19 associated with sold heat.</t>
  </si>
  <si>
    <t>Enter the perfluorohexane emissions in the industrial product use source category for unit 19 associated with sold heat.</t>
  </si>
  <si>
    <t>Enter the HFC-23 emissions in the industrial product use source category for unit 19 associated with sold heat.</t>
  </si>
  <si>
    <t>Enter the HFC-32 emissions in the industrial product use source category for unit 19 associated with sold heat.</t>
  </si>
  <si>
    <t>Enter the HFC-41 emissions in the industrial product use source category for unit 19 associated with sold heat.</t>
  </si>
  <si>
    <t>Enter the HFC-43-10mee emissions in the industrial product use source category for unit 19 associated with sold heat.</t>
  </si>
  <si>
    <t>Enter the HFC-125 emissions in the industrial product use source category for unit 19 associated with sold heat.</t>
  </si>
  <si>
    <t>Enter the HFC-134 emissions in the industrial product use source category for unit 19 associated with sold heat.</t>
  </si>
  <si>
    <t>Enter the HFC-134a emissions in the industrial product use source category for unit 19 associated with sold heat.</t>
  </si>
  <si>
    <t>Enter the HFC-143 emissions in the industrial product use source category for unit 19 associated with sold heat.</t>
  </si>
  <si>
    <t>Enter the HFC-143a emissions in the industrial product use source category for unit 19 associated with sold heat.</t>
  </si>
  <si>
    <t>Enter the HFC-152a emissions in the industrial product use source category for unit 19 associated with sold heat.</t>
  </si>
  <si>
    <t>Enter the HFC-227ea emissions in the industrial product use source category for unit 19 associated with sold heat.</t>
  </si>
  <si>
    <t>Enter the HFC-236fa emissions in the industrial product use source category for unit 19 associated with sold heat.</t>
  </si>
  <si>
    <t>Enter the HFC-245ca emissions in the industrial product use source category for unit 19 associated with sold heat.</t>
  </si>
  <si>
    <t>I.Electricity.ES5U20C3</t>
  </si>
  <si>
    <t>Enter the sulphur hexafluoride emissions in the industrial product use source category for unit 20 associated with sold heat.</t>
  </si>
  <si>
    <t>Enter the perfluoromethane emissions in the industrial product use source category for unit 20 associated with sold heat.</t>
  </si>
  <si>
    <t>Enter the perfluoroethane emissions in the industrial product use source category for unit 20 associated with sold heat.</t>
  </si>
  <si>
    <t>Enter the perfluoropropane emissions in the industrial product use source category for unit 20 associated with sold heat.</t>
  </si>
  <si>
    <t>Enter the perfluorobutane emissions in the industrial product use source category for unit 20 associated with sold heat.</t>
  </si>
  <si>
    <t>Enter the perfluorocyclobutane emissions in the industrial product use source category for unit 20 associated with sold heat.</t>
  </si>
  <si>
    <t>Enter the perfluoropentane emissions in the industrial product use source category for unit 20 associated with sold heat.</t>
  </si>
  <si>
    <t>Enter the perfluorohexane emissions in the industrial product use source category for unit 20 associated with sold heat.</t>
  </si>
  <si>
    <t>Enter the HFC-23 emissions in the industrial product use source category for unit 20 associated with sold heat.</t>
  </si>
  <si>
    <t>Enter the HFC-32 emissions in the industrial product use source category for unit 20 associated with sold heat.</t>
  </si>
  <si>
    <t>Enter the HFC-41 emissions in the industrial product use source category for unit 20 associated with sold heat.</t>
  </si>
  <si>
    <t>Enter the HFC-43-10mee emissions in the industrial product use source category for unit 20 associated with sold heat.</t>
  </si>
  <si>
    <t>Enter the HFC-125 emissions in the industrial product use source category for unit 20 associated with sold heat.</t>
  </si>
  <si>
    <t>Enter the HFC-134 emissions in the industrial product use source category for unit 20 associated with sold heat.</t>
  </si>
  <si>
    <t>Enter the HFC-134a emissions in the industrial product use source category for unit 20 associated with sold heat.</t>
  </si>
  <si>
    <t>Enter the HFC-143 emissions in the industrial product use source category for unit 20 associated with sold heat.</t>
  </si>
  <si>
    <t>Enter the HFC-143a emissions in the industrial product use source category for unit 20 associated with sold heat.</t>
  </si>
  <si>
    <t>Enter the HFC-152a emissions in the industrial product use source category for unit 20 associated with sold heat.</t>
  </si>
  <si>
    <t>Enter the HFC-227ea emissions in the industrial product use source category for unit 20 associated with sold heat.</t>
  </si>
  <si>
    <t>Enter the HFC-236fa emissions in the industrial product use source category for unit 20 associated with sold heat.</t>
  </si>
  <si>
    <t>Enter the HFC-245ca emissions in the industrial product use source category for unit 20 associated with sold heat.</t>
  </si>
  <si>
    <t>I.Electricity.ES5U1C4</t>
  </si>
  <si>
    <t>Enter the carbon dioxide emissions in the venting source category for unit 1 associated with sold heat.</t>
  </si>
  <si>
    <t>Enter the methane emissions in the venting source category for unit 1 associated with sold heat.</t>
  </si>
  <si>
    <t>Enter the nitrous oxide emissions in the venting source category for unit 1 associated with sold heat.</t>
  </si>
  <si>
    <t>I.Electricity.ES5U2C4</t>
  </si>
  <si>
    <t>Enter the carbon dioxide emissions in the venting source category for unit 2 associated with sold heat.</t>
  </si>
  <si>
    <t>Enter the methane emissions in the venting source category for unit 2 associated with sold heat.</t>
  </si>
  <si>
    <t>Enter the nitrous oxide emissions in the venting source category for unit 2 associated with sold heat.</t>
  </si>
  <si>
    <t>I.Electricity.ES5U3C4</t>
  </si>
  <si>
    <t>Enter the carbon dioxide emissions in the venting source category for unit 3 associated with sold heat.</t>
  </si>
  <si>
    <t>Enter the methane emissions in the venting source category for unit 3 associated with sold heat.</t>
  </si>
  <si>
    <t>Enter the nitrous oxide emissions in the venting source category for unit 3 associated with sold heat.</t>
  </si>
  <si>
    <t>I.Electricity.ES5U4C4</t>
  </si>
  <si>
    <t>Enter the carbon dioxide emissions in the venting source category for unit 4 associated with sold heat.</t>
  </si>
  <si>
    <t>Enter the methane emissions in the venting source category for unit 4 associated with sold heat.</t>
  </si>
  <si>
    <t>Enter the nitrous oxide emissions in the venting source category for unit 4 associated with sold heat.</t>
  </si>
  <si>
    <t>I.Electricity.ES5U5C4</t>
  </si>
  <si>
    <t>Enter the carbon dioxide emissions in the venting source category for unit 5 associated with sold heat.</t>
  </si>
  <si>
    <t>Enter the methane emissions in the venting source category for unit 5 associated with sold heat.</t>
  </si>
  <si>
    <t>Enter the nitrous oxide emissions in the venting source category for unit 5 associated with sold heat.</t>
  </si>
  <si>
    <t>I.Electricity.ES5U6C4</t>
  </si>
  <si>
    <t>Enter the carbon dioxide emissions in the venting source category for unit 6 associated with sold heat.</t>
  </si>
  <si>
    <t>Enter the methane emissions in the venting source category for unit 6 associated with sold heat.</t>
  </si>
  <si>
    <t>Enter the nitrous oxide emissions in the venting source category for unit 6 associated with sold heat.</t>
  </si>
  <si>
    <t>I.Electricity.ES5U7C4</t>
  </si>
  <si>
    <t>Enter the carbon dioxide emissions in the venting source category for unit 7 associated with sold heat.</t>
  </si>
  <si>
    <t>Enter the methane emissions in the venting source category for unit 7 associated with sold heat.</t>
  </si>
  <si>
    <t>Enter the nitrous oxide emissions in the venting source category for unit 7 associated with sold heat.</t>
  </si>
  <si>
    <t>I.Electricity.ES5U8C4</t>
  </si>
  <si>
    <t>Enter the carbon dioxide emissions in the venting source category for unit 8 associated with sold heat.</t>
  </si>
  <si>
    <t>Enter the methane emissions in the venting source category for unit 8 associated with sold heat.</t>
  </si>
  <si>
    <t>Enter the nitrous oxide emissions in the venting source category for unit 8 associated with sold heat.</t>
  </si>
  <si>
    <t>I.Electricity.ES5U9C4</t>
  </si>
  <si>
    <t>Enter the carbon dioxide emissions in the venting source category for unit 9 associated with sold heat.</t>
  </si>
  <si>
    <t>Enter the methane emissions in the venting source category for unit 9 associated with sold heat.</t>
  </si>
  <si>
    <t>Enter the nitrous oxide emissions in the venting source category for unit 9 associated with sold heat.</t>
  </si>
  <si>
    <t>I.Electricity.ES5U10C4</t>
  </si>
  <si>
    <t>Enter the carbon dioxide emissions in the venting source category for unit 10 associated with sold heat.</t>
  </si>
  <si>
    <t>Enter the methane emissions in the venting source category for unit 10 associated with sold heat.</t>
  </si>
  <si>
    <t>Enter the nitrous oxide emissions in the venting source category for unit 10 associated with sold heat.</t>
  </si>
  <si>
    <t>I.Electricity.ES5U11C4</t>
  </si>
  <si>
    <t>Enter the carbon dioxide emissions in the venting source category for unit 11 associated with sold heat.</t>
  </si>
  <si>
    <t>Enter the methane emissions in the venting source category for unit 11 associated with sold heat.</t>
  </si>
  <si>
    <t>Enter the nitrous oxide emissions in the venting source category for unit 11 associated with sold heat.</t>
  </si>
  <si>
    <t>I.Electricity.ES5U12C4</t>
  </si>
  <si>
    <t>Enter the carbon dioxide emissions in the venting source category for unit 12 associated with sold heat.</t>
  </si>
  <si>
    <t>Enter the methane emissions in the venting source category for unit 12 associated with sold heat.</t>
  </si>
  <si>
    <t>Enter the nitrous oxide emissions in the venting source category for unit 12 associated with sold heat.</t>
  </si>
  <si>
    <t>I.Electricity.ES5U13C4</t>
  </si>
  <si>
    <t>Enter the carbon dioxide emissions in the venting source category for unit 13 associated with sold heat.</t>
  </si>
  <si>
    <t>Enter the methane emissions in the venting source category for unit 13 associated with sold heat.</t>
  </si>
  <si>
    <t>Enter the nitrous oxide emissions in the venting source category for unit 13 associated with sold heat.</t>
  </si>
  <si>
    <t>I.Electricity.ES5U14C4</t>
  </si>
  <si>
    <t>Enter the carbon dioxide emissions in the venting source category for unit 14 associated with sold heat.</t>
  </si>
  <si>
    <t>Enter the methane emissions in the venting source category for unit 14 associated with sold heat.</t>
  </si>
  <si>
    <t>Enter the nitrous oxide emissions in the venting source category for unit 14 associated with sold heat.</t>
  </si>
  <si>
    <t>I.Electricity.ES5U15C4</t>
  </si>
  <si>
    <t>Enter the carbon dioxide emissions in the venting source category for unit 15 associated with sold heat.</t>
  </si>
  <si>
    <t>Enter the methane emissions in the venting source category for unit 15 associated with sold heat.</t>
  </si>
  <si>
    <t>Enter the nitrous oxide emissions in the venting source category for unit 15 associated with sold heat.</t>
  </si>
  <si>
    <t>I.Electricity.ES5U16C4</t>
  </si>
  <si>
    <t>Enter the carbon dioxide emissions in the venting source category for unit 16 associated with sold heat.</t>
  </si>
  <si>
    <t>Enter the methane emissions in the venting source category for unit 16 associated with sold heat.</t>
  </si>
  <si>
    <t>Enter the nitrous oxide emissions in the venting source category for unit 16 associated with sold heat.</t>
  </si>
  <si>
    <t>I.Electricity.ES5U17C4</t>
  </si>
  <si>
    <t>Enter the carbon dioxide emissions in the venting source category for unit 17 associated with sold heat.</t>
  </si>
  <si>
    <t>Enter the methane emissions in the venting source category for unit 17 associated with sold heat.</t>
  </si>
  <si>
    <t>Enter the nitrous oxide emissions in the venting source category for unit 17 associated with sold heat.</t>
  </si>
  <si>
    <t>I.Electricity.ES5U18C4</t>
  </si>
  <si>
    <t>Enter the carbon dioxide emissions in the venting source category for unit 18 associated with sold heat.</t>
  </si>
  <si>
    <t>Enter the methane emissions in the venting source category for unit 18 associated with sold heat.</t>
  </si>
  <si>
    <t>Enter the nitrous oxide emissions in the venting source category for unit 18 associated with sold heat.</t>
  </si>
  <si>
    <t>I.Electricity.ES5U19C4</t>
  </si>
  <si>
    <t>Enter the carbon dioxide emissions in the venting source category for unit 19 associated with sold heat.</t>
  </si>
  <si>
    <t>Enter the methane emissions in the venting source category for unit 19 associated with sold heat.</t>
  </si>
  <si>
    <t>Enter the nitrous oxide emissions in the venting source category for unit 19 associated with sold heat.</t>
  </si>
  <si>
    <t>I.Electricity.ES5U20C4</t>
  </si>
  <si>
    <t>Enter the carbon dioxide emissions in the venting source category for unit 20 associated with sold heat.</t>
  </si>
  <si>
    <t>Enter the methane emissions in the venting source category for unit 20 associated with sold heat.</t>
  </si>
  <si>
    <t>Enter the nitrous oxide emissions in the venting source category for unit 20 associated with sold heat.</t>
  </si>
  <si>
    <t>I.Electricity.ES5U1C5</t>
  </si>
  <si>
    <t>Enter the carbon dioxide emissions in the flaring source category for unit 1 associated with sold heat.</t>
  </si>
  <si>
    <t>Enter the methane emissions in the flaring source category for unit 1 associated with sold heat.</t>
  </si>
  <si>
    <t>Enter the nitrous oxide emissions in the flaring source category for unit 1 associated with sold heat.</t>
  </si>
  <si>
    <t>I.Electricity.ES5U2C5</t>
  </si>
  <si>
    <t>Enter the carbon dioxide emissions in the flaring source category for unit 2 associated with sold heat.</t>
  </si>
  <si>
    <t>Enter the methane emissions in the flaring source category for unit 2 associated with sold heat.</t>
  </si>
  <si>
    <t>Enter the nitrous oxide emissions in the flaring source category for unit 2 associated with sold heat.</t>
  </si>
  <si>
    <t>I.Electricity.ES5U3C5</t>
  </si>
  <si>
    <t>Enter the carbon dioxide emissions in the flaring source category for unit 3 associated with sold heat.</t>
  </si>
  <si>
    <t>Enter the methane emissions in the flaring source category for unit 3 associated with sold heat.</t>
  </si>
  <si>
    <t>Enter the nitrous oxide emissions in the flaring source category for unit 3 associated with sold heat.</t>
  </si>
  <si>
    <t>I.Electricity.ES5U4C5</t>
  </si>
  <si>
    <t>Enter the carbon dioxide emissions in the flaring source category for unit 4 associated with sold heat.</t>
  </si>
  <si>
    <t>Enter the methane emissions in the flaring source category for unit 4 associated with sold heat.</t>
  </si>
  <si>
    <t>Enter the nitrous oxide emissions in the flaring source category for unit 4 associated with sold heat.</t>
  </si>
  <si>
    <t>I.Electricity.ES5U5C5</t>
  </si>
  <si>
    <t>Enter the carbon dioxide emissions in the flaring source category for unit 5 associated with sold heat.</t>
  </si>
  <si>
    <t>Enter the methane emissions in the flaring source category for unit 5 associated with sold heat.</t>
  </si>
  <si>
    <t>Enter the nitrous oxide emissions in the flaring source category for unit 5 associated with sold heat.</t>
  </si>
  <si>
    <t>I.Electricity.ES5U6C5</t>
  </si>
  <si>
    <t>Enter the carbon dioxide emissions in the flaring source category for unit 6 associated with sold heat.</t>
  </si>
  <si>
    <t>Enter the methane emissions in the flaring source category for unit 6 associated with sold heat.</t>
  </si>
  <si>
    <t>Enter the nitrous oxide emissions in the flaring source category for unit 6 associated with sold heat.</t>
  </si>
  <si>
    <t>I.Electricity.ES5U7C5</t>
  </si>
  <si>
    <t>Enter the carbon dioxide emissions in the flaring source category for unit 7 associated with sold heat.</t>
  </si>
  <si>
    <t>Enter the methane emissions in the flaring source category for unit 7 associated with sold heat.</t>
  </si>
  <si>
    <t>Enter the nitrous oxide emissions in the flaring source category for unit 7 associated with sold heat.</t>
  </si>
  <si>
    <t>I.Electricity.ES5U8C5</t>
  </si>
  <si>
    <t>Enter the carbon dioxide emissions in the flaring source category for unit 8 associated with sold heat.</t>
  </si>
  <si>
    <t>Enter the methane emissions in the flaring source category for unit 8 associated with sold heat.</t>
  </si>
  <si>
    <t>Enter the nitrous oxide emissions in the flaring source category for unit 8 associated with sold heat.</t>
  </si>
  <si>
    <t>I.Electricity.ES5U9C5</t>
  </si>
  <si>
    <t>Enter the carbon dioxide emissions in the flaring source category for unit 9 associated with sold heat.</t>
  </si>
  <si>
    <t>Enter the methane emissions in the flaring source category for unit 9 associated with sold heat.</t>
  </si>
  <si>
    <t>Enter the nitrous oxide emissions in the flaring source category for unit 9 associated with sold heat.</t>
  </si>
  <si>
    <t>I.Electricity.ES5U10C5</t>
  </si>
  <si>
    <t>Enter the carbon dioxide emissions in the flaring source category for unit 10 associated with sold heat.</t>
  </si>
  <si>
    <t>Enter the methane emissions in the flaring source category for unit 10 associated with sold heat.</t>
  </si>
  <si>
    <t>Enter the nitrous oxide emissions in the flaring source category for unit 10 associated with sold heat.</t>
  </si>
  <si>
    <t>I.Electricity.ES5U11C5</t>
  </si>
  <si>
    <t>Enter the carbon dioxide emissions in the flaring source category for unit 11 associated with sold heat.</t>
  </si>
  <si>
    <t>Enter the methane emissions in the flaring source category for unit 11 associated with sold heat.</t>
  </si>
  <si>
    <t>Enter the nitrous oxide emissions in the flaring source category for unit 11 associated with sold heat.</t>
  </si>
  <si>
    <t>I.Electricity.ES5U12C5</t>
  </si>
  <si>
    <t>Enter the carbon dioxide emissions in the flaring source category for unit 12 associated with sold heat.</t>
  </si>
  <si>
    <t>Enter the methane emissions in the flaring source category for unit 12 associated with sold heat.</t>
  </si>
  <si>
    <t>Enter the nitrous oxide emissions in the flaring source category for unit 12 associated with sold heat.</t>
  </si>
  <si>
    <t>I.Electricity.ES5U13C5</t>
  </si>
  <si>
    <t>Enter the carbon dioxide emissions in the flaring source category for unit 13 associated with sold heat.</t>
  </si>
  <si>
    <t>Enter the methane emissions in the flaring source category for unit 13 associated with sold heat.</t>
  </si>
  <si>
    <t>Enter the nitrous oxide emissions in the flaring source category for unit 13 associated with sold heat.</t>
  </si>
  <si>
    <t>I.Electricity.ES5U14C5</t>
  </si>
  <si>
    <t>Enter the carbon dioxide emissions in the flaring source category for unit 14 associated with sold heat.</t>
  </si>
  <si>
    <t>Enter the methane emissions in the flaring source category for unit 14 associated with sold heat.</t>
  </si>
  <si>
    <t>Enter the nitrous oxide emissions in the flaring source category for unit 14 associated with sold heat.</t>
  </si>
  <si>
    <t>I.Electricity.ES5U15C5</t>
  </si>
  <si>
    <t>Enter the carbon dioxide emissions in the flaring source category for unit 15 associated with sold heat.</t>
  </si>
  <si>
    <t>Enter the methane emissions in the flaring source category for unit 15 associated with sold heat.</t>
  </si>
  <si>
    <t>Enter the nitrous oxide emissions in the flaring source category for unit 15 associated with sold heat.</t>
  </si>
  <si>
    <t>I.Electricity.ES5U16C5</t>
  </si>
  <si>
    <t>Enter the carbon dioxide emissions in the flaring source category for unit 16 associated with sold heat.</t>
  </si>
  <si>
    <t>Enter the methane emissions in the flaring source category for unit 16 associated with sold heat.</t>
  </si>
  <si>
    <t>Enter the nitrous oxide emissions in the flaring source category for unit 16 associated with sold heat.</t>
  </si>
  <si>
    <t>I.Electricity.ES5U17C5</t>
  </si>
  <si>
    <t>Enter the carbon dioxide emissions in the flaring source category for unit 17 associated with sold heat.</t>
  </si>
  <si>
    <t>Enter the methane emissions in the flaring source category for unit 17 associated with sold heat.</t>
  </si>
  <si>
    <t>Enter the nitrous oxide emissions in the flaring source category for unit 17 associated with sold heat.</t>
  </si>
  <si>
    <t>I.Electricity.ES5U18C5</t>
  </si>
  <si>
    <t>Enter the carbon dioxide emissions in the flaring source category for unit 18 associated with sold heat.</t>
  </si>
  <si>
    <t>Enter the methane emissions in the flaring source category for unit 18 associated with sold heat.</t>
  </si>
  <si>
    <t>Enter the nitrous oxide emissions in the flaring source category for unit 18 associated with sold heat.</t>
  </si>
  <si>
    <t>I.Electricity.ES5U19C5</t>
  </si>
  <si>
    <t>Enter the carbon dioxide emissions in the flaring source category for unit 19 associated with sold heat.</t>
  </si>
  <si>
    <t>Enter the methane emissions in the flaring source category for unit 19 associated with sold heat.</t>
  </si>
  <si>
    <t>Enter the nitrous oxide emissions in the flaring source category for unit 19 associated with sold heat.</t>
  </si>
  <si>
    <t>I.Electricity.ES5U20C5</t>
  </si>
  <si>
    <t>Enter the carbon dioxide emissions in the flaring source category for unit 20 associated with sold heat.</t>
  </si>
  <si>
    <t>Enter the methane emissions in the flaring source category for unit 20 associated with sold heat.</t>
  </si>
  <si>
    <t>Enter the nitrous oxide emissions in the flaring source category for unit 20 associated with sold heat.</t>
  </si>
  <si>
    <t>I.Electricity.ES5U1C6</t>
  </si>
  <si>
    <t>Enter the carbon dioxide emissions in the leakage source category for unit 1 associated with sold heat.</t>
  </si>
  <si>
    <t>Enter the methane emissions in the leakage source category for unit 1 associated with sold heat.</t>
  </si>
  <si>
    <t>Enter the nitrous oxide emissions in the leakage source category for unit 1 associated with sold heat.</t>
  </si>
  <si>
    <t>I.Electricity.ES5U2C6</t>
  </si>
  <si>
    <t>Enter the carbon dioxide emissions in the leakage source category for unit 2 associated with sold heat.</t>
  </si>
  <si>
    <t>Enter the methane emissions in the leakage source category for unit 2 associated with sold heat.</t>
  </si>
  <si>
    <t>Enter the nitrous oxide emissions in the leakage source category for unit 2 associated with sold heat.</t>
  </si>
  <si>
    <t>I.Electricity.ES5U3C6</t>
  </si>
  <si>
    <t>Enter the carbon dioxide emissions in the leakage source category for unit 3 associated with sold heat.</t>
  </si>
  <si>
    <t>Enter the methane emissions in the leakage source category for unit 3 associated with sold heat.</t>
  </si>
  <si>
    <t>Enter the nitrous oxide emissions in the leakage source category for unit 3 associated with sold heat.</t>
  </si>
  <si>
    <t>I.Electricity.ES5U4C6</t>
  </si>
  <si>
    <t>Enter the carbon dioxide emissions in the leakage source category for unit 4 associated with sold heat.</t>
  </si>
  <si>
    <t>Enter the methane emissions in the leakage source category for unit 4 associated with sold heat.</t>
  </si>
  <si>
    <t>Enter the nitrous oxide emissions in the leakage source category for unit 4 associated with sold heat.</t>
  </si>
  <si>
    <t>I.Electricity.ES5U5C6</t>
  </si>
  <si>
    <t>Enter the carbon dioxide emissions in the leakage source category for unit 5 associated with sold heat.</t>
  </si>
  <si>
    <t>Enter the methane emissions in the leakage source category for unit 5 associated with sold heat.</t>
  </si>
  <si>
    <t>Enter the nitrous oxide emissions in the leakage source category for unit 5 associated with sold heat.</t>
  </si>
  <si>
    <t>I.Electricity.ES5U6C6</t>
  </si>
  <si>
    <t>Enter the carbon dioxide emissions in the leakage source category for unit 6 associated with sold heat.</t>
  </si>
  <si>
    <t>Enter the methane emissions in the leakage source category for unit 6 associated with sold heat.</t>
  </si>
  <si>
    <t>Enter the nitrous oxide emissions in the leakage source category for unit 6 associated with sold heat.</t>
  </si>
  <si>
    <t>I.Electricity.ES5U7C6</t>
  </si>
  <si>
    <t>Enter the carbon dioxide emissions in the leakage source category for unit 7 associated with sold heat.</t>
  </si>
  <si>
    <t>Enter the methane emissions in the leakage source category for unit 7 associated with sold heat.</t>
  </si>
  <si>
    <t>Enter the nitrous oxide emissions in the leakage source category for unit 7 associated with sold heat.</t>
  </si>
  <si>
    <t>I.Electricity.ES5U8C6</t>
  </si>
  <si>
    <t>Enter the carbon dioxide emissions in the leakage source category for unit 8 associated with sold heat.</t>
  </si>
  <si>
    <t>Enter the methane emissions in the leakage source category for unit 8 associated with sold heat.</t>
  </si>
  <si>
    <t>Enter the nitrous oxide emissions in the leakage source category for unit 8 associated with sold heat.</t>
  </si>
  <si>
    <t>I.Electricity.ES5U9C6</t>
  </si>
  <si>
    <t>Enter the carbon dioxide emissions in the leakage source category for unit 9 associated with sold heat.</t>
  </si>
  <si>
    <t>Enter the methane emissions in the leakage source category for unit 9 associated with sold heat.</t>
  </si>
  <si>
    <t>Enter the nitrous oxide emissions in the leakage source category for unit 9 associated with sold heat.</t>
  </si>
  <si>
    <t>I.Electricity.ES5U10C6</t>
  </si>
  <si>
    <t>Enter the carbon dioxide emissions in the leakage source category for unit 10 associated with sold heat.</t>
  </si>
  <si>
    <t>Enter the methane emissions in the leakage source category for unit 10 associated with sold heat.</t>
  </si>
  <si>
    <t>Enter the nitrous oxide emissions in the leakage source category for unit 10 associated with sold heat.</t>
  </si>
  <si>
    <t>I.Electricity.ES5U11C6</t>
  </si>
  <si>
    <t>Enter the carbon dioxide emissions in the leakage source category for unit 11 associated with sold heat.</t>
  </si>
  <si>
    <t>Enter the methane emissions in the leakage source category for unit 11 associated with sold heat.</t>
  </si>
  <si>
    <t>Enter the nitrous oxide emissions in the leakage source category for unit 11 associated with sold heat.</t>
  </si>
  <si>
    <t>I.Electricity.ES5U12C6</t>
  </si>
  <si>
    <t>Enter the carbon dioxide emissions in the leakage source category for unit 12 associated with sold heat.</t>
  </si>
  <si>
    <t>Enter the methane emissions in the leakage source category for unit 12 associated with sold heat.</t>
  </si>
  <si>
    <t>Enter the nitrous oxide emissions in the leakage source category for unit 12 associated with sold heat.</t>
  </si>
  <si>
    <t>I.Electricity.ES5U13C6</t>
  </si>
  <si>
    <t>Enter the carbon dioxide emissions in the leakage source category for unit 13 associated with sold heat.</t>
  </si>
  <si>
    <t>Enter the methane emissions in the leakage source category for unit 13 associated with sold heat.</t>
  </si>
  <si>
    <t>Enter the nitrous oxide emissions in the leakage source category for unit 13 associated with sold heat.</t>
  </si>
  <si>
    <t>I.Electricity.ES5U14C6</t>
  </si>
  <si>
    <t>Enter the carbon dioxide emissions in the leakage source category for unit 14 associated with sold heat.</t>
  </si>
  <si>
    <t>Enter the methane emissions in the leakage source category for unit 14 associated with sold heat.</t>
  </si>
  <si>
    <t>Enter the nitrous oxide emissions in the leakage source category for unit 14 associated with sold heat.</t>
  </si>
  <si>
    <t>I.Electricity.ES5U15C6</t>
  </si>
  <si>
    <t>Enter the carbon dioxide emissions in the leakage source category for unit 15 associated with sold heat.</t>
  </si>
  <si>
    <t>Enter the methane emissions in the leakage source category for unit 15 associated with sold heat.</t>
  </si>
  <si>
    <t>Enter the nitrous oxide emissions in the leakage source category for unit 15 associated with sold heat.</t>
  </si>
  <si>
    <t>I.Electricity.ES5U16C6</t>
  </si>
  <si>
    <t>Enter the carbon dioxide emissions in the leakage source category for unit 16 associated with sold heat.</t>
  </si>
  <si>
    <t>Enter the methane emissions in the leakage source category for unit 16 associated with sold heat.</t>
  </si>
  <si>
    <t>Enter the nitrous oxide emissions in the leakage source category for unit 16 associated with sold heat.</t>
  </si>
  <si>
    <t>I.Electricity.ES5U17C6</t>
  </si>
  <si>
    <t>Enter the carbon dioxide emissions in the leakage source category for unit 17 associated with sold heat.</t>
  </si>
  <si>
    <t>Enter the methane emissions in the leakage source category for unit 17 associated with sold heat.</t>
  </si>
  <si>
    <t>Enter the nitrous oxide emissions in the leakage source category for unit 17 associated with sold heat.</t>
  </si>
  <si>
    <t>I.Electricity.ES5U18C6</t>
  </si>
  <si>
    <t>Enter the carbon dioxide emissions in the leakage source category for unit 18 associated with sold heat.</t>
  </si>
  <si>
    <t>Enter the methane emissions in the leakage source category for unit 18 associated with sold heat.</t>
  </si>
  <si>
    <t>Enter the nitrous oxide emissions in the leakage source category for unit 18 associated with sold heat.</t>
  </si>
  <si>
    <t>I.Electricity.ES5U19C6</t>
  </si>
  <si>
    <t>Enter the carbon dioxide emissions in the leakage source category for unit 19 associated with sold heat.</t>
  </si>
  <si>
    <t>Enter the methane emissions in the leakage source category for unit 19 associated with sold heat.</t>
  </si>
  <si>
    <t>Enter the nitrous oxide emissions in the leakage source category for unit 19 associated with sold heat.</t>
  </si>
  <si>
    <t>I.Electricity.ES5U20C6</t>
  </si>
  <si>
    <t>Enter the carbon dioxide emissions in the leakage source category for unit 20 associated with sold heat.</t>
  </si>
  <si>
    <t>Enter the methane emissions in the leakage source category for unit 20 associated with sold heat.</t>
  </si>
  <si>
    <t>Enter the nitrous oxide emissions in the leakage source category for unit 20 associated with sold heat.</t>
  </si>
  <si>
    <t>I.Electricity.ES5U1C7</t>
  </si>
  <si>
    <t>Enter the carbon dioxide emissions in the on-site transportation source category for unit 1 associated with sold heat.</t>
  </si>
  <si>
    <t>Enter the methane emissions in the on-site transportation source category for unit 1 associated with sold heat.</t>
  </si>
  <si>
    <t>Enter the nitrous oxide emissions in the on-site transportation source category for unit 1 associated with sold heat.</t>
  </si>
  <si>
    <t>I.Electricity.ES5U2C7</t>
  </si>
  <si>
    <t>Enter the carbon dioxide emissions in the on-site transportation source category for unit 2 associated with sold heat.</t>
  </si>
  <si>
    <t>Enter the methane emissions in the on-site transportation source category for unit 2 associated with sold heat.</t>
  </si>
  <si>
    <t>Enter the nitrous oxide emissions in the on-site transportation source category for unit 2 associated with sold heat.</t>
  </si>
  <si>
    <t>I.Electricity.ES5U3C7</t>
  </si>
  <si>
    <t>Enter the carbon dioxide emissions in the on-site transportation source category for unit 3 associated with sold heat.</t>
  </si>
  <si>
    <t>Enter the methane emissions in the on-site transportation source category for unit 3 associated with sold heat.</t>
  </si>
  <si>
    <t>Enter the nitrous oxide emissions in the on-site transportation source category for unit 3 associated with sold heat.</t>
  </si>
  <si>
    <t>I.Electricity.ES5U4C7</t>
  </si>
  <si>
    <t>Enter the carbon dioxide emissions in the on-site transportation source category for unit 4 associated with sold heat.</t>
  </si>
  <si>
    <t>Enter the methane emissions in the on-site transportation source category for unit 4 associated with sold heat.</t>
  </si>
  <si>
    <t>Enter the nitrous oxide emissions in the on-site transportation source category for unit 4 associated with sold heat.</t>
  </si>
  <si>
    <t>I.Electricity.ES5U5C7</t>
  </si>
  <si>
    <t>Enter the carbon dioxide emissions in the on-site transportation source category for unit 5 associated with sold heat.</t>
  </si>
  <si>
    <t>Enter the methane emissions in the on-site transportation source category for unit 5 associated with sold heat.</t>
  </si>
  <si>
    <t>Enter the nitrous oxide emissions in the on-site transportation source category for unit 5 associated with sold heat.</t>
  </si>
  <si>
    <t>I.Electricity.ES5U6C7</t>
  </si>
  <si>
    <t>Enter the carbon dioxide emissions in the on-site transportation source category for unit 6 associated with sold heat.</t>
  </si>
  <si>
    <t>Enter the methane emissions in the on-site transportation source category for unit 6 associated with sold heat.</t>
  </si>
  <si>
    <t>Enter the nitrous oxide emissions in the on-site transportation source category for unit 6 associated with sold heat.</t>
  </si>
  <si>
    <t>I.Electricity.ES5U7C7</t>
  </si>
  <si>
    <t>Enter the carbon dioxide emissions in the on-site transportation source category for unit 7 associated with sold heat.</t>
  </si>
  <si>
    <t>Enter the methane emissions in the on-site transportation source category for unit 7 associated with sold heat.</t>
  </si>
  <si>
    <t>Enter the nitrous oxide emissions in the on-site transportation source category for unit 7 associated with sold heat.</t>
  </si>
  <si>
    <t>I.Electricity.ES5U8C7</t>
  </si>
  <si>
    <t>Enter the carbon dioxide emissions in the on-site transportation source category for unit 8 associated with sold heat.</t>
  </si>
  <si>
    <t>Enter the methane emissions in the on-site transportation source category for unit 8 associated with sold heat.</t>
  </si>
  <si>
    <t>Enter the nitrous oxide emissions in the on-site transportation source category for unit 8 associated with sold heat.</t>
  </si>
  <si>
    <t>I.Electricity.ES5U9C7</t>
  </si>
  <si>
    <t>Enter the carbon dioxide emissions in the on-site transportation source category for unit 9 associated with sold heat.</t>
  </si>
  <si>
    <t>Enter the methane emissions in the on-site transportation source category for unit 9 associated with sold heat.</t>
  </si>
  <si>
    <t>Enter the nitrous oxide emissions in the on-site transportation source category for unit 9 associated with sold heat.</t>
  </si>
  <si>
    <t>I.Electricity.ES5U10C7</t>
  </si>
  <si>
    <t>Enter the carbon dioxide emissions in the on-site transportation source category for unit 10 associated with sold heat.</t>
  </si>
  <si>
    <t>Enter the methane emissions in the on-site transportation source category for unit 10 associated with sold heat.</t>
  </si>
  <si>
    <t>Enter the nitrous oxide emissions in the on-site transportation source category for unit 10 associated with sold heat.</t>
  </si>
  <si>
    <t>I.Electricity.ES5U11C7</t>
  </si>
  <si>
    <t>Enter the carbon dioxide emissions in the on-site transportation source category for unit 11 associated with sold heat.</t>
  </si>
  <si>
    <t>Enter the methane emissions in the on-site transportation source category for unit 11 associated with sold heat.</t>
  </si>
  <si>
    <t>Enter the nitrous oxide emissions in the on-site transportation source category for unit 11 associated with sold heat.</t>
  </si>
  <si>
    <t>I.Electricity.ES5U12C7</t>
  </si>
  <si>
    <t>Enter the carbon dioxide emissions in the on-site transportation source category for unit 12 associated with sold heat.</t>
  </si>
  <si>
    <t>Enter the methane emissions in the on-site transportation source category for unit 12 associated with sold heat.</t>
  </si>
  <si>
    <t>Enter the nitrous oxide emissions in the on-site transportation source category for unit 12 associated with sold heat.</t>
  </si>
  <si>
    <t>I.Electricity.ES5U13C7</t>
  </si>
  <si>
    <t>Enter the carbon dioxide emissions in the on-site transportation source category for unit 13 associated with sold heat.</t>
  </si>
  <si>
    <t>Enter the methane emissions in the on-site transportation source category for unit 13 associated with sold heat.</t>
  </si>
  <si>
    <t>Enter the nitrous oxide emissions in the on-site transportation source category for unit 13 associated with sold heat.</t>
  </si>
  <si>
    <t>I.Electricity.ES5U14C7</t>
  </si>
  <si>
    <t>Enter the carbon dioxide emissions in the on-site transportation source category for unit 14 associated with sold heat.</t>
  </si>
  <si>
    <t>Enter the methane emissions in the on-site transportation source category for unit 14 associated with sold heat.</t>
  </si>
  <si>
    <t>Enter the nitrous oxide emissions in the on-site transportation source category for unit 14 associated with sold heat.</t>
  </si>
  <si>
    <t>I.Electricity.ES5U15C7</t>
  </si>
  <si>
    <t>Enter the carbon dioxide emissions in the on-site transportation source category for unit 15 associated with sold heat.</t>
  </si>
  <si>
    <t>Enter the methane emissions in the on-site transportation source category for unit 15 associated with sold heat.</t>
  </si>
  <si>
    <t>Enter the nitrous oxide emissions in the on-site transportation source category for unit 15 associated with sold heat.</t>
  </si>
  <si>
    <t>I.Electricity.ES5U16C7</t>
  </si>
  <si>
    <t>Enter the carbon dioxide emissions in the on-site transportation source category for unit 16 associated with sold heat.</t>
  </si>
  <si>
    <t>Enter the methane emissions in the on-site transportation source category for unit 16 associated with sold heat.</t>
  </si>
  <si>
    <t>Enter the nitrous oxide emissions in the on-site transportation source category for unit 16 associated with sold heat.</t>
  </si>
  <si>
    <t>I.Electricity.ES5U17C7</t>
  </si>
  <si>
    <t>Enter the carbon dioxide emissions in the on-site transportation source category for unit 17 associated with sold heat.</t>
  </si>
  <si>
    <t>Enter the methane emissions in the on-site transportation source category for unit 17 associated with sold heat.</t>
  </si>
  <si>
    <t>Enter the nitrous oxide emissions in the on-site transportation source category for unit 17 associated with sold heat.</t>
  </si>
  <si>
    <t>I.Electricity.ES5U18C7</t>
  </si>
  <si>
    <t>Enter the carbon dioxide emissions in the on-site transportation source category for unit 18 associated with sold heat.</t>
  </si>
  <si>
    <t>Enter the methane emissions in the on-site transportation source category for unit 18 associated with sold heat.</t>
  </si>
  <si>
    <t>Enter the nitrous oxide emissions in the on-site transportation source category for unit 18 associated with sold heat.</t>
  </si>
  <si>
    <t>I.Electricity.ES5U19C7</t>
  </si>
  <si>
    <t>Enter the carbon dioxide emissions in the on-site transportation source category for unit 19 associated with sold heat.</t>
  </si>
  <si>
    <t>Enter the methane emissions in the on-site transportation source category for unit 19 associated with sold heat.</t>
  </si>
  <si>
    <t>Enter the nitrous oxide emissions in the on-site transportation source category for unit 19 associated with sold heat.</t>
  </si>
  <si>
    <t>I.Electricity.ES5U20C7</t>
  </si>
  <si>
    <t>Enter the carbon dioxide emissions in the on-site transportation source category for unit 20 associated with sold heat.</t>
  </si>
  <si>
    <t>Enter the methane emissions in the on-site transportation source category for unit 20 associated with sold heat.</t>
  </si>
  <si>
    <t>Enter the nitrous oxide emissions in the on-site transportation source category for unit 20 associated with sold heat.</t>
  </si>
  <si>
    <t>I.Electricity.ES5U1C8</t>
  </si>
  <si>
    <t>Enter the carbon dioxide emissions in the waste source category for unit 1 associated with sold heat.</t>
  </si>
  <si>
    <t>Enter the methane emissions in the waste source category for unit 1 associated with sold heat.</t>
  </si>
  <si>
    <t>Enter the nitrous oxide emissions in the waste source category for unit 1 associated with sold heat.</t>
  </si>
  <si>
    <t>I.Electricity.ES5U2C8</t>
  </si>
  <si>
    <t>Enter the carbon dioxide emissions in the waste source category for unit 2 associated with sold heat.</t>
  </si>
  <si>
    <t>Enter the methane emissions in the waste source category for unit 2 associated with sold heat.</t>
  </si>
  <si>
    <t>Enter the nitrous oxide emissions in the waste source category for unit 2 associated with sold heat.</t>
  </si>
  <si>
    <t>I.Electricity.ES5U3C8</t>
  </si>
  <si>
    <t>Enter the carbon dioxide emissions in the waste source category for unit 3 associated with sold heat.</t>
  </si>
  <si>
    <t>Enter the methane emissions in the waste source category for unit 3 associated with sold heat.</t>
  </si>
  <si>
    <t>Enter the nitrous oxide emissions in the waste source category for unit 3 associated with sold heat.</t>
  </si>
  <si>
    <t>I.Electricity.ES5U4C8</t>
  </si>
  <si>
    <t>Enter the carbon dioxide emissions in the waste source category for unit 4 associated with sold heat.</t>
  </si>
  <si>
    <t>Enter the methane emissions in the waste source category for unit 4 associated with sold heat.</t>
  </si>
  <si>
    <t>Enter the nitrous oxide emissions in the waste source category for unit 4 associated with sold heat.</t>
  </si>
  <si>
    <t>I.Electricity.ES5U5C8</t>
  </si>
  <si>
    <t>Enter the carbon dioxide emissions in the waste source category for unit 5 associated with sold heat.</t>
  </si>
  <si>
    <t>Enter the methane emissions in the waste source category for unit 5 associated with sold heat.</t>
  </si>
  <si>
    <t>Enter the nitrous oxide emissions in the waste source category for unit 5 associated with sold heat.</t>
  </si>
  <si>
    <t>I.Electricity.ES5U6C8</t>
  </si>
  <si>
    <t>Enter the carbon dioxide emissions in the waste source category for unit 6 associated with sold heat.</t>
  </si>
  <si>
    <t>Enter the methane emissions in the waste source category for unit 6 associated with sold heat.</t>
  </si>
  <si>
    <t>Enter the nitrous oxide emissions in the waste source category for unit 6 associated with sold heat.</t>
  </si>
  <si>
    <t>I.Electricity.ES5U7C8</t>
  </si>
  <si>
    <t>Enter the carbon dioxide emissions in the waste source category for unit 7 associated with sold heat.</t>
  </si>
  <si>
    <t>Enter the methane emissions in the waste source category for unit 7 associated with sold heat.</t>
  </si>
  <si>
    <t>Enter the nitrous oxide emissions in the waste source category for unit 7 associated with sold heat.</t>
  </si>
  <si>
    <t>I.Electricity.ES5U8C8</t>
  </si>
  <si>
    <t>Enter the carbon dioxide emissions in the waste source category for unit 8 associated with sold heat.</t>
  </si>
  <si>
    <t>Enter the methane emissions in the waste source category for unit 8 associated with sold heat.</t>
  </si>
  <si>
    <t>Enter the nitrous oxide emissions in the waste source category for unit 8 associated with sold heat.</t>
  </si>
  <si>
    <t>I.Electricity.ES5U9C8</t>
  </si>
  <si>
    <t>Enter the carbon dioxide emissions in the waste source category for unit 9 associated with sold heat.</t>
  </si>
  <si>
    <t>Enter the methane emissions in the waste source category for unit 9 associated with sold heat.</t>
  </si>
  <si>
    <t>Enter the nitrous oxide emissions in the waste source category for unit 9 associated with sold heat.</t>
  </si>
  <si>
    <t>I.Electricity.ES5U10C8</t>
  </si>
  <si>
    <t>Enter the carbon dioxide emissions in the waste source category for unit 10 associated with sold heat.</t>
  </si>
  <si>
    <t>Enter the methane emissions in the waste source category for unit 10 associated with sold heat.</t>
  </si>
  <si>
    <t>Enter the nitrous oxide emissions in the waste source category for unit 10 associated with sold heat.</t>
  </si>
  <si>
    <t>I.Electricity.ES5U11C8</t>
  </si>
  <si>
    <t>Enter the carbon dioxide emissions in the waste source category for unit 11 associated with sold heat.</t>
  </si>
  <si>
    <t>Enter the methane emissions in the waste source category for unit 11 associated with sold heat.</t>
  </si>
  <si>
    <t>Enter the nitrous oxide emissions in the waste source category for unit 11 associated with sold heat.</t>
  </si>
  <si>
    <t>I.Electricity.ES5U12C8</t>
  </si>
  <si>
    <t>Enter the carbon dioxide emissions in the waste source category for unit 12 associated with sold heat.</t>
  </si>
  <si>
    <t>Enter the methane emissions in the waste source category for unit 12 associated with sold heat.</t>
  </si>
  <si>
    <t>Enter the nitrous oxide emissions in the waste source category for unit 12 associated with sold heat.</t>
  </si>
  <si>
    <t>I.Electricity.ES5U13C8</t>
  </si>
  <si>
    <t>Enter the carbon dioxide emissions in the waste source category for unit 13 associated with sold heat.</t>
  </si>
  <si>
    <t>Enter the methane emissions in the waste source category for unit 13 associated with sold heat.</t>
  </si>
  <si>
    <t>Enter the nitrous oxide emissions in the waste source category for unit 13 associated with sold heat.</t>
  </si>
  <si>
    <t>I.Electricity.ES5U14C8</t>
  </si>
  <si>
    <t>Enter the carbon dioxide emissions in the waste source category for unit 14 associated with sold heat.</t>
  </si>
  <si>
    <t>Enter the methane emissions in the waste source category for unit 14 associated with sold heat.</t>
  </si>
  <si>
    <t>Enter the nitrous oxide emissions in the waste source category for unit 14 associated with sold heat.</t>
  </si>
  <si>
    <t>I.Electricity.ES5U15C8</t>
  </si>
  <si>
    <t>Enter the carbon dioxide emissions in the waste source category for unit 15 associated with sold heat.</t>
  </si>
  <si>
    <t>Enter the methane emissions in the waste source category for unit 15 associated with sold heat.</t>
  </si>
  <si>
    <t>Enter the nitrous oxide emissions in the waste source category for unit 15 associated with sold heat.</t>
  </si>
  <si>
    <t>I.Electricity.ES5U16C8</t>
  </si>
  <si>
    <t>Enter the carbon dioxide emissions in the waste source category for unit 16 associated with sold heat.</t>
  </si>
  <si>
    <t>Enter the methane emissions in the waste source category for unit 16 associated with sold heat.</t>
  </si>
  <si>
    <t>Enter the nitrous oxide emissions in the waste source category for unit 16 associated with sold heat.</t>
  </si>
  <si>
    <t>I.Electricity.ES5U17C8</t>
  </si>
  <si>
    <t>Enter the carbon dioxide emissions in the waste source category for unit 17 associated with sold heat.</t>
  </si>
  <si>
    <t>Enter the methane emissions in the waste source category for unit 17 associated with sold heat.</t>
  </si>
  <si>
    <t>Enter the nitrous oxide emissions in the waste source category for unit 17 associated with sold heat.</t>
  </si>
  <si>
    <t>I.Electricity.ES5U18C8</t>
  </si>
  <si>
    <t>Enter the carbon dioxide emissions in the waste source category for unit 18 associated with sold heat.</t>
  </si>
  <si>
    <t>Enter the methane emissions in the waste source category for unit 18 associated with sold heat.</t>
  </si>
  <si>
    <t>Enter the nitrous oxide emissions in the waste source category for unit 18 associated with sold heat.</t>
  </si>
  <si>
    <t>I.Electricity.ES5U19C8</t>
  </si>
  <si>
    <t>Enter the carbon dioxide emissions in the waste source category for unit 19 associated with sold heat.</t>
  </si>
  <si>
    <t>Enter the methane emissions in the waste source category for unit 19 associated with sold heat.</t>
  </si>
  <si>
    <t>Enter the nitrous oxide emissions in the waste source category for unit 19 associated with sold heat.</t>
  </si>
  <si>
    <t>I.Electricity.ES5U20C8</t>
  </si>
  <si>
    <t>Enter the carbon dioxide emissions in the waste source category for unit 20 associated with sold heat.</t>
  </si>
  <si>
    <t>Enter the methane emissions in the waste source category for unit 20 associated with sold heat.</t>
  </si>
  <si>
    <t>Enter the nitrous oxide emissions in the waste source category for unit 20 associated with sold heat.</t>
  </si>
  <si>
    <t>I.Electricity.ES5U1C9</t>
  </si>
  <si>
    <t>Enter the carbon dioxide emissions in the wastewater source category for unit 1 associated with sold heat.</t>
  </si>
  <si>
    <t>Enter the methane emissions in the wastewater source category for unit 1 associated with sold heat.</t>
  </si>
  <si>
    <t>Enter the nitrous oxide emissions in the wastewater source category for unit 1 associated with sold heat.</t>
  </si>
  <si>
    <t>I.Electricity.ES5U2C9</t>
  </si>
  <si>
    <t>Enter the carbon dioxide emissions in the wastewater source category for unit 2 associated with sold heat.</t>
  </si>
  <si>
    <t>Enter the methane emissions in the wastewater source category for unit 2 associated with sold heat.</t>
  </si>
  <si>
    <t>Enter the nitrous oxide emissions in the wastewater source category for unit 2 associated with sold heat.</t>
  </si>
  <si>
    <t>I.Electricity.ES5U3C9</t>
  </si>
  <si>
    <t>Enter the carbon dioxide emissions in the wastewater source category for unit 3 associated with sold heat.</t>
  </si>
  <si>
    <t>Enter the methane emissions in the wastewater source category for unit 3 associated with sold heat.</t>
  </si>
  <si>
    <t>Enter the nitrous oxide emissions in the wastewater source category for unit 3 associated with sold heat.</t>
  </si>
  <si>
    <t>I.Electricity.ES5U4C9</t>
  </si>
  <si>
    <t>Enter the carbon dioxide emissions in the wastewater source category for unit 4 associated with sold heat.</t>
  </si>
  <si>
    <t>Enter the methane emissions in the wastewater source category for unit 4 associated with sold heat.</t>
  </si>
  <si>
    <t>Enter the nitrous oxide emissions in the wastewater source category for unit 4 associated with sold heat.</t>
  </si>
  <si>
    <t>I.Electricity.ES5U5C9</t>
  </si>
  <si>
    <t>Enter the carbon dioxide emissions in the wastewater source category for unit 5 associated with sold heat.</t>
  </si>
  <si>
    <t>Enter the methane emissions in the wastewater source category for unit 5 associated with sold heat.</t>
  </si>
  <si>
    <t>Enter the nitrous oxide emissions in the wastewater source category for unit 5 associated with sold heat.</t>
  </si>
  <si>
    <t>I.Electricity.ES5U6C9</t>
  </si>
  <si>
    <t>Enter the carbon dioxide emissions in the wastewater source category for unit 6 associated with sold heat.</t>
  </si>
  <si>
    <t>Enter the methane emissions in the wastewater source category for unit 6 associated with sold heat.</t>
  </si>
  <si>
    <t>Enter the nitrous oxide emissions in the wastewater source category for unit 6 associated with sold heat.</t>
  </si>
  <si>
    <t>I.Electricity.ES5U7C9</t>
  </si>
  <si>
    <t>Enter the carbon dioxide emissions in the wastewater source category for unit 7 associated with sold heat.</t>
  </si>
  <si>
    <t>Enter the methane emissions in the wastewater source category for unit 7 associated with sold heat.</t>
  </si>
  <si>
    <t>Enter the nitrous oxide emissions in the wastewater source category for unit 7 associated with sold heat.</t>
  </si>
  <si>
    <t>I.Electricity.ES5U8C9</t>
  </si>
  <si>
    <t>Enter the carbon dioxide emissions in the wastewater source category for unit 8 associated with sold heat.</t>
  </si>
  <si>
    <t>Enter the methane emissions in the wastewater source category for unit 8 associated with sold heat.</t>
  </si>
  <si>
    <t>Enter the nitrous oxide emissions in the wastewater source category for unit 8 associated with sold heat.</t>
  </si>
  <si>
    <t>I.Electricity.ES5U9C9</t>
  </si>
  <si>
    <t>Enter the carbon dioxide emissions in the wastewater source category for unit 9 associated with sold heat.</t>
  </si>
  <si>
    <t>Enter the methane emissions in the wastewater source category for unit 9 associated with sold heat.</t>
  </si>
  <si>
    <t>Enter the nitrous oxide emissions in the wastewater source category for unit 9 associated with sold heat.</t>
  </si>
  <si>
    <t>I.Electricity.ES5U10C9</t>
  </si>
  <si>
    <t>Enter the carbon dioxide emissions in the wastewater source category for unit 10 associated with sold heat.</t>
  </si>
  <si>
    <t>Enter the methane emissions in the wastewater source category for unit 10 associated with sold heat.</t>
  </si>
  <si>
    <t>Enter the nitrous oxide emissions in the wastewater source category for unit 10 associated with sold heat.</t>
  </si>
  <si>
    <t>I.Electricity.ES5U11C9</t>
  </si>
  <si>
    <t>Enter the carbon dioxide emissions in the wastewater source category for unit 11 associated with sold heat.</t>
  </si>
  <si>
    <t>Enter the methane emissions in the wastewater source category for unit 11 associated with sold heat.</t>
  </si>
  <si>
    <t>Enter the nitrous oxide emissions in the wastewater source category for unit 11 associated with sold heat.</t>
  </si>
  <si>
    <t>I.Electricity.ES5U12C9</t>
  </si>
  <si>
    <t>Enter the carbon dioxide emissions in the wastewater source category for unit 12 associated with sold heat.</t>
  </si>
  <si>
    <t>Enter the methane emissions in the wastewater source category for unit 12 associated with sold heat.</t>
  </si>
  <si>
    <t>Enter the nitrous oxide emissions in the wastewater source category for unit 12 associated with sold heat.</t>
  </si>
  <si>
    <t>I.Electricity.ES5U13C9</t>
  </si>
  <si>
    <t>Enter the carbon dioxide emissions in the wastewater source category for unit 13 associated with sold heat.</t>
  </si>
  <si>
    <t>Enter the methane emissions in the wastewater source category for unit 13 associated with sold heat.</t>
  </si>
  <si>
    <t>Enter the nitrous oxide emissions in the wastewater source category for unit 13 associated with sold heat.</t>
  </si>
  <si>
    <t>I.Electricity.ES5U14C9</t>
  </si>
  <si>
    <t>Enter the carbon dioxide emissions in the wastewater source category for unit 14 associated with sold heat.</t>
  </si>
  <si>
    <t>Enter the methane emissions in the wastewater source category for unit 14 associated with sold heat.</t>
  </si>
  <si>
    <t>Enter the nitrous oxide emissions in the wastewater source category for unit 14 associated with sold heat.</t>
  </si>
  <si>
    <t>I.Electricity.ES5U15C9</t>
  </si>
  <si>
    <t>Enter the carbon dioxide emissions in the wastewater source category for unit 15 associated with sold heat.</t>
  </si>
  <si>
    <t>Enter the methane emissions in the wastewater source category for unit 15 associated with sold heat.</t>
  </si>
  <si>
    <t>Enter the nitrous oxide emissions in the wastewater source category for unit 15 associated with sold heat.</t>
  </si>
  <si>
    <t>I.Electricity.ES5U16C9</t>
  </si>
  <si>
    <t>Enter the carbon dioxide emissions in the wastewater source category for unit 16 associated with sold heat.</t>
  </si>
  <si>
    <t>Enter the methane emissions in the wastewater source category for unit 16 associated with sold heat.</t>
  </si>
  <si>
    <t>Enter the nitrous oxide emissions in the wastewater source category for unit 16 associated with sold heat.</t>
  </si>
  <si>
    <t>I.Electricity.ES5U17C9</t>
  </si>
  <si>
    <t>Enter the carbon dioxide emissions in the wastewater source category for unit 17 associated with sold heat.</t>
  </si>
  <si>
    <t>Enter the methane emissions in the wastewater source category for unit 17 associated with sold heat.</t>
  </si>
  <si>
    <t>Enter the nitrous oxide emissions in the wastewater source category for unit 17 associated with sold heat.</t>
  </si>
  <si>
    <t>I.Electricity.ES5U18C9</t>
  </si>
  <si>
    <t>Enter the carbon dioxide emissions in the wastewater source category for unit 18 associated with sold heat.</t>
  </si>
  <si>
    <t>Enter the methane emissions in the wastewater source category for unit 18 associated with sold heat.</t>
  </si>
  <si>
    <t>Enter the nitrous oxide emissions in the wastewater source category for unit 18 associated with sold heat.</t>
  </si>
  <si>
    <t>I.Electricity.ES5U19C9</t>
  </si>
  <si>
    <t>Enter the carbon dioxide emissions in the wastewater source category for unit 19 associated with sold heat.</t>
  </si>
  <si>
    <t>Enter the methane emissions in the wastewater source category for unit 19 associated with sold heat.</t>
  </si>
  <si>
    <t>Enter the nitrous oxide emissions in the wastewater source category for unit 19 associated with sold heat.</t>
  </si>
  <si>
    <t>I.Electricity.ES5U20C9</t>
  </si>
  <si>
    <t>Enter the carbon dioxide emissions in the wastewater source category for unit 20 associated with sold heat.</t>
  </si>
  <si>
    <t>Enter the methane emissions in the wastewater source category for unit 20 associated with sold heat.</t>
  </si>
  <si>
    <t>Enter the nitrous oxide emissions in the wastewater source category for unit 20 associated with sold heat.</t>
  </si>
  <si>
    <t>I.Declaration.Name</t>
  </si>
  <si>
    <t>Enter the name of the authorized signing officer.</t>
  </si>
  <si>
    <t>I.Declaration.Date</t>
  </si>
  <si>
    <t>Enter the date of signature.</t>
  </si>
  <si>
    <t>I.Developer.C1</t>
  </si>
  <si>
    <t>I.Developer.C2</t>
  </si>
  <si>
    <t>I.Developer.C3</t>
  </si>
  <si>
    <t>I.Developer.C4</t>
  </si>
  <si>
    <t>I.Developer.C5</t>
  </si>
  <si>
    <t>I.Developer.C6</t>
  </si>
  <si>
    <t>I.Developer.C7</t>
  </si>
  <si>
    <t>I.Developer.C8</t>
  </si>
  <si>
    <t>I.Developer.C9</t>
  </si>
  <si>
    <t>I.Developer.ES1</t>
  </si>
  <si>
    <t>I.Developer.ES2</t>
  </si>
  <si>
    <t>I.Developer.ES3</t>
  </si>
  <si>
    <t>I.Developer.ES4</t>
  </si>
  <si>
    <t>I.Developer.ES5</t>
  </si>
  <si>
    <t>Before using this form, ensure it is saved in a trusted location.</t>
  </si>
  <si>
    <t>The authorized signing officer must provide a signature on the Declaration tab of the PDF.</t>
  </si>
  <si>
    <t>Both the Excel and PDF versions of this form must be submitted in their entirety along with any other required documents.</t>
  </si>
  <si>
    <t>The timestamp on each tab of this Excel form must match the timestamp on each tab of the PDF version.</t>
  </si>
  <si>
    <t>This completed form must be submitted by email to OBPSENV@gov.sk.ca.</t>
  </si>
  <si>
    <t>Contact Information</t>
  </si>
  <si>
    <r>
      <t xml:space="preserve">All information included in support of this submission is considered public in accordance with section 61(1) of </t>
    </r>
    <r>
      <rPr>
        <i/>
        <sz val="11"/>
        <color rgb="FF000000"/>
        <rFont val="Aptos Narrow"/>
        <family val="2"/>
        <scheme val="minor"/>
      </rPr>
      <t>The Management and Reduction of Greenhouse Gases Act.</t>
    </r>
    <r>
      <rPr>
        <sz val="11"/>
        <color rgb="FF000000"/>
        <rFont val="Aptos Narrow"/>
        <family val="2"/>
        <scheme val="minor"/>
      </rPr>
      <t xml:space="preserve"> A request to keep confidential any part of this submission for a period of five years must be made in writing by submitting the </t>
    </r>
    <r>
      <rPr>
        <i/>
        <sz val="11"/>
        <color rgb="FF000000"/>
        <rFont val="Aptos Narrow"/>
        <family val="2"/>
        <scheme val="minor"/>
      </rPr>
      <t>Confidentiality Request Form for Regulated Emitters Subject to The Management and Reduction of Greenhouse Gases (Standards and Compliance) Regulations, 2023</t>
    </r>
    <r>
      <rPr>
        <sz val="11"/>
        <color rgb="FF000000"/>
        <rFont val="Aptos Narrow"/>
        <family val="2"/>
        <scheme val="minor"/>
      </rPr>
      <t xml:space="preserve"> with this submission per section 61(3) of </t>
    </r>
    <r>
      <rPr>
        <i/>
        <sz val="11"/>
        <color rgb="FF000000"/>
        <rFont val="Aptos Narrow"/>
        <family val="2"/>
        <scheme val="minor"/>
      </rPr>
      <t>The Management and Reduction of Greenhouse Gases Act</t>
    </r>
    <r>
      <rPr>
        <sz val="11"/>
        <color rgb="FF000000"/>
        <rFont val="Aptos Narrow"/>
        <family val="2"/>
        <scheme val="minor"/>
      </rPr>
      <t xml:space="preserve"> and section 32 of </t>
    </r>
    <r>
      <rPr>
        <i/>
        <sz val="11"/>
        <color rgb="FF000000"/>
        <rFont val="Aptos Narrow"/>
        <family val="2"/>
        <scheme val="minor"/>
      </rPr>
      <t>The Management and Reduction of Greenhouse Gases (Standards and Compliance) Regulations, 2023.</t>
    </r>
    <r>
      <rPr>
        <sz val="11"/>
        <color rgb="FF000000"/>
        <rFont val="Aptos Narrow"/>
        <family val="2"/>
        <scheme val="minor"/>
      </rPr>
      <t xml:space="preserve"> Subsequent requests may be made prior to the expiry period to extend confidentiality of all or any part of this submission on five-year intervals per section 61(4) of </t>
    </r>
    <r>
      <rPr>
        <i/>
        <sz val="11"/>
        <color rgb="FF000000"/>
        <rFont val="Aptos Narrow"/>
        <family val="2"/>
        <scheme val="minor"/>
      </rPr>
      <t>The Management and Reduction of Greenhouse Gases Act.</t>
    </r>
  </si>
  <si>
    <r>
      <t xml:space="preserve">A </t>
    </r>
    <r>
      <rPr>
        <i/>
        <sz val="11"/>
        <color rgb="FF000000"/>
        <rFont val="Aptos Narrow"/>
        <family val="2"/>
        <scheme val="minor"/>
      </rPr>
      <t>Contact Information Form for Regulated Emitters within the Saskatchewan Output-Based Performance Standards Program</t>
    </r>
    <r>
      <rPr>
        <sz val="11"/>
        <color rgb="FF000000"/>
        <rFont val="Aptos Narrow"/>
        <family val="2"/>
        <scheme val="minor"/>
      </rPr>
      <t xml:space="preserve"> must be submitted if the public contact or an authorized signing officer or technical contact at this facility changes.</t>
    </r>
  </si>
  <si>
    <t>An authorized signing officer is a person who has the authority to accept legal responsibility on behalf of the facility in this form.</t>
  </si>
  <si>
    <t>Proof of authority for an authorized signing officer must be submitted with the contact information form if the authorized signing officer does not hold the position of chief executive officer, chief financial officer, chief operating officer, president or vice president.</t>
  </si>
  <si>
    <t>Refer to the Appendix tab for additional instructions.</t>
  </si>
  <si>
    <t>Regulated emitter name</t>
  </si>
  <si>
    <t>I.Facility.EmitterName</t>
  </si>
  <si>
    <t>Enter the regulated emitter name.</t>
  </si>
  <si>
    <t>Existing gaseous fuel 2023</t>
  </si>
  <si>
    <t>Existing gaseous fuel 2024</t>
  </si>
  <si>
    <t>Existing gaseous fuel 2025</t>
  </si>
  <si>
    <t>Existing gaseous fuel 2026</t>
  </si>
  <si>
    <t>Existing gaseous fuel 2027</t>
  </si>
  <si>
    <t>Existing gaseous fuel 2028</t>
  </si>
  <si>
    <t>Existing gaseous fuel 2029</t>
  </si>
  <si>
    <t>Existing gaseous fuel 2030</t>
  </si>
  <si>
    <t>='Facility Information'!$C$7</t>
  </si>
  <si>
    <t>='Facility Information'!$C$10</t>
  </si>
  <si>
    <t>='Facility Information'!$E$10</t>
  </si>
  <si>
    <t>='Facility Information'!$C$13</t>
  </si>
  <si>
    <t>='Facility Information'!$E$13</t>
  </si>
  <si>
    <t>='Electricity Data'!$D$9</t>
  </si>
  <si>
    <t>='Electricity Data'!$E$9</t>
  </si>
  <si>
    <t>='Electricity Data'!$F$9</t>
  </si>
  <si>
    <t>='Electricity Data'!$G$9</t>
  </si>
  <si>
    <t>='Electricity Data'!$H$9</t>
  </si>
  <si>
    <t>='Electricity Data'!$I$9</t>
  </si>
  <si>
    <t>='Electricity Data'!$J$9</t>
  </si>
  <si>
    <t>='Electricity Data'!$K$9</t>
  </si>
  <si>
    <t>='Electricity Data'!$L$9</t>
  </si>
  <si>
    <t>='Electricity Data'!$M$9</t>
  </si>
  <si>
    <t>='Electricity Data'!$N$9</t>
  </si>
  <si>
    <t>='Electricity Data'!$O$9</t>
  </si>
  <si>
    <t>='Electricity Data'!$P$9</t>
  </si>
  <si>
    <t>='Electricity Data'!$Q$9</t>
  </si>
  <si>
    <t>='Electricity Data'!$R$9</t>
  </si>
  <si>
    <t>='Electricity Data'!$S$9</t>
  </si>
  <si>
    <t>='Electricity Data'!$T$9</t>
  </si>
  <si>
    <t>='Electricity Data'!$U$9</t>
  </si>
  <si>
    <t>='Electricity Data'!$V$9</t>
  </si>
  <si>
    <t>='Electricity Data'!$W$9</t>
  </si>
  <si>
    <t>='Electricity Data'!$D$13:$D$15</t>
  </si>
  <si>
    <t>='Electricity Data'!$E$13:$E$15</t>
  </si>
  <si>
    <t>='Electricity Data'!$F$13:$F$15</t>
  </si>
  <si>
    <t>='Electricity Data'!$G$13:$G$15</t>
  </si>
  <si>
    <t>='Electricity Data'!$H$13:$H$15</t>
  </si>
  <si>
    <t>='Electricity Data'!$I$13:$I$15</t>
  </si>
  <si>
    <t>='Electricity Data'!$J$13:$J$15</t>
  </si>
  <si>
    <t>='Electricity Data'!$K$13:$K$15</t>
  </si>
  <si>
    <t>='Electricity Data'!$L$13:$L$15</t>
  </si>
  <si>
    <t>='Electricity Data'!$M$13:$M$15</t>
  </si>
  <si>
    <t>='Electricity Data'!$N$13:$N$15</t>
  </si>
  <si>
    <t>='Electricity Data'!$O$13:$O$15</t>
  </si>
  <si>
    <t>='Electricity Data'!$P$13:$P$15</t>
  </si>
  <si>
    <t>='Electricity Data'!$Q$13:$Q$15</t>
  </si>
  <si>
    <t>='Electricity Data'!$R$13:$R$15</t>
  </si>
  <si>
    <t>='Electricity Data'!$S$13:$S$15</t>
  </si>
  <si>
    <t>='Electricity Data'!$T$13:$T$15</t>
  </si>
  <si>
    <t>='Electricity Data'!$U$13:$U$15</t>
  </si>
  <si>
    <t>='Electricity Data'!$V$13:$V$15</t>
  </si>
  <si>
    <t>='Electricity Data'!$W$13:$W$15</t>
  </si>
  <si>
    <t>='Electricity Data'!$D$19:$D$42</t>
  </si>
  <si>
    <t>='Electricity Data'!$E$19:$E$42</t>
  </si>
  <si>
    <t>='Electricity Data'!$F$19:$F$42</t>
  </si>
  <si>
    <t>='Electricity Data'!$G$19:$G$42</t>
  </si>
  <si>
    <t>='Electricity Data'!$H$19:$H$42</t>
  </si>
  <si>
    <t>='Electricity Data'!$I$19:$I$42</t>
  </si>
  <si>
    <t>='Electricity Data'!$J$19:$J$42</t>
  </si>
  <si>
    <t>='Electricity Data'!$K$19:$K$42</t>
  </si>
  <si>
    <t>='Electricity Data'!$L$19:$L$42</t>
  </si>
  <si>
    <t>='Electricity Data'!$M$19:$M$42</t>
  </si>
  <si>
    <t>='Electricity Data'!$N$19:$N$42</t>
  </si>
  <si>
    <t>='Electricity Data'!$O$19:$O$42</t>
  </si>
  <si>
    <t>='Electricity Data'!$P$19:$P$42</t>
  </si>
  <si>
    <t>='Electricity Data'!$Q$19:$Q$42</t>
  </si>
  <si>
    <t>='Electricity Data'!$R$19:$R$42</t>
  </si>
  <si>
    <t>='Electricity Data'!$S$19:$S$42</t>
  </si>
  <si>
    <t>='Electricity Data'!$T$19:$T$42</t>
  </si>
  <si>
    <t>='Electricity Data'!$U$19:$U$42</t>
  </si>
  <si>
    <t>='Electricity Data'!$V$19:$V$42</t>
  </si>
  <si>
    <t>='Electricity Data'!$W$19:$W$42</t>
  </si>
  <si>
    <t>='Electricity Data'!$D$46:$D$66</t>
  </si>
  <si>
    <t>='Electricity Data'!$E$46:$E$66</t>
  </si>
  <si>
    <t>='Electricity Data'!$F$46:$F$66</t>
  </si>
  <si>
    <t>='Electricity Data'!$G$46:$G$66</t>
  </si>
  <si>
    <t>='Electricity Data'!$H$46:$H$66</t>
  </si>
  <si>
    <t>='Electricity Data'!$I$46:$I$66</t>
  </si>
  <si>
    <t>='Electricity Data'!$J$46:$J$66</t>
  </si>
  <si>
    <t>='Electricity Data'!$K$46:$K$66</t>
  </si>
  <si>
    <t>='Electricity Data'!$L$46:$L$66</t>
  </si>
  <si>
    <t>='Electricity Data'!$M$46:$M$66</t>
  </si>
  <si>
    <t>='Electricity Data'!$N$46:$N$66</t>
  </si>
  <si>
    <t>='Electricity Data'!$O$46:$O$66</t>
  </si>
  <si>
    <t>='Electricity Data'!$P$46:$P$66</t>
  </si>
  <si>
    <t>='Electricity Data'!$Q$46:$Q$66</t>
  </si>
  <si>
    <t>='Electricity Data'!$R$46:$R$66</t>
  </si>
  <si>
    <t>='Electricity Data'!$S$46:$S$66</t>
  </si>
  <si>
    <t>='Electricity Data'!$T$46:$T$66</t>
  </si>
  <si>
    <t>='Electricity Data'!$U$46:$U$66</t>
  </si>
  <si>
    <t>='Electricity Data'!$V$46:$V$66</t>
  </si>
  <si>
    <t>='Electricity Data'!$W$46:$W$66</t>
  </si>
  <si>
    <t>='Electricity Data'!$D$70:$D$72</t>
  </si>
  <si>
    <t>='Electricity Data'!$E$70:$E$72</t>
  </si>
  <si>
    <t>='Electricity Data'!$F$70:$F$72</t>
  </si>
  <si>
    <t>='Electricity Data'!$G$70:$G$72</t>
  </si>
  <si>
    <t>='Electricity Data'!$H$70:$H$72</t>
  </si>
  <si>
    <t>='Electricity Data'!$I$70:$I$72</t>
  </si>
  <si>
    <t>='Electricity Data'!$J$70:$J$72</t>
  </si>
  <si>
    <t>='Electricity Data'!$K$70:$K$72</t>
  </si>
  <si>
    <t>='Electricity Data'!$L$70:$L$72</t>
  </si>
  <si>
    <t>='Electricity Data'!$M$70:$M$72</t>
  </si>
  <si>
    <t>='Electricity Data'!$N$70:$N$72</t>
  </si>
  <si>
    <t>='Electricity Data'!$O$70:$O$72</t>
  </si>
  <si>
    <t>='Electricity Data'!$P$70:$P$72</t>
  </si>
  <si>
    <t>='Electricity Data'!$Q$70:$Q$72</t>
  </si>
  <si>
    <t>='Electricity Data'!$R$70:$R$72</t>
  </si>
  <si>
    <t>='Electricity Data'!$S$70:$S$72</t>
  </si>
  <si>
    <t>='Electricity Data'!$T$70:$T$72</t>
  </si>
  <si>
    <t>='Electricity Data'!$U$70:$U$72</t>
  </si>
  <si>
    <t>='Electricity Data'!$V$70:$V$72</t>
  </si>
  <si>
    <t>='Electricity Data'!$W$70:$W$72</t>
  </si>
  <si>
    <t>='Electricity Data'!$D$76:$D$78</t>
  </si>
  <si>
    <t>='Electricity Data'!$E$76:$E$78</t>
  </si>
  <si>
    <t>='Electricity Data'!$F$76:$F$78</t>
  </si>
  <si>
    <t>='Electricity Data'!$G$76:$G$78</t>
  </si>
  <si>
    <t>='Electricity Data'!$H$76:$H$78</t>
  </si>
  <si>
    <t>='Electricity Data'!$I$76:$I$78</t>
  </si>
  <si>
    <t>='Electricity Data'!$J$76:$J$78</t>
  </si>
  <si>
    <t>='Electricity Data'!$K$76:$K$78</t>
  </si>
  <si>
    <t>='Electricity Data'!$L$76:$L$78</t>
  </si>
  <si>
    <t>='Electricity Data'!$M$76:$M$78</t>
  </si>
  <si>
    <t>='Electricity Data'!$N$76:$N$78</t>
  </si>
  <si>
    <t>='Electricity Data'!$O$76:$O$78</t>
  </si>
  <si>
    <t>='Electricity Data'!$P$76:$P$78</t>
  </si>
  <si>
    <t>='Electricity Data'!$Q$76:$Q$78</t>
  </si>
  <si>
    <t>='Electricity Data'!$R$76:$R$78</t>
  </si>
  <si>
    <t>='Electricity Data'!$S$76:$S$78</t>
  </si>
  <si>
    <t>='Electricity Data'!$T$76:$T$78</t>
  </si>
  <si>
    <t>='Electricity Data'!$U$76:$U$78</t>
  </si>
  <si>
    <t>='Electricity Data'!$V$76:$V$78</t>
  </si>
  <si>
    <t>='Electricity Data'!$W$76:$W$78</t>
  </si>
  <si>
    <t>='Electricity Data'!$D$82:$D$84</t>
  </si>
  <si>
    <t>='Electricity Data'!$E$82:$E$84</t>
  </si>
  <si>
    <t>='Electricity Data'!$F$82:$F$84</t>
  </si>
  <si>
    <t>='Electricity Data'!$G$82:$G$84</t>
  </si>
  <si>
    <t>='Electricity Data'!$H$82:$H$84</t>
  </si>
  <si>
    <t>='Electricity Data'!$I$82:$I$84</t>
  </si>
  <si>
    <t>='Electricity Data'!$J$82:$J$84</t>
  </si>
  <si>
    <t>='Electricity Data'!$K$82:$K$84</t>
  </si>
  <si>
    <t>='Electricity Data'!$L$82:$L$84</t>
  </si>
  <si>
    <t>='Electricity Data'!$M$82:$M$84</t>
  </si>
  <si>
    <t>='Electricity Data'!$N$82:$N$84</t>
  </si>
  <si>
    <t>='Electricity Data'!$O$82:$O$84</t>
  </si>
  <si>
    <t>='Electricity Data'!$P$82:$P$84</t>
  </si>
  <si>
    <t>='Electricity Data'!$Q$82:$Q$84</t>
  </si>
  <si>
    <t>='Electricity Data'!$R$82:$R$84</t>
  </si>
  <si>
    <t>='Electricity Data'!$S$82:$S$84</t>
  </si>
  <si>
    <t>='Electricity Data'!$T$82:$T$84</t>
  </si>
  <si>
    <t>='Electricity Data'!$U$82:$U$84</t>
  </si>
  <si>
    <t>='Electricity Data'!$V$82:$V$84</t>
  </si>
  <si>
    <t>='Electricity Data'!$W$82:$W$84</t>
  </si>
  <si>
    <t>='Electricity Data'!$D$88:$D$90</t>
  </si>
  <si>
    <t>='Electricity Data'!$E$88:$E$90</t>
  </si>
  <si>
    <t>='Electricity Data'!$F$88:$F$90</t>
  </si>
  <si>
    <t>='Electricity Data'!$G$88:$G$90</t>
  </si>
  <si>
    <t>='Electricity Data'!$H$88:$H$90</t>
  </si>
  <si>
    <t>='Electricity Data'!$I$88:$I$90</t>
  </si>
  <si>
    <t>='Electricity Data'!$J$88:$J$90</t>
  </si>
  <si>
    <t>='Electricity Data'!$K$88:$K$90</t>
  </si>
  <si>
    <t>='Electricity Data'!$L$88:$L$90</t>
  </si>
  <si>
    <t>='Electricity Data'!$M$88:$M$90</t>
  </si>
  <si>
    <t>='Electricity Data'!$N$88:$N$90</t>
  </si>
  <si>
    <t>='Electricity Data'!$O$88:$O$90</t>
  </si>
  <si>
    <t>='Electricity Data'!$P$88:$P$90</t>
  </si>
  <si>
    <t>='Electricity Data'!$Q$88:$Q$90</t>
  </si>
  <si>
    <t>='Electricity Data'!$R$88:$R$90</t>
  </si>
  <si>
    <t>='Electricity Data'!$S$88:$S$90</t>
  </si>
  <si>
    <t>='Electricity Data'!$T$88:$T$90</t>
  </si>
  <si>
    <t>='Electricity Data'!$U$88:$U$90</t>
  </si>
  <si>
    <t>='Electricity Data'!$V$88:$V$90</t>
  </si>
  <si>
    <t>='Electricity Data'!$W$88:$W$90</t>
  </si>
  <si>
    <t>='Electricity Data'!$D$94:$D$96</t>
  </si>
  <si>
    <t>='Electricity Data'!$E$94:$E$96</t>
  </si>
  <si>
    <t>='Electricity Data'!$F$94:$F$96</t>
  </si>
  <si>
    <t>='Electricity Data'!$G$94:$G$96</t>
  </si>
  <si>
    <t>='Electricity Data'!$H$94:$H$96</t>
  </si>
  <si>
    <t>='Electricity Data'!$I$94:$I$96</t>
  </si>
  <si>
    <t>='Electricity Data'!$J$94:$J$96</t>
  </si>
  <si>
    <t>='Electricity Data'!$K$94:$K$96</t>
  </si>
  <si>
    <t>='Electricity Data'!$L$94:$L$96</t>
  </si>
  <si>
    <t>='Electricity Data'!$M$94:$M$96</t>
  </si>
  <si>
    <t>='Electricity Data'!$N$94:$N$96</t>
  </si>
  <si>
    <t>='Electricity Data'!$O$94:$O$96</t>
  </si>
  <si>
    <t>='Electricity Data'!$P$94:$P$96</t>
  </si>
  <si>
    <t>='Electricity Data'!$Q$94:$Q$96</t>
  </si>
  <si>
    <t>='Electricity Data'!$R$94:$R$96</t>
  </si>
  <si>
    <t>='Electricity Data'!$S$94:$S$96</t>
  </si>
  <si>
    <t>='Electricity Data'!$T$94:$T$96</t>
  </si>
  <si>
    <t>='Electricity Data'!$U$94:$U$96</t>
  </si>
  <si>
    <t>='Electricity Data'!$V$94:$V$96</t>
  </si>
  <si>
    <t>='Electricity Data'!$W$94:$W$96</t>
  </si>
  <si>
    <t>='Electricity Data'!$D$100:$D$102</t>
  </si>
  <si>
    <t>='Electricity Data'!$E$100:$E$102</t>
  </si>
  <si>
    <t>='Electricity Data'!$F$100:$F$102</t>
  </si>
  <si>
    <t>='Electricity Data'!$G$100:$G$102</t>
  </si>
  <si>
    <t>='Electricity Data'!$H$100:$H$102</t>
  </si>
  <si>
    <t>='Electricity Data'!$I$100:$I$102</t>
  </si>
  <si>
    <t>='Electricity Data'!$J$100:$J$102</t>
  </si>
  <si>
    <t>='Electricity Data'!$K$100:$K$102</t>
  </si>
  <si>
    <t>='Electricity Data'!$L$100:$L$102</t>
  </si>
  <si>
    <t>='Electricity Data'!$M$100:$M$102</t>
  </si>
  <si>
    <t>='Electricity Data'!$N$100:$N$102</t>
  </si>
  <si>
    <t>='Electricity Data'!$O$100:$O$102</t>
  </si>
  <si>
    <t>='Electricity Data'!$P$100:$P$102</t>
  </si>
  <si>
    <t>='Electricity Data'!$Q$100:$Q$102</t>
  </si>
  <si>
    <t>='Electricity Data'!$R$100:$R$102</t>
  </si>
  <si>
    <t>='Electricity Data'!$S$100:$S$102</t>
  </si>
  <si>
    <t>='Electricity Data'!$T$100:$T$102</t>
  </si>
  <si>
    <t>='Electricity Data'!$U$100:$U$102</t>
  </si>
  <si>
    <t>='Electricity Data'!$V$100:$V$102</t>
  </si>
  <si>
    <t>='Electricity Data'!$W$100:$W$102</t>
  </si>
  <si>
    <t>='Electricity Data'!$D$108</t>
  </si>
  <si>
    <t>='Electricity Data'!$E$108</t>
  </si>
  <si>
    <t>='Electricity Data'!$F$108</t>
  </si>
  <si>
    <t>='Electricity Data'!$G$108</t>
  </si>
  <si>
    <t>='Electricity Data'!$H$108</t>
  </si>
  <si>
    <t>='Electricity Data'!$I$108</t>
  </si>
  <si>
    <t>='Electricity Data'!$J$108</t>
  </si>
  <si>
    <t>='Electricity Data'!$K$108</t>
  </si>
  <si>
    <t>='Electricity Data'!$L$108</t>
  </si>
  <si>
    <t>='Electricity Data'!$M$108</t>
  </si>
  <si>
    <t>='Electricity Data'!$N$108</t>
  </si>
  <si>
    <t>='Electricity Data'!$O$108</t>
  </si>
  <si>
    <t>='Electricity Data'!$P$108</t>
  </si>
  <si>
    <t>='Electricity Data'!$Q$108</t>
  </si>
  <si>
    <t>='Electricity Data'!$R$108</t>
  </si>
  <si>
    <t>='Electricity Data'!$S$108</t>
  </si>
  <si>
    <t>='Electricity Data'!$T$108</t>
  </si>
  <si>
    <t>='Electricity Data'!$U$108</t>
  </si>
  <si>
    <t>='Electricity Data'!$V$108</t>
  </si>
  <si>
    <t>='Electricity Data'!$W$108</t>
  </si>
  <si>
    <t>='Electricity Data'!$D$112:$D$114</t>
  </si>
  <si>
    <t>='Electricity Data'!$E$112:$E$114</t>
  </si>
  <si>
    <t>='Electricity Data'!$F$112:$F$114</t>
  </si>
  <si>
    <t>='Electricity Data'!$G$112:$G$114</t>
  </si>
  <si>
    <t>='Electricity Data'!$H$112:$H$114</t>
  </si>
  <si>
    <t>='Electricity Data'!$I$112:$I$114</t>
  </si>
  <si>
    <t>='Electricity Data'!$J$112:$J$114</t>
  </si>
  <si>
    <t>='Electricity Data'!$K$112:$K$114</t>
  </si>
  <si>
    <t>='Electricity Data'!$L$112:$L$114</t>
  </si>
  <si>
    <t>='Electricity Data'!$M$112:$M$114</t>
  </si>
  <si>
    <t>='Electricity Data'!$N$112:$N$114</t>
  </si>
  <si>
    <t>='Electricity Data'!$O$112:$O$114</t>
  </si>
  <si>
    <t>='Electricity Data'!$P$112:$P$114</t>
  </si>
  <si>
    <t>='Electricity Data'!$Q$112:$Q$114</t>
  </si>
  <si>
    <t>='Electricity Data'!$R$112:$R$114</t>
  </si>
  <si>
    <t>='Electricity Data'!$S$112:$S$114</t>
  </si>
  <si>
    <t>='Electricity Data'!$T$112:$T$114</t>
  </si>
  <si>
    <t>='Electricity Data'!$U$112:$U$114</t>
  </si>
  <si>
    <t>='Electricity Data'!$V$112:$V$114</t>
  </si>
  <si>
    <t>='Electricity Data'!$W$112:$W$114</t>
  </si>
  <si>
    <t>='Electricity Data'!$D$118:$D$141</t>
  </si>
  <si>
    <t>='Electricity Data'!$E$118:$E$141</t>
  </si>
  <si>
    <t>='Electricity Data'!$F$118:$F$141</t>
  </si>
  <si>
    <t>='Electricity Data'!$G$118:$G$141</t>
  </si>
  <si>
    <t>='Electricity Data'!$H$118:$H$141</t>
  </si>
  <si>
    <t>='Electricity Data'!$I$118:$I$141</t>
  </si>
  <si>
    <t>='Electricity Data'!$J$118:$J$141</t>
  </si>
  <si>
    <t>='Electricity Data'!$K$118:$K$141</t>
  </si>
  <si>
    <t>='Electricity Data'!$L$118:$L$141</t>
  </si>
  <si>
    <t>='Electricity Data'!$M$118:$M$141</t>
  </si>
  <si>
    <t>='Electricity Data'!$N$118:$N$141</t>
  </si>
  <si>
    <t>='Electricity Data'!$O$118:$O$141</t>
  </si>
  <si>
    <t>='Electricity Data'!$P$118:$P$141</t>
  </si>
  <si>
    <t>='Electricity Data'!$Q$118:$Q$141</t>
  </si>
  <si>
    <t>='Electricity Data'!$R$118:$R$141</t>
  </si>
  <si>
    <t>='Electricity Data'!$S$118:$S$141</t>
  </si>
  <si>
    <t>='Electricity Data'!$T$118:$T$141</t>
  </si>
  <si>
    <t>='Electricity Data'!$U$118:$U$141</t>
  </si>
  <si>
    <t>='Electricity Data'!$V$118:$V$141</t>
  </si>
  <si>
    <t>='Electricity Data'!$W$118:$W$141</t>
  </si>
  <si>
    <t>='Electricity Data'!$D$145:$D$165</t>
  </si>
  <si>
    <t>='Electricity Data'!$E$145:$E$165</t>
  </si>
  <si>
    <t>='Electricity Data'!$F$145:$F$165</t>
  </si>
  <si>
    <t>='Electricity Data'!$G$145:$G$165</t>
  </si>
  <si>
    <t>='Electricity Data'!$H$145:$H$165</t>
  </si>
  <si>
    <t>='Electricity Data'!$I$145:$I$165</t>
  </si>
  <si>
    <t>='Electricity Data'!$J$145:$J$165</t>
  </si>
  <si>
    <t>='Electricity Data'!$K$145:$K$165</t>
  </si>
  <si>
    <t>='Electricity Data'!$L$145:$L$165</t>
  </si>
  <si>
    <t>='Electricity Data'!$M$145:$M$165</t>
  </si>
  <si>
    <t>='Electricity Data'!$N$145:$N$165</t>
  </si>
  <si>
    <t>='Electricity Data'!$O$145:$O$165</t>
  </si>
  <si>
    <t>='Electricity Data'!$P$145:$P$165</t>
  </si>
  <si>
    <t>='Electricity Data'!$Q$145:$Q$165</t>
  </si>
  <si>
    <t>='Electricity Data'!$R$145:$R$165</t>
  </si>
  <si>
    <t>='Electricity Data'!$S$145:$S$165</t>
  </si>
  <si>
    <t>='Electricity Data'!$T$145:$T$165</t>
  </si>
  <si>
    <t>='Electricity Data'!$U$145:$U$165</t>
  </si>
  <si>
    <t>='Electricity Data'!$V$145:$V$165</t>
  </si>
  <si>
    <t>='Electricity Data'!$W$145:$W$165</t>
  </si>
  <si>
    <t>='Electricity Data'!$D$169:$D$171</t>
  </si>
  <si>
    <t>='Electricity Data'!$E$169:$E$171</t>
  </si>
  <si>
    <t>='Electricity Data'!$F$169:$F$171</t>
  </si>
  <si>
    <t>='Electricity Data'!$G$169:$G$171</t>
  </si>
  <si>
    <t>='Electricity Data'!$H$169:$H$171</t>
  </si>
  <si>
    <t>='Electricity Data'!$I$169:$I$171</t>
  </si>
  <si>
    <t>='Electricity Data'!$J$169:$J$171</t>
  </si>
  <si>
    <t>='Electricity Data'!$K$169:$K$171</t>
  </si>
  <si>
    <t>='Electricity Data'!$L$169:$L$171</t>
  </si>
  <si>
    <t>='Electricity Data'!$M$169:$M$171</t>
  </si>
  <si>
    <t>='Electricity Data'!$N$169:$N$171</t>
  </si>
  <si>
    <t>='Electricity Data'!$O$169:$O$171</t>
  </si>
  <si>
    <t>='Electricity Data'!$P$169:$P$171</t>
  </si>
  <si>
    <t>='Electricity Data'!$Q$169:$Q$171</t>
  </si>
  <si>
    <t>='Electricity Data'!$R$169:$R$171</t>
  </si>
  <si>
    <t>='Electricity Data'!$S$169:$S$171</t>
  </si>
  <si>
    <t>='Electricity Data'!$T$169:$T$171</t>
  </si>
  <si>
    <t>='Electricity Data'!$U$169:$U$171</t>
  </si>
  <si>
    <t>='Electricity Data'!$V$169:$V$171</t>
  </si>
  <si>
    <t>='Electricity Data'!$W$169:$W$171</t>
  </si>
  <si>
    <t>='Electricity Data'!$D$175:$D$177</t>
  </si>
  <si>
    <t>='Electricity Data'!$E$175:$E$177</t>
  </si>
  <si>
    <t>='Electricity Data'!$F$175:$F$177</t>
  </si>
  <si>
    <t>='Electricity Data'!$G$175:$G$177</t>
  </si>
  <si>
    <t>='Electricity Data'!$H$175:$H$177</t>
  </si>
  <si>
    <t>='Electricity Data'!$I$175:$I$177</t>
  </si>
  <si>
    <t>='Electricity Data'!$J$175:$J$177</t>
  </si>
  <si>
    <t>='Electricity Data'!$K$175:$K$177</t>
  </si>
  <si>
    <t>='Electricity Data'!$L$175:$L$177</t>
  </si>
  <si>
    <t>='Electricity Data'!$M$175:$M$177</t>
  </si>
  <si>
    <t>='Electricity Data'!$N$175:$N$177</t>
  </si>
  <si>
    <t>='Electricity Data'!$O$175:$O$177</t>
  </si>
  <si>
    <t>='Electricity Data'!$P$175:$P$177</t>
  </si>
  <si>
    <t>='Electricity Data'!$Q$175:$Q$177</t>
  </si>
  <si>
    <t>='Electricity Data'!$R$175:$R$177</t>
  </si>
  <si>
    <t>='Electricity Data'!$S$175:$S$177</t>
  </si>
  <si>
    <t>='Electricity Data'!$T$175:$T$177</t>
  </si>
  <si>
    <t>='Electricity Data'!$U$175:$U$177</t>
  </si>
  <si>
    <t>='Electricity Data'!$V$175:$V$177</t>
  </si>
  <si>
    <t>='Electricity Data'!$W$175:$W$177</t>
  </si>
  <si>
    <t>='Electricity Data'!$D$181:$D$183</t>
  </si>
  <si>
    <t>='Electricity Data'!$E$181:$E$183</t>
  </si>
  <si>
    <t>='Electricity Data'!$F$181:$F$183</t>
  </si>
  <si>
    <t>='Electricity Data'!$G$181:$G$183</t>
  </si>
  <si>
    <t>='Electricity Data'!$H$181:$H$183</t>
  </si>
  <si>
    <t>='Electricity Data'!$I$181:$I$183</t>
  </si>
  <si>
    <t>='Electricity Data'!$J$181:$J$183</t>
  </si>
  <si>
    <t>='Electricity Data'!$K$181:$K$183</t>
  </si>
  <si>
    <t>='Electricity Data'!$L$181:$L$183</t>
  </si>
  <si>
    <t>='Electricity Data'!$M$181:$M$183</t>
  </si>
  <si>
    <t>='Electricity Data'!$N$181:$N$183</t>
  </si>
  <si>
    <t>='Electricity Data'!$O$181:$O$183</t>
  </si>
  <si>
    <t>='Electricity Data'!$P$181:$P$183</t>
  </si>
  <si>
    <t>='Electricity Data'!$Q$181:$Q$183</t>
  </si>
  <si>
    <t>='Electricity Data'!$R$181:$R$183</t>
  </si>
  <si>
    <t>='Electricity Data'!$S$181:$S$183</t>
  </si>
  <si>
    <t>='Electricity Data'!$T$181:$T$183</t>
  </si>
  <si>
    <t>='Electricity Data'!$U$181:$U$183</t>
  </si>
  <si>
    <t>='Electricity Data'!$V$181:$V$183</t>
  </si>
  <si>
    <t>='Electricity Data'!$W$181:$W$183</t>
  </si>
  <si>
    <t>='Electricity Data'!$D$187:$D$189</t>
  </si>
  <si>
    <t>='Electricity Data'!$E$187:$E$189</t>
  </si>
  <si>
    <t>='Electricity Data'!$F$187:$F$189</t>
  </si>
  <si>
    <t>='Electricity Data'!$G$187:$G$189</t>
  </si>
  <si>
    <t>='Electricity Data'!$H$187:$H$189</t>
  </si>
  <si>
    <t>='Electricity Data'!$I$187:$I$189</t>
  </si>
  <si>
    <t>='Electricity Data'!$J$187:$J$189</t>
  </si>
  <si>
    <t>='Electricity Data'!$K$187:$K$189</t>
  </si>
  <si>
    <t>='Electricity Data'!$L$187:$L$189</t>
  </si>
  <si>
    <t>='Electricity Data'!$M$187:$M$189</t>
  </si>
  <si>
    <t>='Electricity Data'!$N$187:$N$189</t>
  </si>
  <si>
    <t>='Electricity Data'!$O$187:$O$189</t>
  </si>
  <si>
    <t>='Electricity Data'!$P$187:$P$189</t>
  </si>
  <si>
    <t>='Electricity Data'!$Q$187:$Q$189</t>
  </si>
  <si>
    <t>='Electricity Data'!$R$187:$R$189</t>
  </si>
  <si>
    <t>='Electricity Data'!$S$187:$S$189</t>
  </si>
  <si>
    <t>='Electricity Data'!$T$187:$T$189</t>
  </si>
  <si>
    <t>='Electricity Data'!$U$187:$U$189</t>
  </si>
  <si>
    <t>='Electricity Data'!$V$187:$V$189</t>
  </si>
  <si>
    <t>='Electricity Data'!$W$187:$W$189</t>
  </si>
  <si>
    <t>='Electricity Data'!$D$193:$D$195</t>
  </si>
  <si>
    <t>='Electricity Data'!$E$193:$E$195</t>
  </si>
  <si>
    <t>='Electricity Data'!$F$193:$F$195</t>
  </si>
  <si>
    <t>='Electricity Data'!$G$193:$G$195</t>
  </si>
  <si>
    <t>='Electricity Data'!$H$193:$H$195</t>
  </si>
  <si>
    <t>='Electricity Data'!$I$193:$I$195</t>
  </si>
  <si>
    <t>='Electricity Data'!$J$193:$J$195</t>
  </si>
  <si>
    <t>='Electricity Data'!$K$193:$K$195</t>
  </si>
  <si>
    <t>='Electricity Data'!$L$193:$L$195</t>
  </si>
  <si>
    <t>='Electricity Data'!$M$193:$M$195</t>
  </si>
  <si>
    <t>='Electricity Data'!$N$193:$N$195</t>
  </si>
  <si>
    <t>='Electricity Data'!$O$193:$O$195</t>
  </si>
  <si>
    <t>='Electricity Data'!$P$193:$P$195</t>
  </si>
  <si>
    <t>='Electricity Data'!$Q$193:$Q$195</t>
  </si>
  <si>
    <t>='Electricity Data'!$R$193:$R$195</t>
  </si>
  <si>
    <t>='Electricity Data'!$S$193:$S$195</t>
  </si>
  <si>
    <t>='Electricity Data'!$T$193:$T$195</t>
  </si>
  <si>
    <t>='Electricity Data'!$U$193:$U$195</t>
  </si>
  <si>
    <t>='Electricity Data'!$V$193:$V$195</t>
  </si>
  <si>
    <t>='Electricity Data'!$W$193:$W$195</t>
  </si>
  <si>
    <t>='Electricity Data'!$D$199:$D$201</t>
  </si>
  <si>
    <t>='Electricity Data'!$E$199:$E$201</t>
  </si>
  <si>
    <t>='Electricity Data'!$F$199:$F$201</t>
  </si>
  <si>
    <t>='Electricity Data'!$G$199:$G$201</t>
  </si>
  <si>
    <t>='Electricity Data'!$H$199:$H$201</t>
  </si>
  <si>
    <t>='Electricity Data'!$I$199:$I$201</t>
  </si>
  <si>
    <t>='Electricity Data'!$J$199:$J$201</t>
  </si>
  <si>
    <t>='Electricity Data'!$K$199:$K$201</t>
  </si>
  <si>
    <t>='Electricity Data'!$L$199:$L$201</t>
  </si>
  <si>
    <t>='Electricity Data'!$M$199:$M$201</t>
  </si>
  <si>
    <t>='Electricity Data'!$N$199:$N$201</t>
  </si>
  <si>
    <t>='Electricity Data'!$O$199:$O$201</t>
  </si>
  <si>
    <t>='Electricity Data'!$P$199:$P$201</t>
  </si>
  <si>
    <t>='Electricity Data'!$Q$199:$Q$201</t>
  </si>
  <si>
    <t>='Electricity Data'!$R$199:$R$201</t>
  </si>
  <si>
    <t>='Electricity Data'!$S$199:$S$201</t>
  </si>
  <si>
    <t>='Electricity Data'!$T$199:$T$201</t>
  </si>
  <si>
    <t>='Electricity Data'!$U$199:$U$201</t>
  </si>
  <si>
    <t>='Electricity Data'!$V$199:$V$201</t>
  </si>
  <si>
    <t>='Electricity Data'!$W$199:$W$201</t>
  </si>
  <si>
    <t>='Electricity Data'!$D$207</t>
  </si>
  <si>
    <t>='Electricity Data'!$E$207</t>
  </si>
  <si>
    <t>='Electricity Data'!$F$207</t>
  </si>
  <si>
    <t>='Electricity Data'!$G$207</t>
  </si>
  <si>
    <t>='Electricity Data'!$H$207</t>
  </si>
  <si>
    <t>='Electricity Data'!$I$207</t>
  </si>
  <si>
    <t>='Electricity Data'!$J$207</t>
  </si>
  <si>
    <t>='Electricity Data'!$K$207</t>
  </si>
  <si>
    <t>='Electricity Data'!$L$207</t>
  </si>
  <si>
    <t>='Electricity Data'!$M$207</t>
  </si>
  <si>
    <t>='Electricity Data'!$N$207</t>
  </si>
  <si>
    <t>='Electricity Data'!$O$207</t>
  </si>
  <si>
    <t>='Electricity Data'!$P$207</t>
  </si>
  <si>
    <t>='Electricity Data'!$Q$207</t>
  </si>
  <si>
    <t>='Electricity Data'!$R$207</t>
  </si>
  <si>
    <t>='Electricity Data'!$S$207</t>
  </si>
  <si>
    <t>='Electricity Data'!$T$207</t>
  </si>
  <si>
    <t>='Electricity Data'!$U$207</t>
  </si>
  <si>
    <t>='Electricity Data'!$V$207</t>
  </si>
  <si>
    <t>='Electricity Data'!$W$207</t>
  </si>
  <si>
    <t>='Electricity Data'!$D$211:$D$213</t>
  </si>
  <si>
    <t>='Electricity Data'!$E$211:$E$213</t>
  </si>
  <si>
    <t>='Electricity Data'!$F$211:$F$213</t>
  </si>
  <si>
    <t>='Electricity Data'!$G$211:$G$213</t>
  </si>
  <si>
    <t>='Electricity Data'!$H$211:$H$213</t>
  </si>
  <si>
    <t>='Electricity Data'!$I$211:$I$213</t>
  </si>
  <si>
    <t>='Electricity Data'!$J$211:$J$213</t>
  </si>
  <si>
    <t>='Electricity Data'!$K$211:$K$213</t>
  </si>
  <si>
    <t>='Electricity Data'!$L$211:$L$213</t>
  </si>
  <si>
    <t>='Electricity Data'!$M$211:$M$213</t>
  </si>
  <si>
    <t>='Electricity Data'!$N$211:$N$213</t>
  </si>
  <si>
    <t>='Electricity Data'!$O$211:$O$213</t>
  </si>
  <si>
    <t>='Electricity Data'!$P$211:$P$213</t>
  </si>
  <si>
    <t>='Electricity Data'!$Q$211:$Q$213</t>
  </si>
  <si>
    <t>='Electricity Data'!$R$211:$R$213</t>
  </si>
  <si>
    <t>='Electricity Data'!$S$211:$S$213</t>
  </si>
  <si>
    <t>='Electricity Data'!$T$211:$T$213</t>
  </si>
  <si>
    <t>='Electricity Data'!$U$211:$U$213</t>
  </si>
  <si>
    <t>='Electricity Data'!$V$211:$V$213</t>
  </si>
  <si>
    <t>='Electricity Data'!$W$211:$W$213</t>
  </si>
  <si>
    <t>='Electricity Data'!$D$217:$D$240</t>
  </si>
  <si>
    <t>='Electricity Data'!$E$217:$E$240</t>
  </si>
  <si>
    <t>='Electricity Data'!$F$217:$F$240</t>
  </si>
  <si>
    <t>='Electricity Data'!$G$217:$G$240</t>
  </si>
  <si>
    <t>='Electricity Data'!$H$217:$H$240</t>
  </si>
  <si>
    <t>='Electricity Data'!$I$217:$I$240</t>
  </si>
  <si>
    <t>='Electricity Data'!$J$217:$J$240</t>
  </si>
  <si>
    <t>='Electricity Data'!$K$217:$K$240</t>
  </si>
  <si>
    <t>='Electricity Data'!$L$217:$L$240</t>
  </si>
  <si>
    <t>='Electricity Data'!$M$217:$M$240</t>
  </si>
  <si>
    <t>='Electricity Data'!$N$217:$N$240</t>
  </si>
  <si>
    <t>='Electricity Data'!$O$217:$O$240</t>
  </si>
  <si>
    <t>='Electricity Data'!$P$217:$P$240</t>
  </si>
  <si>
    <t>='Electricity Data'!$Q$217:$Q$240</t>
  </si>
  <si>
    <t>='Electricity Data'!$R$217:$R$240</t>
  </si>
  <si>
    <t>='Electricity Data'!$S$217:$S$240</t>
  </si>
  <si>
    <t>='Electricity Data'!$T$217:$T$240</t>
  </si>
  <si>
    <t>='Electricity Data'!$U$217:$U$240</t>
  </si>
  <si>
    <t>='Electricity Data'!$V$217:$V$240</t>
  </si>
  <si>
    <t>='Electricity Data'!$W$217:$W$240</t>
  </si>
  <si>
    <t>='Electricity Data'!$D$244:$D$264</t>
  </si>
  <si>
    <t>='Electricity Data'!$E$244:$E$264</t>
  </si>
  <si>
    <t>='Electricity Data'!$F$244:$F$264</t>
  </si>
  <si>
    <t>='Electricity Data'!$G$244:$G$264</t>
  </si>
  <si>
    <t>='Electricity Data'!$H$244:$H$264</t>
  </si>
  <si>
    <t>='Electricity Data'!$I$244:$I$264</t>
  </si>
  <si>
    <t>='Electricity Data'!$J$244:$J$264</t>
  </si>
  <si>
    <t>='Electricity Data'!$K$244:$K$264</t>
  </si>
  <si>
    <t>='Electricity Data'!$L$244:$L$264</t>
  </si>
  <si>
    <t>='Electricity Data'!$M$244:$M$264</t>
  </si>
  <si>
    <t>='Electricity Data'!$N$244:$N$264</t>
  </si>
  <si>
    <t>='Electricity Data'!$O$244:$O$264</t>
  </si>
  <si>
    <t>='Electricity Data'!$P$244:$P$264</t>
  </si>
  <si>
    <t>='Electricity Data'!$Q$244:$Q$264</t>
  </si>
  <si>
    <t>='Electricity Data'!$R$244:$R$264</t>
  </si>
  <si>
    <t>='Electricity Data'!$S$244:$S$264</t>
  </si>
  <si>
    <t>='Electricity Data'!$T$244:$T$264</t>
  </si>
  <si>
    <t>='Electricity Data'!$U$244:$U$264</t>
  </si>
  <si>
    <t>='Electricity Data'!$V$244:$V$264</t>
  </si>
  <si>
    <t>='Electricity Data'!$W$244:$W$264</t>
  </si>
  <si>
    <t>='Electricity Data'!$D$268:$D$270</t>
  </si>
  <si>
    <t>='Electricity Data'!$E$268:$E$270</t>
  </si>
  <si>
    <t>='Electricity Data'!$F$268:$F$270</t>
  </si>
  <si>
    <t>='Electricity Data'!$G$268:$G$270</t>
  </si>
  <si>
    <t>='Electricity Data'!$H$268:$H$270</t>
  </si>
  <si>
    <t>='Electricity Data'!$I$268:$I$270</t>
  </si>
  <si>
    <t>='Electricity Data'!$J$268:$J$270</t>
  </si>
  <si>
    <t>='Electricity Data'!$K$268:$K$270</t>
  </si>
  <si>
    <t>='Electricity Data'!$L$268:$L$270</t>
  </si>
  <si>
    <t>='Electricity Data'!$M$268:$M$270</t>
  </si>
  <si>
    <t>='Electricity Data'!$N$268:$N$270</t>
  </si>
  <si>
    <t>='Electricity Data'!$O$268:$O$270</t>
  </si>
  <si>
    <t>='Electricity Data'!$P$268:$P$270</t>
  </si>
  <si>
    <t>='Electricity Data'!$Q$268:$Q$270</t>
  </si>
  <si>
    <t>='Electricity Data'!$R$268:$R$270</t>
  </si>
  <si>
    <t>='Electricity Data'!$S$268:$S$270</t>
  </si>
  <si>
    <t>='Electricity Data'!$T$268:$T$270</t>
  </si>
  <si>
    <t>='Electricity Data'!$U$268:$U$270</t>
  </si>
  <si>
    <t>='Electricity Data'!$V$268:$V$270</t>
  </si>
  <si>
    <t>='Electricity Data'!$W$268:$W$270</t>
  </si>
  <si>
    <t>='Electricity Data'!$D$274:$D$276</t>
  </si>
  <si>
    <t>='Electricity Data'!$E$274:$E$276</t>
  </si>
  <si>
    <t>='Electricity Data'!$F$274:$F$276</t>
  </si>
  <si>
    <t>='Electricity Data'!$G$274:$G$276</t>
  </si>
  <si>
    <t>='Electricity Data'!$H$274:$H$276</t>
  </si>
  <si>
    <t>='Electricity Data'!$I$274:$I$276</t>
  </si>
  <si>
    <t>='Electricity Data'!$J$274:$J$276</t>
  </si>
  <si>
    <t>='Electricity Data'!$K$274:$K$276</t>
  </si>
  <si>
    <t>='Electricity Data'!$L$274:$L$276</t>
  </si>
  <si>
    <t>='Electricity Data'!$M$274:$M$276</t>
  </si>
  <si>
    <t>='Electricity Data'!$N$274:$N$276</t>
  </si>
  <si>
    <t>='Electricity Data'!$O$274:$O$276</t>
  </si>
  <si>
    <t>='Electricity Data'!$P$274:$P$276</t>
  </si>
  <si>
    <t>='Electricity Data'!$Q$274:$Q$276</t>
  </si>
  <si>
    <t>='Electricity Data'!$R$274:$R$276</t>
  </si>
  <si>
    <t>='Electricity Data'!$S$274:$S$276</t>
  </si>
  <si>
    <t>='Electricity Data'!$T$274:$T$276</t>
  </si>
  <si>
    <t>='Electricity Data'!$U$274:$U$276</t>
  </si>
  <si>
    <t>='Electricity Data'!$V$274:$V$276</t>
  </si>
  <si>
    <t>='Electricity Data'!$W$274:$W$276</t>
  </si>
  <si>
    <t>='Electricity Data'!$D$280:$D$282</t>
  </si>
  <si>
    <t>='Electricity Data'!$E$280:$E$282</t>
  </si>
  <si>
    <t>='Electricity Data'!$F$280:$F$282</t>
  </si>
  <si>
    <t>='Electricity Data'!$G$280:$G$282</t>
  </si>
  <si>
    <t>='Electricity Data'!$H$280:$H$282</t>
  </si>
  <si>
    <t>='Electricity Data'!$I$280:$I$282</t>
  </si>
  <si>
    <t>='Electricity Data'!$J$280:$J$282</t>
  </si>
  <si>
    <t>='Electricity Data'!$K$280:$K$282</t>
  </si>
  <si>
    <t>='Electricity Data'!$L$280:$L$282</t>
  </si>
  <si>
    <t>='Electricity Data'!$M$280:$M$282</t>
  </si>
  <si>
    <t>='Electricity Data'!$N$280:$N$282</t>
  </si>
  <si>
    <t>='Electricity Data'!$O$280:$O$282</t>
  </si>
  <si>
    <t>='Electricity Data'!$P$280:$P$282</t>
  </si>
  <si>
    <t>='Electricity Data'!$Q$280:$Q$282</t>
  </si>
  <si>
    <t>='Electricity Data'!$R$280:$R$282</t>
  </si>
  <si>
    <t>='Electricity Data'!$S$280:$S$282</t>
  </si>
  <si>
    <t>='Electricity Data'!$T$280:$T$282</t>
  </si>
  <si>
    <t>='Electricity Data'!$U$280:$U$282</t>
  </si>
  <si>
    <t>='Electricity Data'!$V$280:$V$282</t>
  </si>
  <si>
    <t>='Electricity Data'!$W$280:$W$282</t>
  </si>
  <si>
    <t>='Electricity Data'!$D$286:$D$288</t>
  </si>
  <si>
    <t>='Electricity Data'!$E$286:$E$288</t>
  </si>
  <si>
    <t>='Electricity Data'!$F$286:$F$288</t>
  </si>
  <si>
    <t>='Electricity Data'!$G$286:$G$288</t>
  </si>
  <si>
    <t>='Electricity Data'!$H$286:$H$288</t>
  </si>
  <si>
    <t>='Electricity Data'!$I$286:$I$288</t>
  </si>
  <si>
    <t>='Electricity Data'!$J$286:$J$288</t>
  </si>
  <si>
    <t>='Electricity Data'!$K$286:$K$288</t>
  </si>
  <si>
    <t>='Electricity Data'!$L$286:$L$288</t>
  </si>
  <si>
    <t>='Electricity Data'!$M$286:$M$288</t>
  </si>
  <si>
    <t>='Electricity Data'!$N$286:$N$288</t>
  </si>
  <si>
    <t>='Electricity Data'!$O$286:$O$288</t>
  </si>
  <si>
    <t>='Electricity Data'!$P$286:$P$288</t>
  </si>
  <si>
    <t>='Electricity Data'!$Q$286:$Q$288</t>
  </si>
  <si>
    <t>='Electricity Data'!$R$286:$R$288</t>
  </si>
  <si>
    <t>='Electricity Data'!$S$286:$S$288</t>
  </si>
  <si>
    <t>='Electricity Data'!$T$286:$T$288</t>
  </si>
  <si>
    <t>='Electricity Data'!$U$286:$U$288</t>
  </si>
  <si>
    <t>='Electricity Data'!$V$286:$V$288</t>
  </si>
  <si>
    <t>='Electricity Data'!$W$286:$W$288</t>
  </si>
  <si>
    <t>='Electricity Data'!$D$292:$D$294</t>
  </si>
  <si>
    <t>='Electricity Data'!$E$292:$E$294</t>
  </si>
  <si>
    <t>='Electricity Data'!$F$292:$F$294</t>
  </si>
  <si>
    <t>='Electricity Data'!$G$292:$G$294</t>
  </si>
  <si>
    <t>='Electricity Data'!$H$292:$H$294</t>
  </si>
  <si>
    <t>='Electricity Data'!$I$292:$I$294</t>
  </si>
  <si>
    <t>='Electricity Data'!$J$292:$J$294</t>
  </si>
  <si>
    <t>='Electricity Data'!$K$292:$K$294</t>
  </si>
  <si>
    <t>='Electricity Data'!$L$292:$L$294</t>
  </si>
  <si>
    <t>='Electricity Data'!$M$292:$M$294</t>
  </si>
  <si>
    <t>='Electricity Data'!$N$292:$N$294</t>
  </si>
  <si>
    <t>='Electricity Data'!$O$292:$O$294</t>
  </si>
  <si>
    <t>='Electricity Data'!$P$292:$P$294</t>
  </si>
  <si>
    <t>='Electricity Data'!$Q$292:$Q$294</t>
  </si>
  <si>
    <t>='Electricity Data'!$R$292:$R$294</t>
  </si>
  <si>
    <t>='Electricity Data'!$S$292:$S$294</t>
  </si>
  <si>
    <t>='Electricity Data'!$T$292:$T$294</t>
  </si>
  <si>
    <t>='Electricity Data'!$U$292:$U$294</t>
  </si>
  <si>
    <t>='Electricity Data'!$V$292:$V$294</t>
  </si>
  <si>
    <t>='Electricity Data'!$W$292:$W$294</t>
  </si>
  <si>
    <t>='Electricity Data'!$D$298:$D$300</t>
  </si>
  <si>
    <t>='Electricity Data'!$E$298:$E$300</t>
  </si>
  <si>
    <t>='Electricity Data'!$F$298:$F$300</t>
  </si>
  <si>
    <t>='Electricity Data'!$G$298:$G$300</t>
  </si>
  <si>
    <t>='Electricity Data'!$H$298:$H$300</t>
  </si>
  <si>
    <t>='Electricity Data'!$I$298:$I$300</t>
  </si>
  <si>
    <t>='Electricity Data'!$J$298:$J$300</t>
  </si>
  <si>
    <t>='Electricity Data'!$K$298:$K$300</t>
  </si>
  <si>
    <t>='Electricity Data'!$L$298:$L$300</t>
  </si>
  <si>
    <t>='Electricity Data'!$M$298:$M$300</t>
  </si>
  <si>
    <t>='Electricity Data'!$N$298:$N$300</t>
  </si>
  <si>
    <t>='Electricity Data'!$O$298:$O$300</t>
  </si>
  <si>
    <t>='Electricity Data'!$P$298:$P$300</t>
  </si>
  <si>
    <t>='Electricity Data'!$Q$298:$Q$300</t>
  </si>
  <si>
    <t>='Electricity Data'!$R$298:$R$300</t>
  </si>
  <si>
    <t>='Electricity Data'!$S$298:$S$300</t>
  </si>
  <si>
    <t>='Electricity Data'!$T$298:$T$300</t>
  </si>
  <si>
    <t>='Electricity Data'!$U$298:$U$300</t>
  </si>
  <si>
    <t>='Electricity Data'!$V$298:$V$300</t>
  </si>
  <si>
    <t>='Electricity Data'!$W$298:$W$300</t>
  </si>
  <si>
    <t>='Electricity Data'!$D$306</t>
  </si>
  <si>
    <t>='Electricity Data'!$E$306</t>
  </si>
  <si>
    <t>='Electricity Data'!$F$306</t>
  </si>
  <si>
    <t>='Electricity Data'!$G$306</t>
  </si>
  <si>
    <t>='Electricity Data'!$H$306</t>
  </si>
  <si>
    <t>='Electricity Data'!$I$306</t>
  </si>
  <si>
    <t>='Electricity Data'!$J$306</t>
  </si>
  <si>
    <t>='Electricity Data'!$K$306</t>
  </si>
  <si>
    <t>='Electricity Data'!$L$306</t>
  </si>
  <si>
    <t>='Electricity Data'!$M$306</t>
  </si>
  <si>
    <t>='Electricity Data'!$N$306</t>
  </si>
  <si>
    <t>='Electricity Data'!$O$306</t>
  </si>
  <si>
    <t>='Electricity Data'!$P$306</t>
  </si>
  <si>
    <t>='Electricity Data'!$Q$306</t>
  </si>
  <si>
    <t>='Electricity Data'!$R$306</t>
  </si>
  <si>
    <t>='Electricity Data'!$S$306</t>
  </si>
  <si>
    <t>='Electricity Data'!$T$306</t>
  </si>
  <si>
    <t>='Electricity Data'!$U$306</t>
  </si>
  <si>
    <t>='Electricity Data'!$V$306</t>
  </si>
  <si>
    <t>='Electricity Data'!$W$306</t>
  </si>
  <si>
    <t>='Electricity Data'!$D$310:$D$312</t>
  </si>
  <si>
    <t>='Electricity Data'!$E$310:$E$312</t>
  </si>
  <si>
    <t>='Electricity Data'!$F$310:$F$312</t>
  </si>
  <si>
    <t>='Electricity Data'!$G$310:$G$312</t>
  </si>
  <si>
    <t>='Electricity Data'!$H$310:$H$312</t>
  </si>
  <si>
    <t>='Electricity Data'!$I$310:$I$312</t>
  </si>
  <si>
    <t>='Electricity Data'!$J$310:$J$312</t>
  </si>
  <si>
    <t>='Electricity Data'!$K$310:$K$312</t>
  </si>
  <si>
    <t>='Electricity Data'!$L$310:$L$312</t>
  </si>
  <si>
    <t>='Electricity Data'!$M$310:$M$312</t>
  </si>
  <si>
    <t>='Electricity Data'!$N$310:$N$312</t>
  </si>
  <si>
    <t>='Electricity Data'!$O$310:$O$312</t>
  </si>
  <si>
    <t>='Electricity Data'!$P$310:$P$312</t>
  </si>
  <si>
    <t>='Electricity Data'!$Q$310:$Q$312</t>
  </si>
  <si>
    <t>='Electricity Data'!$R$310:$R$312</t>
  </si>
  <si>
    <t>='Electricity Data'!$S$310:$S$312</t>
  </si>
  <si>
    <t>='Electricity Data'!$T$310:$T$312</t>
  </si>
  <si>
    <t>='Electricity Data'!$U$310:$U$312</t>
  </si>
  <si>
    <t>='Electricity Data'!$V$310:$V$312</t>
  </si>
  <si>
    <t>='Electricity Data'!$W$310:$W$312</t>
  </si>
  <si>
    <t>='Electricity Data'!$D$316:$D$339</t>
  </si>
  <si>
    <t>='Electricity Data'!$E$316:$E$339</t>
  </si>
  <si>
    <t>='Electricity Data'!$F$316:$F$339</t>
  </si>
  <si>
    <t>='Electricity Data'!$G$316:$G$339</t>
  </si>
  <si>
    <t>='Electricity Data'!$H$316:$H$339</t>
  </si>
  <si>
    <t>='Electricity Data'!$I$316:$I$339</t>
  </si>
  <si>
    <t>='Electricity Data'!$J$316:$J$339</t>
  </si>
  <si>
    <t>='Electricity Data'!$K$316:$K$339</t>
  </si>
  <si>
    <t>='Electricity Data'!$L$316:$L$339</t>
  </si>
  <si>
    <t>='Electricity Data'!$M$316:$M$339</t>
  </si>
  <si>
    <t>='Electricity Data'!$N$316:$N$339</t>
  </si>
  <si>
    <t>='Electricity Data'!$O$316:$O$339</t>
  </si>
  <si>
    <t>='Electricity Data'!$P$316:$P$339</t>
  </si>
  <si>
    <t>='Electricity Data'!$Q$316:$Q$339</t>
  </si>
  <si>
    <t>='Electricity Data'!$R$316:$R$339</t>
  </si>
  <si>
    <t>='Electricity Data'!$S$316:$S$339</t>
  </si>
  <si>
    <t>='Electricity Data'!$T$316:$T$339</t>
  </si>
  <si>
    <t>='Electricity Data'!$U$316:$U$339</t>
  </si>
  <si>
    <t>='Electricity Data'!$V$316:$V$339</t>
  </si>
  <si>
    <t>='Electricity Data'!$W$316:$W$339</t>
  </si>
  <si>
    <t>='Electricity Data'!$D$343:$D$363</t>
  </si>
  <si>
    <t>='Electricity Data'!$E$343:$E$363</t>
  </si>
  <si>
    <t>='Electricity Data'!$F$343:$F$363</t>
  </si>
  <si>
    <t>='Electricity Data'!$G$343:$G$363</t>
  </si>
  <si>
    <t>='Electricity Data'!$H$343:$H$363</t>
  </si>
  <si>
    <t>='Electricity Data'!$I$343:$I$363</t>
  </si>
  <si>
    <t>='Electricity Data'!$J$343:$J$363</t>
  </si>
  <si>
    <t>='Electricity Data'!$K$343:$K$363</t>
  </si>
  <si>
    <t>='Electricity Data'!$L$343:$L$363</t>
  </si>
  <si>
    <t>='Electricity Data'!$M$343:$M$363</t>
  </si>
  <si>
    <t>='Electricity Data'!$N$343:$N$363</t>
  </si>
  <si>
    <t>='Electricity Data'!$O$343:$O$363</t>
  </si>
  <si>
    <t>='Electricity Data'!$P$343:$P$363</t>
  </si>
  <si>
    <t>='Electricity Data'!$Q$343:$Q$363</t>
  </si>
  <si>
    <t>='Electricity Data'!$R$343:$R$363</t>
  </si>
  <si>
    <t>='Electricity Data'!$S$343:$S$363</t>
  </si>
  <si>
    <t>='Electricity Data'!$T$343:$T$363</t>
  </si>
  <si>
    <t>='Electricity Data'!$U$343:$U$363</t>
  </si>
  <si>
    <t>='Electricity Data'!$V$343:$V$363</t>
  </si>
  <si>
    <t>='Electricity Data'!$W$343:$W$363</t>
  </si>
  <si>
    <t>='Electricity Data'!$D$367:$D$369</t>
  </si>
  <si>
    <t>='Electricity Data'!$E$367:$E$369</t>
  </si>
  <si>
    <t>='Electricity Data'!$F$367:$F$369</t>
  </si>
  <si>
    <t>='Electricity Data'!$G$367:$G$369</t>
  </si>
  <si>
    <t>='Electricity Data'!$H$367:$H$369</t>
  </si>
  <si>
    <t>='Electricity Data'!$I$367:$I$369</t>
  </si>
  <si>
    <t>='Electricity Data'!$J$367:$J$369</t>
  </si>
  <si>
    <t>='Electricity Data'!$K$367:$K$369</t>
  </si>
  <si>
    <t>='Electricity Data'!$L$367:$L$369</t>
  </si>
  <si>
    <t>='Electricity Data'!$M$367:$M$369</t>
  </si>
  <si>
    <t>='Electricity Data'!$N$367:$N$369</t>
  </si>
  <si>
    <t>='Electricity Data'!$O$367:$O$369</t>
  </si>
  <si>
    <t>='Electricity Data'!$P$367:$P$369</t>
  </si>
  <si>
    <t>='Electricity Data'!$Q$367:$Q$369</t>
  </si>
  <si>
    <t>='Electricity Data'!$R$367:$R$369</t>
  </si>
  <si>
    <t>='Electricity Data'!$S$367:$S$369</t>
  </si>
  <si>
    <t>='Electricity Data'!$T$367:$T$369</t>
  </si>
  <si>
    <t>='Electricity Data'!$U$367:$U$369</t>
  </si>
  <si>
    <t>='Electricity Data'!$V$367:$V$369</t>
  </si>
  <si>
    <t>='Electricity Data'!$W$367:$W$369</t>
  </si>
  <si>
    <t>='Electricity Data'!$D$373:$D$375</t>
  </si>
  <si>
    <t>='Electricity Data'!$E$373:$E$375</t>
  </si>
  <si>
    <t>='Electricity Data'!$F$373:$F$375</t>
  </si>
  <si>
    <t>='Electricity Data'!$G$373:$G$375</t>
  </si>
  <si>
    <t>='Electricity Data'!$H$373:$H$375</t>
  </si>
  <si>
    <t>='Electricity Data'!$I$373:$I$375</t>
  </si>
  <si>
    <t>='Electricity Data'!$J$373:$J$375</t>
  </si>
  <si>
    <t>='Electricity Data'!$K$373:$K$375</t>
  </si>
  <si>
    <t>='Electricity Data'!$L$373:$L$375</t>
  </si>
  <si>
    <t>='Electricity Data'!$M$373:$M$375</t>
  </si>
  <si>
    <t>='Electricity Data'!$N$373:$N$375</t>
  </si>
  <si>
    <t>='Electricity Data'!$O$373:$O$375</t>
  </si>
  <si>
    <t>='Electricity Data'!$P$373:$P$375</t>
  </si>
  <si>
    <t>='Electricity Data'!$Q$373:$Q$375</t>
  </si>
  <si>
    <t>='Electricity Data'!$R$373:$R$375</t>
  </si>
  <si>
    <t>='Electricity Data'!$S$373:$S$375</t>
  </si>
  <si>
    <t>='Electricity Data'!$T$373:$T$375</t>
  </si>
  <si>
    <t>='Electricity Data'!$U$373:$U$375</t>
  </si>
  <si>
    <t>='Electricity Data'!$V$373:$V$375</t>
  </si>
  <si>
    <t>='Electricity Data'!$W$373:$W$375</t>
  </si>
  <si>
    <t>='Electricity Data'!$D$379:$D$381</t>
  </si>
  <si>
    <t>='Electricity Data'!$E$379:$E$381</t>
  </si>
  <si>
    <t>='Electricity Data'!$F$379:$F$381</t>
  </si>
  <si>
    <t>='Electricity Data'!$G$379:$G$381</t>
  </si>
  <si>
    <t>='Electricity Data'!$H$379:$H$381</t>
  </si>
  <si>
    <t>='Electricity Data'!$I$379:$I$381</t>
  </si>
  <si>
    <t>='Electricity Data'!$J$379:$J$381</t>
  </si>
  <si>
    <t>='Electricity Data'!$K$379:$K$381</t>
  </si>
  <si>
    <t>='Electricity Data'!$L$379:$L$381</t>
  </si>
  <si>
    <t>='Electricity Data'!$M$379:$M$381</t>
  </si>
  <si>
    <t>='Electricity Data'!$N$379:$N$381</t>
  </si>
  <si>
    <t>='Electricity Data'!$O$379:$O$381</t>
  </si>
  <si>
    <t>='Electricity Data'!$P$379:$P$381</t>
  </si>
  <si>
    <t>='Electricity Data'!$Q$379:$Q$381</t>
  </si>
  <si>
    <t>='Electricity Data'!$R$379:$R$381</t>
  </si>
  <si>
    <t>='Electricity Data'!$S$379:$S$381</t>
  </si>
  <si>
    <t>='Electricity Data'!$T$379:$T$381</t>
  </si>
  <si>
    <t>='Electricity Data'!$U$379:$U$381</t>
  </si>
  <si>
    <t>='Electricity Data'!$V$379:$V$381</t>
  </si>
  <si>
    <t>='Electricity Data'!$W$379:$W$381</t>
  </si>
  <si>
    <t>='Electricity Data'!$D$385:$D$387</t>
  </si>
  <si>
    <t>='Electricity Data'!$E$385:$E$387</t>
  </si>
  <si>
    <t>='Electricity Data'!$F$385:$F$387</t>
  </si>
  <si>
    <t>='Electricity Data'!$G$385:$G$387</t>
  </si>
  <si>
    <t>='Electricity Data'!$H$385:$H$387</t>
  </si>
  <si>
    <t>='Electricity Data'!$I$385:$I$387</t>
  </si>
  <si>
    <t>='Electricity Data'!$J$385:$J$387</t>
  </si>
  <si>
    <t>='Electricity Data'!$K$385:$K$387</t>
  </si>
  <si>
    <t>='Electricity Data'!$L$385:$L$387</t>
  </si>
  <si>
    <t>='Electricity Data'!$M$385:$M$387</t>
  </si>
  <si>
    <t>='Electricity Data'!$N$385:$N$387</t>
  </si>
  <si>
    <t>='Electricity Data'!$O$385:$O$387</t>
  </si>
  <si>
    <t>='Electricity Data'!$P$385:$P$387</t>
  </si>
  <si>
    <t>='Electricity Data'!$Q$385:$Q$387</t>
  </si>
  <si>
    <t>='Electricity Data'!$R$385:$R$387</t>
  </si>
  <si>
    <t>='Electricity Data'!$S$385:$S$387</t>
  </si>
  <si>
    <t>='Electricity Data'!$T$385:$T$387</t>
  </si>
  <si>
    <t>='Electricity Data'!$U$385:$U$387</t>
  </si>
  <si>
    <t>='Electricity Data'!$V$385:$V$387</t>
  </si>
  <si>
    <t>='Electricity Data'!$W$385:$W$387</t>
  </si>
  <si>
    <t>='Electricity Data'!$D$391:$D$393</t>
  </si>
  <si>
    <t>='Electricity Data'!$E$391:$E$393</t>
  </si>
  <si>
    <t>='Electricity Data'!$F$391:$F$393</t>
  </si>
  <si>
    <t>='Electricity Data'!$G$391:$G$393</t>
  </si>
  <si>
    <t>='Electricity Data'!$H$391:$H$393</t>
  </si>
  <si>
    <t>='Electricity Data'!$I$391:$I$393</t>
  </si>
  <si>
    <t>='Electricity Data'!$J$391:$J$393</t>
  </si>
  <si>
    <t>='Electricity Data'!$K$391:$K$393</t>
  </si>
  <si>
    <t>='Electricity Data'!$L$391:$L$393</t>
  </si>
  <si>
    <t>='Electricity Data'!$M$391:$M$393</t>
  </si>
  <si>
    <t>='Electricity Data'!$N$391:$N$393</t>
  </si>
  <si>
    <t>='Electricity Data'!$O$391:$O$393</t>
  </si>
  <si>
    <t>='Electricity Data'!$P$391:$P$393</t>
  </si>
  <si>
    <t>='Electricity Data'!$Q$391:$Q$393</t>
  </si>
  <si>
    <t>='Electricity Data'!$R$391:$R$393</t>
  </si>
  <si>
    <t>='Electricity Data'!$S$391:$S$393</t>
  </si>
  <si>
    <t>='Electricity Data'!$T$391:$T$393</t>
  </si>
  <si>
    <t>='Electricity Data'!$U$391:$U$393</t>
  </si>
  <si>
    <t>='Electricity Data'!$V$391:$V$393</t>
  </si>
  <si>
    <t>='Electricity Data'!$W$391:$W$393</t>
  </si>
  <si>
    <t>='Electricity Data'!$D$397:$D$399</t>
  </si>
  <si>
    <t>='Electricity Data'!$E$397:$E$399</t>
  </si>
  <si>
    <t>='Electricity Data'!$F$397:$F$399</t>
  </si>
  <si>
    <t>='Electricity Data'!$G$397:$G$399</t>
  </si>
  <si>
    <t>='Electricity Data'!$H$397:$H$399</t>
  </si>
  <si>
    <t>='Electricity Data'!$I$397:$I$399</t>
  </si>
  <si>
    <t>='Electricity Data'!$J$397:$J$399</t>
  </si>
  <si>
    <t>='Electricity Data'!$K$397:$K$399</t>
  </si>
  <si>
    <t>='Electricity Data'!$L$397:$L$399</t>
  </si>
  <si>
    <t>='Electricity Data'!$M$397:$M$399</t>
  </si>
  <si>
    <t>='Electricity Data'!$N$397:$N$399</t>
  </si>
  <si>
    <t>='Electricity Data'!$O$397:$O$399</t>
  </si>
  <si>
    <t>='Electricity Data'!$P$397:$P$399</t>
  </si>
  <si>
    <t>='Electricity Data'!$Q$397:$Q$399</t>
  </si>
  <si>
    <t>='Electricity Data'!$R$397:$R$399</t>
  </si>
  <si>
    <t>='Electricity Data'!$S$397:$S$399</t>
  </si>
  <si>
    <t>='Electricity Data'!$T$397:$T$399</t>
  </si>
  <si>
    <t>='Electricity Data'!$U$397:$U$399</t>
  </si>
  <si>
    <t>='Electricity Data'!$V$397:$V$399</t>
  </si>
  <si>
    <t>='Electricity Data'!$W$397:$W$399</t>
  </si>
  <si>
    <t>='Electricity Data'!$D$405</t>
  </si>
  <si>
    <t>='Electricity Data'!$E$405</t>
  </si>
  <si>
    <t>='Electricity Data'!$F$405</t>
  </si>
  <si>
    <t>='Electricity Data'!$G$405</t>
  </si>
  <si>
    <t>='Electricity Data'!$H$405</t>
  </si>
  <si>
    <t>='Electricity Data'!$I$405</t>
  </si>
  <si>
    <t>='Electricity Data'!$J$405</t>
  </si>
  <si>
    <t>='Electricity Data'!$K$405</t>
  </si>
  <si>
    <t>='Electricity Data'!$L$405</t>
  </si>
  <si>
    <t>='Electricity Data'!$M$405</t>
  </si>
  <si>
    <t>='Electricity Data'!$N$405</t>
  </si>
  <si>
    <t>='Electricity Data'!$O$405</t>
  </si>
  <si>
    <t>='Electricity Data'!$P$405</t>
  </si>
  <si>
    <t>='Electricity Data'!$Q$405</t>
  </si>
  <si>
    <t>='Electricity Data'!$R$405</t>
  </si>
  <si>
    <t>='Electricity Data'!$S$405</t>
  </si>
  <si>
    <t>='Electricity Data'!$T$405</t>
  </si>
  <si>
    <t>='Electricity Data'!$U$405</t>
  </si>
  <si>
    <t>='Electricity Data'!$V$405</t>
  </si>
  <si>
    <t>='Electricity Data'!$W$405</t>
  </si>
  <si>
    <t>='Electricity Data'!$D$409:$D$411</t>
  </si>
  <si>
    <t>='Electricity Data'!$E$409:$E$411</t>
  </si>
  <si>
    <t>='Electricity Data'!$F$409:$F$411</t>
  </si>
  <si>
    <t>='Electricity Data'!$G$409:$G$411</t>
  </si>
  <si>
    <t>='Electricity Data'!$H$409:$H$411</t>
  </si>
  <si>
    <t>='Electricity Data'!$I$409:$I$411</t>
  </si>
  <si>
    <t>='Electricity Data'!$J$409:$J$411</t>
  </si>
  <si>
    <t>='Electricity Data'!$K$409:$K$411</t>
  </si>
  <si>
    <t>='Electricity Data'!$L$409:$L$411</t>
  </si>
  <si>
    <t>='Electricity Data'!$M$409:$M$411</t>
  </si>
  <si>
    <t>='Electricity Data'!$N$409:$N$411</t>
  </si>
  <si>
    <t>='Electricity Data'!$O$409:$O$411</t>
  </si>
  <si>
    <t>='Electricity Data'!$P$409:$P$411</t>
  </si>
  <si>
    <t>='Electricity Data'!$Q$409:$Q$411</t>
  </si>
  <si>
    <t>='Electricity Data'!$R$409:$R$411</t>
  </si>
  <si>
    <t>='Electricity Data'!$S$409:$S$411</t>
  </si>
  <si>
    <t>='Electricity Data'!$T$409:$T$411</t>
  </si>
  <si>
    <t>='Electricity Data'!$U$409:$U$411</t>
  </si>
  <si>
    <t>='Electricity Data'!$V$409:$V$411</t>
  </si>
  <si>
    <t>='Electricity Data'!$W$409:$W$411</t>
  </si>
  <si>
    <t>='Electricity Data'!$D$415:$D$438</t>
  </si>
  <si>
    <t>='Electricity Data'!$E$415:$E$438</t>
  </si>
  <si>
    <t>='Electricity Data'!$F$415:$F$438</t>
  </si>
  <si>
    <t>='Electricity Data'!$G$415:$G$438</t>
  </si>
  <si>
    <t>='Electricity Data'!$H$415:$H$438</t>
  </si>
  <si>
    <t>='Electricity Data'!$I$415:$I$438</t>
  </si>
  <si>
    <t>='Electricity Data'!$J$415:$J$438</t>
  </si>
  <si>
    <t>='Electricity Data'!$K$415:$K$438</t>
  </si>
  <si>
    <t>='Electricity Data'!$L$415:$L$438</t>
  </si>
  <si>
    <t>='Electricity Data'!$M$415:$M$438</t>
  </si>
  <si>
    <t>='Electricity Data'!$N$415:$N$438</t>
  </si>
  <si>
    <t>='Electricity Data'!$O$415:$O$438</t>
  </si>
  <si>
    <t>='Electricity Data'!$P$415:$P$438</t>
  </si>
  <si>
    <t>='Electricity Data'!$Q$415:$Q$438</t>
  </si>
  <si>
    <t>='Electricity Data'!$R$415:$R$438</t>
  </si>
  <si>
    <t>='Electricity Data'!$S$415:$S$438</t>
  </si>
  <si>
    <t>='Electricity Data'!$T$415:$T$438</t>
  </si>
  <si>
    <t>='Electricity Data'!$U$415:$U$438</t>
  </si>
  <si>
    <t>='Electricity Data'!$V$415:$V$438</t>
  </si>
  <si>
    <t>='Electricity Data'!$W$415:$W$438</t>
  </si>
  <si>
    <t>='Electricity Data'!$D$442:$D$462</t>
  </si>
  <si>
    <t>='Electricity Data'!$E$442:$E$462</t>
  </si>
  <si>
    <t>='Electricity Data'!$F$442:$F$462</t>
  </si>
  <si>
    <t>='Electricity Data'!$G$442:$G$462</t>
  </si>
  <si>
    <t>='Electricity Data'!$H$442:$H$462</t>
  </si>
  <si>
    <t>='Electricity Data'!$I$442:$I$462</t>
  </si>
  <si>
    <t>='Electricity Data'!$J$442:$J$462</t>
  </si>
  <si>
    <t>='Electricity Data'!$K$442:$K$462</t>
  </si>
  <si>
    <t>='Electricity Data'!$L$442:$L$462</t>
  </si>
  <si>
    <t>='Electricity Data'!$M$442:$M$462</t>
  </si>
  <si>
    <t>='Electricity Data'!$N$442:$N$462</t>
  </si>
  <si>
    <t>='Electricity Data'!$O$442:$O$462</t>
  </si>
  <si>
    <t>='Electricity Data'!$P$442:$P$462</t>
  </si>
  <si>
    <t>='Electricity Data'!$Q$442:$Q$462</t>
  </si>
  <si>
    <t>='Electricity Data'!$R$442:$R$462</t>
  </si>
  <si>
    <t>='Electricity Data'!$S$442:$S$462</t>
  </si>
  <si>
    <t>='Electricity Data'!$T$442:$T$462</t>
  </si>
  <si>
    <t>='Electricity Data'!$U$442:$U$462</t>
  </si>
  <si>
    <t>='Electricity Data'!$V$442:$V$462</t>
  </si>
  <si>
    <t>='Electricity Data'!$W$442:$W$462</t>
  </si>
  <si>
    <t>='Electricity Data'!$D$466:$D$468</t>
  </si>
  <si>
    <t>='Electricity Data'!$E$466:$E$468</t>
  </si>
  <si>
    <t>='Electricity Data'!$F$466:$F$468</t>
  </si>
  <si>
    <t>='Electricity Data'!$G$466:$G$468</t>
  </si>
  <si>
    <t>='Electricity Data'!$H$466:$H$468</t>
  </si>
  <si>
    <t>='Electricity Data'!$I$466:$I$468</t>
  </si>
  <si>
    <t>='Electricity Data'!$J$466:$J$468</t>
  </si>
  <si>
    <t>='Electricity Data'!$K$466:$K$468</t>
  </si>
  <si>
    <t>='Electricity Data'!$L$466:$L$468</t>
  </si>
  <si>
    <t>='Electricity Data'!$M$466:$M$468</t>
  </si>
  <si>
    <t>='Electricity Data'!$N$466:$N$468</t>
  </si>
  <si>
    <t>='Electricity Data'!$O$466:$O$468</t>
  </si>
  <si>
    <t>='Electricity Data'!$P$466:$P$468</t>
  </si>
  <si>
    <t>='Electricity Data'!$Q$466:$Q$468</t>
  </si>
  <si>
    <t>='Electricity Data'!$R$466:$R$468</t>
  </si>
  <si>
    <t>='Electricity Data'!$S$466:$S$468</t>
  </si>
  <si>
    <t>='Electricity Data'!$T$466:$T$468</t>
  </si>
  <si>
    <t>='Electricity Data'!$U$466:$U$468</t>
  </si>
  <si>
    <t>='Electricity Data'!$V$466:$V$468</t>
  </si>
  <si>
    <t>='Electricity Data'!$W$466:$W$468</t>
  </si>
  <si>
    <t>='Electricity Data'!$D$472:$D$474</t>
  </si>
  <si>
    <t>='Electricity Data'!$E$472:$E$474</t>
  </si>
  <si>
    <t>='Electricity Data'!$F$472:$F$474</t>
  </si>
  <si>
    <t>='Electricity Data'!$G$472:$G$474</t>
  </si>
  <si>
    <t>='Electricity Data'!$H$472:$H$474</t>
  </si>
  <si>
    <t>='Electricity Data'!$I$472:$I$474</t>
  </si>
  <si>
    <t>='Electricity Data'!$J$472:$J$474</t>
  </si>
  <si>
    <t>='Electricity Data'!$K$472:$K$474</t>
  </si>
  <si>
    <t>='Electricity Data'!$L$472:$L$474</t>
  </si>
  <si>
    <t>='Electricity Data'!$M$472:$M$474</t>
  </si>
  <si>
    <t>='Electricity Data'!$N$472:$N$474</t>
  </si>
  <si>
    <t>='Electricity Data'!$O$472:$O$474</t>
  </si>
  <si>
    <t>='Electricity Data'!$P$472:$P$474</t>
  </si>
  <si>
    <t>='Electricity Data'!$Q$472:$Q$474</t>
  </si>
  <si>
    <t>='Electricity Data'!$R$472:$R$474</t>
  </si>
  <si>
    <t>='Electricity Data'!$S$472:$S$474</t>
  </si>
  <si>
    <t>='Electricity Data'!$T$472:$T$474</t>
  </si>
  <si>
    <t>='Electricity Data'!$U$472:$U$474</t>
  </si>
  <si>
    <t>='Electricity Data'!$V$472:$V$474</t>
  </si>
  <si>
    <t>='Electricity Data'!$W$472:$W$474</t>
  </si>
  <si>
    <t>='Electricity Data'!$D$478:$D$480</t>
  </si>
  <si>
    <t>='Electricity Data'!$E$478:$E$480</t>
  </si>
  <si>
    <t>='Electricity Data'!$F$478:$F$480</t>
  </si>
  <si>
    <t>='Electricity Data'!$G$478:$G$480</t>
  </si>
  <si>
    <t>='Electricity Data'!$H$478:$H$480</t>
  </si>
  <si>
    <t>='Electricity Data'!$I$478:$I$480</t>
  </si>
  <si>
    <t>='Electricity Data'!$J$478:$J$480</t>
  </si>
  <si>
    <t>='Electricity Data'!$K$478:$K$480</t>
  </si>
  <si>
    <t>='Electricity Data'!$L$478:$L$480</t>
  </si>
  <si>
    <t>='Electricity Data'!$M$478:$M$480</t>
  </si>
  <si>
    <t>='Electricity Data'!$N$478:$N$480</t>
  </si>
  <si>
    <t>='Electricity Data'!$O$478:$O$480</t>
  </si>
  <si>
    <t>='Electricity Data'!$P$478:$P$480</t>
  </si>
  <si>
    <t>='Electricity Data'!$Q$478:$Q$480</t>
  </si>
  <si>
    <t>='Electricity Data'!$R$478:$R$480</t>
  </si>
  <si>
    <t>='Electricity Data'!$S$478:$S$480</t>
  </si>
  <si>
    <t>='Electricity Data'!$T$478:$T$480</t>
  </si>
  <si>
    <t>='Electricity Data'!$U$478:$U$480</t>
  </si>
  <si>
    <t>='Electricity Data'!$V$478:$V$480</t>
  </si>
  <si>
    <t>='Electricity Data'!$W$478:$W$480</t>
  </si>
  <si>
    <t>='Electricity Data'!$D$484:$D$486</t>
  </si>
  <si>
    <t>='Electricity Data'!$E$484:$E$486</t>
  </si>
  <si>
    <t>='Electricity Data'!$F$484:$F$486</t>
  </si>
  <si>
    <t>='Electricity Data'!$G$484:$G$486</t>
  </si>
  <si>
    <t>='Electricity Data'!$H$484:$H$486</t>
  </si>
  <si>
    <t>='Electricity Data'!$I$484:$I$486</t>
  </si>
  <si>
    <t>='Electricity Data'!$J$484:$J$486</t>
  </si>
  <si>
    <t>='Electricity Data'!$K$484:$K$486</t>
  </si>
  <si>
    <t>='Electricity Data'!$L$484:$L$486</t>
  </si>
  <si>
    <t>='Electricity Data'!$M$484:$M$486</t>
  </si>
  <si>
    <t>='Electricity Data'!$N$484:$N$486</t>
  </si>
  <si>
    <t>='Electricity Data'!$O$484:$O$486</t>
  </si>
  <si>
    <t>='Electricity Data'!$P$484:$P$486</t>
  </si>
  <si>
    <t>='Electricity Data'!$Q$484:$Q$486</t>
  </si>
  <si>
    <t>='Electricity Data'!$R$484:$R$486</t>
  </si>
  <si>
    <t>='Electricity Data'!$S$484:$S$486</t>
  </si>
  <si>
    <t>='Electricity Data'!$T$484:$T$486</t>
  </si>
  <si>
    <t>='Electricity Data'!$U$484:$U$486</t>
  </si>
  <si>
    <t>='Electricity Data'!$V$484:$V$486</t>
  </si>
  <si>
    <t>='Electricity Data'!$W$484:$W$486</t>
  </si>
  <si>
    <t>='Electricity Data'!$D$490:$D$492</t>
  </si>
  <si>
    <t>='Electricity Data'!$E$490:$E$492</t>
  </si>
  <si>
    <t>='Electricity Data'!$F$490:$F$492</t>
  </si>
  <si>
    <t>='Electricity Data'!$G$490:$G$492</t>
  </si>
  <si>
    <t>='Electricity Data'!$H$490:$H$492</t>
  </si>
  <si>
    <t>='Electricity Data'!$I$490:$I$492</t>
  </si>
  <si>
    <t>='Electricity Data'!$J$490:$J$492</t>
  </si>
  <si>
    <t>='Electricity Data'!$K$490:$K$492</t>
  </si>
  <si>
    <t>='Electricity Data'!$L$490:$L$492</t>
  </si>
  <si>
    <t>='Electricity Data'!$M$490:$M$492</t>
  </si>
  <si>
    <t>='Electricity Data'!$N$490:$N$492</t>
  </si>
  <si>
    <t>='Electricity Data'!$O$490:$O$492</t>
  </si>
  <si>
    <t>='Electricity Data'!$P$490:$P$492</t>
  </si>
  <si>
    <t>='Electricity Data'!$Q$490:$Q$492</t>
  </si>
  <si>
    <t>='Electricity Data'!$R$490:$R$492</t>
  </si>
  <si>
    <t>='Electricity Data'!$S$490:$S$492</t>
  </si>
  <si>
    <t>='Electricity Data'!$T$490:$T$492</t>
  </si>
  <si>
    <t>='Electricity Data'!$U$490:$U$492</t>
  </si>
  <si>
    <t>='Electricity Data'!$V$490:$V$492</t>
  </si>
  <si>
    <t>='Electricity Data'!$W$490:$W$492</t>
  </si>
  <si>
    <t>='Electricity Data'!$D$496:$D$498</t>
  </si>
  <si>
    <t>='Electricity Data'!$E$496:$E$498</t>
  </si>
  <si>
    <t>='Electricity Data'!$F$496:$F$498</t>
  </si>
  <si>
    <t>='Electricity Data'!$G$496:$G$498</t>
  </si>
  <si>
    <t>='Electricity Data'!$H$496:$H$498</t>
  </si>
  <si>
    <t>='Electricity Data'!$I$496:$I$498</t>
  </si>
  <si>
    <t>='Electricity Data'!$J$496:$J$498</t>
  </si>
  <si>
    <t>='Electricity Data'!$K$496:$K$498</t>
  </si>
  <si>
    <t>='Electricity Data'!$L$496:$L$498</t>
  </si>
  <si>
    <t>='Electricity Data'!$M$496:$M$498</t>
  </si>
  <si>
    <t>='Electricity Data'!$N$496:$N$498</t>
  </si>
  <si>
    <t>='Electricity Data'!$O$496:$O$498</t>
  </si>
  <si>
    <t>='Electricity Data'!$P$496:$P$498</t>
  </si>
  <si>
    <t>='Electricity Data'!$Q$496:$Q$498</t>
  </si>
  <si>
    <t>='Electricity Data'!$R$496:$R$498</t>
  </si>
  <si>
    <t>='Electricity Data'!$S$496:$S$498</t>
  </si>
  <si>
    <t>='Electricity Data'!$T$496:$T$498</t>
  </si>
  <si>
    <t>='Electricity Data'!$U$496:$U$498</t>
  </si>
  <si>
    <t>='Electricity Data'!$V$496:$V$498</t>
  </si>
  <si>
    <t>='Electricity Data'!$W$496:$W$498</t>
  </si>
  <si>
    <t>=Declaration!$D$9</t>
  </si>
  <si>
    <t>=Declaration!$F$28</t>
  </si>
  <si>
    <t>=Developer!$F$6713</t>
  </si>
  <si>
    <t>=Developer!$F$6714</t>
  </si>
  <si>
    <t>=Developer!$F$6715</t>
  </si>
  <si>
    <t>=Developer!$F$6716</t>
  </si>
  <si>
    <t>=Developer!$F$6717</t>
  </si>
  <si>
    <t>=Developer!$F$6718</t>
  </si>
  <si>
    <t>=Developer!$F$6719</t>
  </si>
  <si>
    <t>=Developer!$F$6720</t>
  </si>
  <si>
    <t>=Developer!$F$6721</t>
  </si>
  <si>
    <t>=Developer!$F$6722</t>
  </si>
  <si>
    <t>=Developer!$F$6723</t>
  </si>
  <si>
    <t>=Developer!$F$6724</t>
  </si>
  <si>
    <t>=Developer!$F$6725</t>
  </si>
  <si>
    <t>=Developer!$F$6726</t>
  </si>
  <si>
    <t>='Electricity Data'!$B$5:$Y$103</t>
  </si>
  <si>
    <t>='Electricity Data'!$B$11:$Y$16</t>
  </si>
  <si>
    <t>='Electricity Data'!$B$17:$Y$43</t>
  </si>
  <si>
    <t>='Electricity Data'!$B$44:$Y$67</t>
  </si>
  <si>
    <t>='Electricity Data'!$B$68:$Y$73</t>
  </si>
  <si>
    <t>='Electricity Data'!$B$74:$Y$79</t>
  </si>
  <si>
    <t>='Electricity Data'!$B$80:$Y$85</t>
  </si>
  <si>
    <t>='Electricity Data'!$B$86:$Y$91</t>
  </si>
  <si>
    <t>='Electricity Data'!$B$92:$Y$97</t>
  </si>
  <si>
    <t>='Electricity Data'!$B$98:$Y$103</t>
  </si>
  <si>
    <t>='Electricity Data'!$B$104:$Y$202</t>
  </si>
  <si>
    <t>='Electricity Data'!$B$110:$Y$115</t>
  </si>
  <si>
    <t>='Electricity Data'!$B$116:$Y$142</t>
  </si>
  <si>
    <t>='Electricity Data'!$B$143:$Y$166</t>
  </si>
  <si>
    <t>='Electricity Data'!$B$167:$Y$172</t>
  </si>
  <si>
    <t>='Electricity Data'!$B$173:$Y$178</t>
  </si>
  <si>
    <t>='Electricity Data'!$B$179:$Y$184</t>
  </si>
  <si>
    <t>='Electricity Data'!$B$185:$Y$190</t>
  </si>
  <si>
    <t>='Electricity Data'!$B$191:$Y$196</t>
  </si>
  <si>
    <t>='Electricity Data'!$B$197:$Y$202</t>
  </si>
  <si>
    <t>='Electricity Data'!$B$203:$Y$301</t>
  </si>
  <si>
    <t>='Electricity Data'!$B$209:$Y$214</t>
  </si>
  <si>
    <t>='Electricity Data'!$B$215:$Y$241</t>
  </si>
  <si>
    <t>='Electricity Data'!$B$242:$Y$265</t>
  </si>
  <si>
    <t>='Electricity Data'!$B$266:$Y$271</t>
  </si>
  <si>
    <t>='Electricity Data'!$B$272:$Y$277</t>
  </si>
  <si>
    <t>='Electricity Data'!$B$278:$Y$283</t>
  </si>
  <si>
    <t>='Electricity Data'!$B$284:$Y$289</t>
  </si>
  <si>
    <t>='Electricity Data'!$B$290:$Y$295</t>
  </si>
  <si>
    <t>='Electricity Data'!$B$296:$Y$301</t>
  </si>
  <si>
    <t>='Electricity Data'!$B$302:$Y$400</t>
  </si>
  <si>
    <t>='Electricity Data'!$B$308:$Y$313</t>
  </si>
  <si>
    <t>='Electricity Data'!$B$314:$Y$340</t>
  </si>
  <si>
    <t>='Electricity Data'!$B$341:$Y$364</t>
  </si>
  <si>
    <t>='Electricity Data'!$B$365:$Y$370</t>
  </si>
  <si>
    <t>='Electricity Data'!$B$371:$Y$376</t>
  </si>
  <si>
    <t>='Electricity Data'!$B$377:$Y$382</t>
  </si>
  <si>
    <t>='Electricity Data'!$B$383:$Y$388</t>
  </si>
  <si>
    <t>='Electricity Data'!$B$389:$Y$394</t>
  </si>
  <si>
    <t>='Electricity Data'!$B$395:$Y$400</t>
  </si>
  <si>
    <t>='Electricity Data'!$B$401:$Y$499</t>
  </si>
  <si>
    <t>='Electricity Data'!$B$407:$Y$412</t>
  </si>
  <si>
    <t>='Electricity Data'!$B$413:$Y$439</t>
  </si>
  <si>
    <t>='Electricity Data'!$B$440:$Y$463</t>
  </si>
  <si>
    <t>='Electricity Data'!$B$464:$Y$469</t>
  </si>
  <si>
    <t>='Electricity Data'!$B$470:$Y$475</t>
  </si>
  <si>
    <t>='Electricity Data'!$B$476:$Y$481</t>
  </si>
  <si>
    <t>='Electricity Data'!$B$482:$Y$487</t>
  </si>
  <si>
    <t>='Electricity Data'!$B$488:$Y$493</t>
  </si>
  <si>
    <t>='Electricity Data'!$B$494:$Y$499</t>
  </si>
  <si>
    <t>=Developer!$B$4:$I$6726</t>
  </si>
  <si>
    <t>=Developer!$K$4:$L$63</t>
  </si>
  <si>
    <t>=Developer!$N$4:$Q$137</t>
  </si>
  <si>
    <t>=Developer!$S$4:$T$67</t>
  </si>
  <si>
    <t>=Instructions!$B$1:$F$73</t>
  </si>
  <si>
    <t>=Instructions!$C$73</t>
  </si>
  <si>
    <t>=Instructions!$E$73</t>
  </si>
  <si>
    <t>='Facility Information'!$B$1:$F$39</t>
  </si>
  <si>
    <t>='Facility Information'!$C$33</t>
  </si>
  <si>
    <t>='Facility Information'!$C$37</t>
  </si>
  <si>
    <t>='Electricity Data'!$D$13:$W$13,'Electricity Data'!$D$19:$W$19,'Electricity Data'!$D$70:$W$70,'Electricity Data'!$D$76:$W$76,'Electricity Data'!$D$82:$W$82,'Electricity Data'!$D$88:$W$88,'Electricity Data'!$D$94:$W$94,'Electricity Data'!$D$100:$W$100</t>
  </si>
  <si>
    <t>='Electricity Data'!$D$14:$W$14,'Electricity Data'!$D$20:$W$20,'Electricity Data'!$D$71:$W$71,'Electricity Data'!$D$77:$W$77,'Electricity Data'!$D$83:$W$83,'Electricity Data'!$D$89:$W$89,'Electricity Data'!$D$95:$W$95,'Electricity Data'!$D$101:$W$101</t>
  </si>
  <si>
    <t>='Electricity Data'!$D$15:$W$15,'Electricity Data'!$D$21:$W$21,'Electricity Data'!$D$72:$W$72,'Electricity Data'!$D$78:$W$78,'Electricity Data'!$D$84:$W$84,'Electricity Data'!$D$90:$W$90,'Electricity Data'!$D$96:$W$96,'Electricity Data'!$D$102:$W$102</t>
  </si>
  <si>
    <t>='Electricity Data'!$D$22:$W$22,'Electricity Data'!$D$46:$W$46</t>
  </si>
  <si>
    <t>='Electricity Data'!$D$23:$W$23,'Electricity Data'!$D$47:$W$47</t>
  </si>
  <si>
    <t>='Electricity Data'!$D$24:$W$24,'Electricity Data'!$D$48:$W$48</t>
  </si>
  <si>
    <t>='Electricity Data'!$D$25:$W$25,'Electricity Data'!$D$49:$W$49</t>
  </si>
  <si>
    <t>='Electricity Data'!$D$26:$W$26,'Electricity Data'!$D$50:$W$50</t>
  </si>
  <si>
    <t>='Electricity Data'!$D$27:$W$27,'Electricity Data'!$D$51:$W$51</t>
  </si>
  <si>
    <t>='Electricity Data'!$D$28:$W$28,'Electricity Data'!$D$52:$W$52</t>
  </si>
  <si>
    <t>='Electricity Data'!$D$29:$W$29,'Electricity Data'!$D$53:$W$53</t>
  </si>
  <si>
    <t>='Electricity Data'!$D$30:$W$30,'Electricity Data'!$D$54:$W$54</t>
  </si>
  <si>
    <t>='Electricity Data'!$D$31:$W$31,'Electricity Data'!$D$55:$W$55</t>
  </si>
  <si>
    <t>='Electricity Data'!$D$32:$W$32,'Electricity Data'!$D$56:$W$56</t>
  </si>
  <si>
    <t>='Electricity Data'!$D$33:$W$33,'Electricity Data'!$D$57:$W$57</t>
  </si>
  <si>
    <t>='Electricity Data'!$D$34:$W$34,'Electricity Data'!$D$58:$W$58</t>
  </si>
  <si>
    <t>='Electricity Data'!$D$35:$W$35,'Electricity Data'!$D$59:$W$59</t>
  </si>
  <si>
    <t>='Electricity Data'!$D$36:$W$36,'Electricity Data'!$D$60:$W$60</t>
  </si>
  <si>
    <t>='Electricity Data'!$D$37:$W$37,'Electricity Data'!$D$61:$W$61</t>
  </si>
  <si>
    <t>='Electricity Data'!$D$38:$W$38,'Electricity Data'!$D$62:$W$62</t>
  </si>
  <si>
    <t>='Electricity Data'!$D$39:$W$39,'Electricity Data'!$D$63:$W$63</t>
  </si>
  <si>
    <t>='Electricity Data'!$D$40:$W$40,'Electricity Data'!$D$64:$W$64</t>
  </si>
  <si>
    <t>='Electricity Data'!$D$41:$W$41,'Electricity Data'!$D$65:$W$65</t>
  </si>
  <si>
    <t>='Electricity Data'!$D$42:$W$42,'Electricity Data'!$D$66:$W$66</t>
  </si>
  <si>
    <t>='Electricity Data'!$D$112:$W$112,'Electricity Data'!$D$118:$W$118,'Electricity Data'!$D$169:$W$169,'Electricity Data'!$D$175:$W$175,'Electricity Data'!$D$181:$W$181,'Electricity Data'!$D$187:$W$187,'Electricity Data'!$D$193:$W$193,'Electricity Data'!$D$199:$W$199</t>
  </si>
  <si>
    <t>='Electricity Data'!$D$113:$W$113,'Electricity Data'!$D$119:$W$119,'Electricity Data'!$D$170:$W$170,'Electricity Data'!$D$176:$W$176,'Electricity Data'!$D$182:$W$182,'Electricity Data'!$D$188:$W$188,'Electricity Data'!$D$194:$W$194,'Electricity Data'!$D$200:$W$200</t>
  </si>
  <si>
    <t>='Electricity Data'!$D$114:$W$114,'Electricity Data'!$D$120:$W$120,'Electricity Data'!$D$171:$W$171,'Electricity Data'!$D$177:$W$177,'Electricity Data'!$D$183:$W$183,'Electricity Data'!$D$189:$W$189,'Electricity Data'!$D$195:$W$195,'Electricity Data'!$D$201:$W$201</t>
  </si>
  <si>
    <t>='Electricity Data'!$D$121:$W$121,'Electricity Data'!$D$145:$W$145</t>
  </si>
  <si>
    <t>='Electricity Data'!$D$122:$W$122,'Electricity Data'!$D$146:$W$146</t>
  </si>
  <si>
    <t>='Electricity Data'!$D$123:$W$123,'Electricity Data'!$D$147:$W$147</t>
  </si>
  <si>
    <t>='Electricity Data'!$D$124:$W$124,'Electricity Data'!$D$148:$W$148</t>
  </si>
  <si>
    <t>='Electricity Data'!$D$125:$W$125,'Electricity Data'!$D$149:$W$149</t>
  </si>
  <si>
    <t>='Electricity Data'!$D$126:$W$126,'Electricity Data'!$D$150:$W$150</t>
  </si>
  <si>
    <t>='Electricity Data'!$D$127:$W$127,'Electricity Data'!$D$151:$W$151</t>
  </si>
  <si>
    <t>='Electricity Data'!$D$128:$W$128,'Electricity Data'!$D$152:$W$152</t>
  </si>
  <si>
    <t>='Electricity Data'!$D$129:$W$129,'Electricity Data'!$D$153:$W$153</t>
  </si>
  <si>
    <t>='Electricity Data'!$D$130:$W$130,'Electricity Data'!$D$154:$W$154</t>
  </si>
  <si>
    <t>='Electricity Data'!$D$131:$W$131,'Electricity Data'!$D$155:$W$155</t>
  </si>
  <si>
    <t>='Electricity Data'!$D$132:$W$132,'Electricity Data'!$D$156:$W$156</t>
  </si>
  <si>
    <t>='Electricity Data'!$D$133:$W$133,'Electricity Data'!$D$157:$W$157</t>
  </si>
  <si>
    <t>='Electricity Data'!$D$134:$W$134,'Electricity Data'!$D$158:$W$158</t>
  </si>
  <si>
    <t>='Electricity Data'!$D$135:$W$135,'Electricity Data'!$D$159:$W$159</t>
  </si>
  <si>
    <t>='Electricity Data'!$D$136:$W$136,'Electricity Data'!$D$160:$W$160</t>
  </si>
  <si>
    <t>='Electricity Data'!$D$137:$W$137,'Electricity Data'!$D$161:$W$161</t>
  </si>
  <si>
    <t>='Electricity Data'!$D$138:$W$138,'Electricity Data'!$D$162:$W$162</t>
  </si>
  <si>
    <t>='Electricity Data'!$D$139:$W$139,'Electricity Data'!$D$163:$W$163</t>
  </si>
  <si>
    <t>='Electricity Data'!$D$140:$W$140,'Electricity Data'!$D$164:$W$164</t>
  </si>
  <si>
    <t>='Electricity Data'!$D$141:$W$141,'Electricity Data'!$D$165:$W$165</t>
  </si>
  <si>
    <t>='Electricity Data'!$D$211:$W$211,'Electricity Data'!$D$217:$W$217,'Electricity Data'!$D$268:$W$268,'Electricity Data'!$D$274:$W$274,'Electricity Data'!$D$280:$W$280,'Electricity Data'!$D$286:$W$286,'Electricity Data'!$D$292:$W$292,'Electricity Data'!$D$298:$W$298</t>
  </si>
  <si>
    <t>='Electricity Data'!$D$212:$W$212,'Electricity Data'!$D$218:$W$218,'Electricity Data'!$D$269:$W$269,'Electricity Data'!$D$275:$W$275,'Electricity Data'!$D$281:$W$281,'Electricity Data'!$D$287:$W$287,'Electricity Data'!$D$293:$W$293,'Electricity Data'!$D$299:$W$299</t>
  </si>
  <si>
    <t>='Electricity Data'!$D$213:$W$213,'Electricity Data'!$D$219:$W$219,'Electricity Data'!$D$270:$W$270,'Electricity Data'!$D$276:$W$276,'Electricity Data'!$D$282:$W$282,'Electricity Data'!$D$288:$W$288,'Electricity Data'!$D$294:$W$294,'Electricity Data'!$D$300:$W$300</t>
  </si>
  <si>
    <t>='Electricity Data'!$D$220:$W$220,'Electricity Data'!$D$244:$W$244</t>
  </si>
  <si>
    <t>='Electricity Data'!$D$221:$W$221,'Electricity Data'!$D$245:$W$245</t>
  </si>
  <si>
    <t>='Electricity Data'!$D$222:$W$222,'Electricity Data'!$D$246:$W$246</t>
  </si>
  <si>
    <t>='Electricity Data'!$D$223:$W$223,'Electricity Data'!$D$247:$W$247</t>
  </si>
  <si>
    <t>='Electricity Data'!$D$224:$W$224,'Electricity Data'!$D$248:$W$248</t>
  </si>
  <si>
    <t>='Electricity Data'!$D$225:$W$225,'Electricity Data'!$D$249:$W$249</t>
  </si>
  <si>
    <t>='Electricity Data'!$D$226:$W$226,'Electricity Data'!$D$250:$W$250</t>
  </si>
  <si>
    <t>='Electricity Data'!$D$227:$W$227,'Electricity Data'!$D$251:$W$251</t>
  </si>
  <si>
    <t>='Electricity Data'!$D$228:$W$228,'Electricity Data'!$D$252:$W$252</t>
  </si>
  <si>
    <t>='Electricity Data'!$D$229:$W$229,'Electricity Data'!$D$253:$W$253</t>
  </si>
  <si>
    <t>='Electricity Data'!$D$230:$W$230,'Electricity Data'!$D$254:$W$254</t>
  </si>
  <si>
    <t>='Electricity Data'!$D$231:$W$231,'Electricity Data'!$D$255:$W$255</t>
  </si>
  <si>
    <t>='Electricity Data'!$D$232:$W$232,'Electricity Data'!$D$256:$W$256</t>
  </si>
  <si>
    <t>='Electricity Data'!$D$233:$W$233,'Electricity Data'!$D$257:$W$257</t>
  </si>
  <si>
    <t>='Electricity Data'!$D$234:$W$234,'Electricity Data'!$D$258:$W$258</t>
  </si>
  <si>
    <t>='Electricity Data'!$D$235:$W$235,'Electricity Data'!$D$259:$W$259</t>
  </si>
  <si>
    <t>='Electricity Data'!$D$236:$W$236,'Electricity Data'!$D$260:$W$260</t>
  </si>
  <si>
    <t>='Electricity Data'!$D$237:$W$237,'Electricity Data'!$D$261:$W$261</t>
  </si>
  <si>
    <t>='Electricity Data'!$D$238:$W$238,'Electricity Data'!$D$262:$W$262</t>
  </si>
  <si>
    <t>='Electricity Data'!$D$239:$W$239,'Electricity Data'!$D$263:$W$263</t>
  </si>
  <si>
    <t>='Electricity Data'!$D$240:$W$240,'Electricity Data'!$D$264:$W$264</t>
  </si>
  <si>
    <t>='Electricity Data'!$D$310:$W$310,'Electricity Data'!$D$316:$W$316,'Electricity Data'!$D$367:$W$367,'Electricity Data'!$D$373:$W$373,'Electricity Data'!$D$379:$W$379,'Electricity Data'!$D$385:$W$385,'Electricity Data'!$D$391:$W$391,'Electricity Data'!$D$397:$W$397</t>
  </si>
  <si>
    <t>='Electricity Data'!$D$311:$W$311,'Electricity Data'!$D$317:$W$317,'Electricity Data'!$D$368:$W$368,'Electricity Data'!$D$374:$W$374,'Electricity Data'!$D$380:$W$380,'Electricity Data'!$D$386:$W$386,'Electricity Data'!$D$392:$W$392,'Electricity Data'!$D$398:$W$398</t>
  </si>
  <si>
    <t>='Electricity Data'!$D$312:$W$312,'Electricity Data'!$D$318:$W$318,'Electricity Data'!$D$369:$W$369,'Electricity Data'!$D$375:$W$375,'Electricity Data'!$D$381:$W$381,'Electricity Data'!$D$387:$W$387,'Electricity Data'!$D$393:$W$393,'Electricity Data'!$D$399:$W$399</t>
  </si>
  <si>
    <t>='Electricity Data'!$D$319:$W$319,'Electricity Data'!$D$343:$W$343</t>
  </si>
  <si>
    <t>='Electricity Data'!$D$320:$W$320,'Electricity Data'!$D$344:$W$344</t>
  </si>
  <si>
    <t>='Electricity Data'!$D$321:$W$321,'Electricity Data'!$D$345:$W$345</t>
  </si>
  <si>
    <t>='Electricity Data'!$D$322:$W$322,'Electricity Data'!$D$346:$W$346</t>
  </si>
  <si>
    <t>='Electricity Data'!$D$323:$W$323,'Electricity Data'!$D$347:$W$347</t>
  </si>
  <si>
    <t>='Electricity Data'!$D$324:$W$324,'Electricity Data'!$D$348:$W$348</t>
  </si>
  <si>
    <t>='Electricity Data'!$D$325:$W$325,'Electricity Data'!$D$349:$W$349</t>
  </si>
  <si>
    <t>='Electricity Data'!$D$326:$W$326,'Electricity Data'!$D$350:$W$350</t>
  </si>
  <si>
    <t>='Electricity Data'!$D$327:$W$327,'Electricity Data'!$D$351:$W$351</t>
  </si>
  <si>
    <t>='Electricity Data'!$D$328:$W$328,'Electricity Data'!$D$352:$W$352</t>
  </si>
  <si>
    <t>='Electricity Data'!$D$329:$W$329,'Electricity Data'!$D$353:$W$353</t>
  </si>
  <si>
    <t>='Electricity Data'!$D$330:$W$330,'Electricity Data'!$D$354:$W$354</t>
  </si>
  <si>
    <t>='Electricity Data'!$D$331:$W$331,'Electricity Data'!$D$355:$W$355</t>
  </si>
  <si>
    <t>='Electricity Data'!$D$332:$W$332,'Electricity Data'!$D$356:$W$356</t>
  </si>
  <si>
    <t>='Electricity Data'!$D$333:$W$333,'Electricity Data'!$D$357:$W$357</t>
  </si>
  <si>
    <t>='Electricity Data'!$D$334:$W$334,'Electricity Data'!$D$358:$W$358</t>
  </si>
  <si>
    <t>='Electricity Data'!$D$335:$W$335,'Electricity Data'!$D$359:$W$359</t>
  </si>
  <si>
    <t>='Electricity Data'!$D$336:$W$336,'Electricity Data'!$D$360:$W$360</t>
  </si>
  <si>
    <t>='Electricity Data'!$D$337:$W$337,'Electricity Data'!$D$361:$W$361</t>
  </si>
  <si>
    <t>='Electricity Data'!$D$338:$W$338,'Electricity Data'!$D$362:$W$362</t>
  </si>
  <si>
    <t>='Electricity Data'!$D$339:$W$339,'Electricity Data'!$D$363:$W$363</t>
  </si>
  <si>
    <t>='Electricity Data'!$D$409:$W$409,'Electricity Data'!$D$415:$W$415,'Electricity Data'!$D$466:$W$466,'Electricity Data'!$D$472:$W$472,'Electricity Data'!$D$478:$W$478,'Electricity Data'!$D$484:$W$484,'Electricity Data'!$D$490:$W$490,'Electricity Data'!$D$496:$W$496</t>
  </si>
  <si>
    <t>='Electricity Data'!$D$410:$W$410,'Electricity Data'!$D$416:$W$416,'Electricity Data'!$D$467:$W$467,'Electricity Data'!$D$473:$W$473,'Electricity Data'!$D$479:$W$479,'Electricity Data'!$D$485:$W$485,'Electricity Data'!$D$491:$W$491,'Electricity Data'!$D$497:$W$497</t>
  </si>
  <si>
    <t>='Electricity Data'!$D$411:$W$411,'Electricity Data'!$D$417:$W$417,'Electricity Data'!$D$468:$W$468,'Electricity Data'!$D$474:$W$474,'Electricity Data'!$D$480:$W$480,'Electricity Data'!$D$486:$W$486,'Electricity Data'!$D$492:$W$492,'Electricity Data'!$D$498:$W$498</t>
  </si>
  <si>
    <t>='Electricity Data'!$D$418:$W$418,'Electricity Data'!$D$442:$W$442</t>
  </si>
  <si>
    <t>='Electricity Data'!$D$419:$W$419,'Electricity Data'!$D$443:$W$443</t>
  </si>
  <si>
    <t>='Electricity Data'!$D$420:$W$420,'Electricity Data'!$D$444:$W$444</t>
  </si>
  <si>
    <t>='Electricity Data'!$D$421:$W$421,'Electricity Data'!$D$445:$W$445</t>
  </si>
  <si>
    <t>='Electricity Data'!$D$422:$W$422,'Electricity Data'!$D$446:$W$446</t>
  </si>
  <si>
    <t>='Electricity Data'!$D$423:$W$423,'Electricity Data'!$D$447:$W$447</t>
  </si>
  <si>
    <t>='Electricity Data'!$D$424:$W$424,'Electricity Data'!$D$448:$W$448</t>
  </si>
  <si>
    <t>='Electricity Data'!$D$425:$W$425,'Electricity Data'!$D$449:$W$449</t>
  </si>
  <si>
    <t>='Electricity Data'!$D$426:$W$426,'Electricity Data'!$D$450:$W$450</t>
  </si>
  <si>
    <t>='Electricity Data'!$D$427:$W$427,'Electricity Data'!$D$451:$W$451</t>
  </si>
  <si>
    <t>='Electricity Data'!$D$428:$W$428,'Electricity Data'!$D$452:$W$452</t>
  </si>
  <si>
    <t>='Electricity Data'!$D$429:$W$429,'Electricity Data'!$D$453:$W$453</t>
  </si>
  <si>
    <t>='Electricity Data'!$D$430:$W$430,'Electricity Data'!$D$454:$W$454</t>
  </si>
  <si>
    <t>='Electricity Data'!$D$431:$W$431,'Electricity Data'!$D$455:$W$455</t>
  </si>
  <si>
    <t>='Electricity Data'!$D$432:$W$432,'Electricity Data'!$D$456:$W$456</t>
  </si>
  <si>
    <t>='Electricity Data'!$D$433:$W$433,'Electricity Data'!$D$457:$W$457</t>
  </si>
  <si>
    <t>='Electricity Data'!$D$434:$W$434,'Electricity Data'!$D$458:$W$458</t>
  </si>
  <si>
    <t>='Electricity Data'!$D$435:$W$435,'Electricity Data'!$D$459:$W$459</t>
  </si>
  <si>
    <t>='Electricity Data'!$D$436:$W$436,'Electricity Data'!$D$460:$W$460</t>
  </si>
  <si>
    <t>='Electricity Data'!$D$437:$W$437,'Electricity Data'!$D$461:$W$461</t>
  </si>
  <si>
    <t>='Electricity Data'!$D$438:$W$438,'Electricity Data'!$D$462:$W$462</t>
  </si>
  <si>
    <t>='Electricity Data'!$C$500</t>
  </si>
  <si>
    <t>='Electricity Data'!$C$504</t>
  </si>
  <si>
    <t>=Compliance!$B$1:$F$48</t>
  </si>
  <si>
    <t>=Declaration!$B$1:$G$38</t>
  </si>
  <si>
    <t>=Declaration!$C$31</t>
  </si>
  <si>
    <t>=Declaration!$C$36</t>
  </si>
  <si>
    <t>=Appendix!$B$1:$F$42</t>
  </si>
  <si>
    <t>=Developer!$E$4:$E$6726</t>
  </si>
  <si>
    <t>=Compliance!$B$5:$F$11</t>
  </si>
  <si>
    <t>=Compliance!$B$12:$F$18</t>
  </si>
  <si>
    <t>=Compliance!$B$19:$F$25</t>
  </si>
  <si>
    <t>=Compliance!$B$26:$F$32</t>
  </si>
  <si>
    <t>=Compliance!$B$33:$F$39</t>
  </si>
  <si>
    <t>='Electricity Data'!$B$1:$Y$506</t>
  </si>
  <si>
    <t>Emissions returns are due July 31 of the year following each compliance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</si>
</sst>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Date: &quot;yyyy\-mm\-dd"/>
    <numFmt numFmtId="165" formatCode="&quot;Version: &quot;0#.00"/>
    <numFmt numFmtId="166" formatCode="yyyy\-mm\-dd\ hh:mm:ss\ AM/PM"/>
    <numFmt numFmtId="167" formatCode="#,##0.0000"/>
    <numFmt numFmtId="168" formatCode="yyyy\-mm\-dd;@"/>
    <numFmt numFmtId="169" formatCode="&quot;Date: &quot;yyyy/mm/dd"/>
  </numFmts>
  <fonts count="21" x14ac:knownFonts="1">
    <font>
      <sz val="11"/>
      <color theme="1"/>
      <name val="Aptos Narrow"/>
      <family val="2"/>
      <scheme val="minor"/>
    </font>
    <font>
      <b/>
      <sz val="11"/>
      <color theme="0"/>
      <name val="Aptos Narrow"/>
      <family val="2"/>
      <scheme val="minor"/>
    </font>
    <font>
      <sz val="11"/>
      <color rgb="FF000000"/>
      <name val="Aptos Narrow"/>
      <family val="2"/>
    </font>
    <font>
      <i/>
      <sz val="11"/>
      <color rgb="FF000000"/>
      <name val="Aptos Narrow"/>
      <family val="2"/>
    </font>
    <font>
      <b/>
      <sz val="11"/>
      <color rgb="FF000000"/>
      <name val="Aptos Narrow"/>
      <family val="2"/>
    </font>
    <font>
      <b/>
      <i/>
      <sz val="18"/>
      <color rgb="FFFFFFFF"/>
      <name val="Aptos Narrow"/>
      <family val="2"/>
    </font>
    <font>
      <vertAlign val="subscript"/>
      <sz val="11"/>
      <color rgb="FF000000"/>
      <name val="Aptos Narrow"/>
      <family val="2"/>
    </font>
    <font>
      <sz val="11"/>
      <color theme="1"/>
      <name val="Aptos Narrow"/>
      <family val="2"/>
    </font>
    <font>
      <b/>
      <sz val="11"/>
      <color theme="0"/>
      <name val="Aptos Narrow"/>
      <family val="2"/>
    </font>
    <font>
      <i/>
      <sz val="11"/>
      <color theme="1"/>
      <name val="Aptos Narrow"/>
      <family val="2"/>
    </font>
    <font>
      <i/>
      <sz val="11"/>
      <color theme="1"/>
      <name val="Aptos Narrow"/>
      <family val="2"/>
      <scheme val="minor"/>
    </font>
    <font>
      <sz val="11"/>
      <color rgb="FF000000"/>
      <name val="Aptos Narrow"/>
      <family val="2"/>
      <scheme val="minor"/>
    </font>
    <font>
      <b/>
      <sz val="11"/>
      <color rgb="FF000000"/>
      <name val="Aptos Narrow"/>
      <family val="2"/>
      <scheme val="minor"/>
    </font>
    <font>
      <b/>
      <sz val="18"/>
      <color rgb="FFFFFFFF"/>
      <name val="Aptos Narrow"/>
      <family val="2"/>
      <scheme val="minor"/>
    </font>
    <font>
      <b/>
      <u/>
      <sz val="11"/>
      <color rgb="FF000000"/>
      <name val="Aptos Narrow"/>
      <family val="2"/>
      <scheme val="minor"/>
    </font>
    <font>
      <sz val="9"/>
      <color rgb="FF000000"/>
      <name val="Aptos Narrow"/>
      <family val="2"/>
      <scheme val="minor"/>
    </font>
    <font>
      <b/>
      <sz val="11"/>
      <color rgb="FFFF0000"/>
      <name val="Aptos Narrow"/>
      <family val="2"/>
      <scheme val="minor"/>
    </font>
    <font>
      <b/>
      <sz val="14"/>
      <color rgb="FF000000"/>
      <name val="Aptos Narrow"/>
      <family val="2"/>
      <scheme val="minor"/>
    </font>
    <font>
      <sz val="8"/>
      <name val="Aptos Narrow"/>
      <family val="2"/>
      <scheme val="minor"/>
    </font>
    <font>
      <sz val="11"/>
      <color rgb="FF000000"/>
      <name val="Calibri"/>
      <family val="2"/>
    </font>
    <font>
      <i/>
      <sz val="11"/>
      <color rgb="FF000000"/>
      <name val="Aptos Narrow"/>
      <family val="2"/>
      <scheme val="minor"/>
    </font>
  </fonts>
  <fills count="9">
    <fill>
      <patternFill patternType="none"/>
    </fill>
    <fill>
      <patternFill patternType="gray125"/>
    </fill>
    <fill>
      <patternFill patternType="solid">
        <fgColor rgb="FFE6F0EB"/>
        <bgColor indexed="64"/>
      </patternFill>
    </fill>
    <fill>
      <patternFill patternType="solid">
        <fgColor rgb="FFFBDD40"/>
        <bgColor indexed="64"/>
      </patternFill>
    </fill>
    <fill>
      <patternFill patternType="solid">
        <fgColor rgb="FF046A38"/>
        <bgColor indexed="64"/>
      </patternFill>
    </fill>
    <fill>
      <patternFill patternType="solid">
        <fgColor rgb="FFFFFFFF"/>
        <bgColor indexed="64"/>
      </patternFill>
    </fill>
    <fill>
      <patternFill patternType="solid">
        <fgColor rgb="FFA7CBB9"/>
        <bgColor indexed="64"/>
      </patternFill>
    </fill>
    <fill>
      <patternFill patternType="solid">
        <fgColor rgb="FF2C3136"/>
        <bgColor indexed="64"/>
      </patternFill>
    </fill>
    <fill>
      <patternFill patternType="solid">
        <fgColor theme="1"/>
        <bgColor indexed="64"/>
      </patternFill>
    </fill>
  </fills>
  <borders count="36">
    <border>
      <left/>
      <right/>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ashed">
        <color indexed="64"/>
      </left>
      <right/>
      <top style="dashed">
        <color indexed="64"/>
      </top>
      <bottom/>
      <diagonal/>
    </border>
    <border>
      <left style="dashed">
        <color indexed="64"/>
      </left>
      <right/>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style="thin">
        <color indexed="64"/>
      </bottom>
      <diagonal/>
    </border>
    <border>
      <left/>
      <right style="dashed">
        <color indexed="64"/>
      </right>
      <top/>
      <bottom style="thin">
        <color indexed="64"/>
      </bottom>
      <diagonal/>
    </border>
  </borders>
  <cellStyleXfs count="1">
    <xf numFmtId="0" fontId="0" fillId="0" borderId="0"/>
  </cellStyleXfs>
  <cellXfs count="125">
    <xf numFmtId="0" fontId="0" fillId="0" borderId="0" xfId="0"/>
    <xf numFmtId="0" fontId="0" fillId="0" borderId="0" xfId="0" applyAlignment="1">
      <alignment horizontal="left"/>
    </xf>
    <xf numFmtId="49" fontId="0" fillId="0" borderId="0" xfId="0" applyNumberFormat="1" applyAlignment="1">
      <alignment horizontal="left"/>
    </xf>
    <xf numFmtId="0" fontId="0" fillId="0" borderId="0" xfId="0" applyAlignment="1">
      <alignment horizontal="center"/>
    </xf>
    <xf numFmtId="0" fontId="0" fillId="0" borderId="14" xfId="0" applyBorder="1" applyAlignment="1">
      <alignment horizontal="left"/>
    </xf>
    <xf numFmtId="0" fontId="0" fillId="0" borderId="13" xfId="0" applyBorder="1" applyAlignment="1">
      <alignment horizontal="left"/>
    </xf>
    <xf numFmtId="49" fontId="0" fillId="0" borderId="13" xfId="0" applyNumberFormat="1" applyBorder="1" applyAlignment="1">
      <alignment horizontal="left"/>
    </xf>
    <xf numFmtId="0" fontId="0" fillId="0" borderId="15"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19" xfId="0" applyBorder="1" applyAlignment="1">
      <alignment horizontal="left"/>
    </xf>
    <xf numFmtId="49" fontId="0" fillId="0" borderId="19" xfId="0" applyNumberFormat="1" applyBorder="1" applyAlignment="1">
      <alignment horizontal="left"/>
    </xf>
    <xf numFmtId="0" fontId="0" fillId="0" borderId="20" xfId="0" applyBorder="1" applyAlignment="1">
      <alignment horizontal="left"/>
    </xf>
    <xf numFmtId="0" fontId="0" fillId="0" borderId="22" xfId="0" applyBorder="1" applyAlignment="1">
      <alignment horizontal="left"/>
    </xf>
    <xf numFmtId="49" fontId="0" fillId="0" borderId="22" xfId="0" applyNumberFormat="1" applyBorder="1" applyAlignment="1">
      <alignment horizontal="left"/>
    </xf>
    <xf numFmtId="0" fontId="0" fillId="0" borderId="23" xfId="0" applyBorder="1" applyAlignment="1">
      <alignment horizontal="left"/>
    </xf>
    <xf numFmtId="167" fontId="0" fillId="0" borderId="0" xfId="0" applyNumberFormat="1" applyAlignment="1">
      <alignment horizontal="left"/>
    </xf>
    <xf numFmtId="167" fontId="0" fillId="0" borderId="19" xfId="0" applyNumberFormat="1" applyBorder="1" applyAlignment="1">
      <alignment horizontal="left"/>
    </xf>
    <xf numFmtId="49" fontId="0" fillId="0" borderId="14" xfId="0" applyNumberFormat="1" applyBorder="1" applyAlignment="1">
      <alignment horizontal="left"/>
    </xf>
    <xf numFmtId="49" fontId="0" fillId="0" borderId="16" xfId="0" applyNumberFormat="1" applyBorder="1" applyAlignment="1">
      <alignment horizontal="left"/>
    </xf>
    <xf numFmtId="0" fontId="7" fillId="0" borderId="15" xfId="0" applyFont="1" applyBorder="1" applyAlignment="1">
      <alignment horizontal="left" vertical="top"/>
    </xf>
    <xf numFmtId="0" fontId="7" fillId="0" borderId="17" xfId="0" applyFont="1" applyBorder="1" applyAlignment="1">
      <alignment horizontal="left" vertical="top"/>
    </xf>
    <xf numFmtId="0" fontId="7" fillId="0" borderId="16" xfId="0" applyFont="1" applyBorder="1" applyAlignment="1">
      <alignment horizontal="left" vertical="top"/>
    </xf>
    <xf numFmtId="0" fontId="7" fillId="0" borderId="24" xfId="0" applyFont="1" applyBorder="1" applyAlignment="1">
      <alignment horizontal="left" vertical="top"/>
    </xf>
    <xf numFmtId="0" fontId="7" fillId="0" borderId="25" xfId="0" applyFont="1" applyBorder="1" applyAlignment="1">
      <alignment horizontal="left" vertical="top"/>
    </xf>
    <xf numFmtId="0" fontId="0" fillId="0" borderId="24" xfId="0" applyBorder="1" applyAlignment="1">
      <alignment horizontal="left"/>
    </xf>
    <xf numFmtId="0" fontId="0" fillId="0" borderId="26" xfId="0" applyBorder="1" applyAlignment="1">
      <alignment horizontal="left"/>
    </xf>
    <xf numFmtId="49" fontId="0" fillId="0" borderId="26" xfId="0" applyNumberFormat="1" applyBorder="1" applyAlignment="1">
      <alignment horizontal="left"/>
    </xf>
    <xf numFmtId="0" fontId="0" fillId="0" borderId="25" xfId="0" applyBorder="1" applyAlignment="1">
      <alignment horizontal="left"/>
    </xf>
    <xf numFmtId="49" fontId="0" fillId="0" borderId="24" xfId="0" applyNumberFormat="1" applyBorder="1" applyAlignment="1">
      <alignment horizontal="left"/>
    </xf>
    <xf numFmtId="0" fontId="8" fillId="7" borderId="27" xfId="0" applyFont="1" applyFill="1" applyBorder="1" applyAlignment="1">
      <alignment horizontal="left" vertical="top"/>
    </xf>
    <xf numFmtId="0" fontId="8" fillId="7" borderId="28" xfId="0" applyFont="1" applyFill="1" applyBorder="1" applyAlignment="1">
      <alignment horizontal="left" vertical="top"/>
    </xf>
    <xf numFmtId="0" fontId="1" fillId="8" borderId="24" xfId="0" applyFont="1" applyFill="1" applyBorder="1" applyAlignment="1">
      <alignment horizontal="left"/>
    </xf>
    <xf numFmtId="0" fontId="1" fillId="8" borderId="26" xfId="0" applyFont="1" applyFill="1" applyBorder="1" applyAlignment="1">
      <alignment horizontal="left"/>
    </xf>
    <xf numFmtId="49" fontId="8" fillId="7" borderId="26" xfId="0" applyNumberFormat="1" applyFont="1" applyFill="1" applyBorder="1" applyAlignment="1">
      <alignment horizontal="left" vertical="top"/>
    </xf>
    <xf numFmtId="0" fontId="1" fillId="8" borderId="25" xfId="0" applyFont="1" applyFill="1" applyBorder="1" applyAlignment="1">
      <alignment horizontal="left"/>
    </xf>
    <xf numFmtId="49" fontId="8" fillId="7" borderId="24" xfId="0" applyNumberFormat="1" applyFont="1" applyFill="1" applyBorder="1" applyAlignment="1">
      <alignment horizontal="left" vertical="top"/>
    </xf>
    <xf numFmtId="49" fontId="1" fillId="8" borderId="26" xfId="0" applyNumberFormat="1" applyFont="1" applyFill="1" applyBorder="1" applyAlignment="1">
      <alignment horizontal="left"/>
    </xf>
    <xf numFmtId="0" fontId="7" fillId="0" borderId="0" xfId="0" applyFont="1" applyAlignment="1">
      <alignment horizontal="left" vertical="top"/>
    </xf>
    <xf numFmtId="0" fontId="9" fillId="0" borderId="0" xfId="0" applyFont="1" applyAlignment="1">
      <alignment horizontal="left" vertical="top"/>
    </xf>
    <xf numFmtId="0" fontId="10" fillId="0" borderId="0" xfId="0" applyFont="1" applyAlignment="1">
      <alignment horizontal="left"/>
    </xf>
    <xf numFmtId="49" fontId="10" fillId="0" borderId="0" xfId="0" applyNumberFormat="1" applyFont="1" applyAlignment="1">
      <alignment horizontal="left"/>
    </xf>
    <xf numFmtId="0" fontId="11" fillId="2" borderId="5" xfId="0" applyFont="1" applyFill="1" applyBorder="1"/>
    <xf numFmtId="0" fontId="11" fillId="2" borderId="4" xfId="0" applyFont="1" applyFill="1" applyBorder="1"/>
    <xf numFmtId="0" fontId="11" fillId="2" borderId="3" xfId="0" applyFont="1" applyFill="1" applyBorder="1"/>
    <xf numFmtId="0" fontId="11" fillId="2" borderId="2" xfId="0" applyFont="1" applyFill="1" applyBorder="1"/>
    <xf numFmtId="0" fontId="11" fillId="2" borderId="1" xfId="0" applyFont="1" applyFill="1" applyBorder="1"/>
    <xf numFmtId="0" fontId="11" fillId="4" borderId="12" xfId="0" applyFont="1" applyFill="1" applyBorder="1"/>
    <xf numFmtId="0" fontId="11" fillId="4" borderId="10" xfId="0" applyFont="1" applyFill="1" applyBorder="1"/>
    <xf numFmtId="165" fontId="15" fillId="2" borderId="2" xfId="0" applyNumberFormat="1" applyFont="1" applyFill="1" applyBorder="1" applyAlignment="1">
      <alignment horizontal="left" vertical="top"/>
    </xf>
    <xf numFmtId="164" fontId="15" fillId="2" borderId="2" xfId="0" applyNumberFormat="1" applyFont="1" applyFill="1" applyBorder="1" applyAlignment="1">
      <alignment horizontal="right" vertical="top"/>
    </xf>
    <xf numFmtId="49" fontId="11" fillId="5" borderId="9" xfId="0" applyNumberFormat="1" applyFont="1" applyFill="1" applyBorder="1" applyAlignment="1" applyProtection="1">
      <alignment horizontal="left" vertical="top" wrapText="1"/>
      <protection locked="0"/>
    </xf>
    <xf numFmtId="168" fontId="11" fillId="5" borderId="9" xfId="0" applyNumberFormat="1" applyFont="1" applyFill="1" applyBorder="1" applyAlignment="1" applyProtection="1">
      <alignment horizontal="left" vertical="top" wrapText="1"/>
      <protection locked="0"/>
    </xf>
    <xf numFmtId="49" fontId="11" fillId="6" borderId="9" xfId="0" applyNumberFormat="1" applyFont="1" applyFill="1" applyBorder="1" applyAlignment="1">
      <alignment horizontal="left" vertical="top" wrapText="1"/>
    </xf>
    <xf numFmtId="0" fontId="11" fillId="4" borderId="8" xfId="0" applyFont="1" applyFill="1" applyBorder="1"/>
    <xf numFmtId="0" fontId="11" fillId="4" borderId="6" xfId="0" applyFont="1" applyFill="1" applyBorder="1"/>
    <xf numFmtId="0" fontId="11" fillId="3" borderId="8" xfId="0" applyFont="1" applyFill="1" applyBorder="1"/>
    <xf numFmtId="0" fontId="11" fillId="3" borderId="6" xfId="0" applyFont="1" applyFill="1" applyBorder="1"/>
    <xf numFmtId="1" fontId="11" fillId="5" borderId="9" xfId="0" applyNumberFormat="1" applyFont="1" applyFill="1" applyBorder="1" applyAlignment="1" applyProtection="1">
      <alignment horizontal="left" vertical="top" wrapText="1"/>
      <protection locked="0"/>
    </xf>
    <xf numFmtId="0" fontId="11" fillId="4" borderId="5" xfId="0" applyFont="1" applyFill="1" applyBorder="1"/>
    <xf numFmtId="0" fontId="11" fillId="4" borderId="4" xfId="0" applyFont="1" applyFill="1" applyBorder="1"/>
    <xf numFmtId="0" fontId="11" fillId="2" borderId="5" xfId="0" applyFont="1" applyFill="1" applyBorder="1" applyAlignment="1">
      <alignment horizontal="center"/>
    </xf>
    <xf numFmtId="1" fontId="0" fillId="0" borderId="0" xfId="0" applyNumberFormat="1" applyAlignment="1">
      <alignment horizontal="left"/>
    </xf>
    <xf numFmtId="167" fontId="0" fillId="0" borderId="22" xfId="0" applyNumberFormat="1" applyBorder="1" applyAlignment="1">
      <alignment horizontal="left"/>
    </xf>
    <xf numFmtId="49" fontId="0" fillId="0" borderId="26" xfId="0" applyNumberFormat="1" applyBorder="1" applyAlignment="1">
      <alignment horizontal="left" wrapText="1"/>
    </xf>
    <xf numFmtId="0" fontId="0" fillId="0" borderId="0" xfId="0" applyAlignment="1">
      <alignment horizontal="left" wrapText="1"/>
    </xf>
    <xf numFmtId="0" fontId="1" fillId="8" borderId="24" xfId="0" applyFont="1" applyFill="1" applyBorder="1" applyAlignment="1">
      <alignment horizontal="left" wrapText="1"/>
    </xf>
    <xf numFmtId="0" fontId="0" fillId="0" borderId="24" xfId="0" applyBorder="1" applyAlignment="1">
      <alignment horizontal="left" wrapText="1"/>
    </xf>
    <xf numFmtId="0" fontId="0" fillId="0" borderId="16" xfId="0" applyBorder="1" applyAlignment="1">
      <alignment horizontal="left" wrapText="1"/>
    </xf>
    <xf numFmtId="0" fontId="0" fillId="0" borderId="18" xfId="0" applyBorder="1" applyAlignment="1">
      <alignment horizontal="left" wrapText="1"/>
    </xf>
    <xf numFmtId="0" fontId="0" fillId="0" borderId="21" xfId="0" applyBorder="1" applyAlignment="1">
      <alignment horizontal="left" wrapText="1"/>
    </xf>
    <xf numFmtId="0" fontId="0" fillId="0" borderId="14" xfId="0" applyBorder="1" applyAlignment="1">
      <alignment horizontal="left" wrapText="1"/>
    </xf>
    <xf numFmtId="49" fontId="0" fillId="0" borderId="13" xfId="0" applyNumberFormat="1" applyBorder="1" applyAlignment="1">
      <alignment horizontal="left" wrapText="1"/>
    </xf>
    <xf numFmtId="0" fontId="0" fillId="0" borderId="28" xfId="0" applyBorder="1" applyAlignment="1">
      <alignment horizontal="left"/>
    </xf>
    <xf numFmtId="49" fontId="0" fillId="0" borderId="29" xfId="0" applyNumberFormat="1" applyBorder="1" applyAlignment="1">
      <alignment horizontal="left" wrapText="1"/>
    </xf>
    <xf numFmtId="0" fontId="7" fillId="0" borderId="14" xfId="0" applyFont="1" applyBorder="1" applyAlignment="1">
      <alignment horizontal="left" vertical="top"/>
    </xf>
    <xf numFmtId="167" fontId="0" fillId="0" borderId="13" xfId="0" applyNumberFormat="1" applyBorder="1" applyAlignment="1">
      <alignment horizontal="left"/>
    </xf>
    <xf numFmtId="167" fontId="0" fillId="0" borderId="26" xfId="0" applyNumberFormat="1" applyBorder="1" applyAlignment="1">
      <alignment horizontal="left"/>
    </xf>
    <xf numFmtId="49" fontId="0" fillId="0" borderId="0" xfId="0" applyNumberFormat="1" applyAlignment="1">
      <alignment horizontal="left" wrapText="1"/>
    </xf>
    <xf numFmtId="0" fontId="0" fillId="0" borderId="26" xfId="0" applyBorder="1" applyAlignment="1">
      <alignment horizontal="left" wrapText="1"/>
    </xf>
    <xf numFmtId="165" fontId="7" fillId="0" borderId="0" xfId="0" applyNumberFormat="1" applyFont="1" applyAlignment="1">
      <alignment horizontal="left" vertical="top" wrapText="1"/>
    </xf>
    <xf numFmtId="169" fontId="7" fillId="0" borderId="13" xfId="0" applyNumberFormat="1" applyFont="1" applyBorder="1" applyAlignment="1">
      <alignment horizontal="left" vertical="top" wrapText="1"/>
    </xf>
    <xf numFmtId="169" fontId="7" fillId="0" borderId="0" xfId="0" applyNumberFormat="1" applyFont="1" applyAlignment="1">
      <alignment horizontal="left" vertical="top" wrapText="1"/>
    </xf>
    <xf numFmtId="0" fontId="0" fillId="0" borderId="13" xfId="0" applyBorder="1" applyAlignment="1">
      <alignment horizontal="left" wrapText="1"/>
    </xf>
    <xf numFmtId="169" fontId="7" fillId="0" borderId="29" xfId="0" applyNumberFormat="1" applyFont="1" applyBorder="1" applyAlignment="1">
      <alignment horizontal="left" vertical="top" wrapText="1"/>
    </xf>
    <xf numFmtId="0" fontId="0" fillId="0" borderId="29" xfId="0" applyBorder="1" applyAlignment="1">
      <alignment horizontal="left" wrapText="1"/>
    </xf>
    <xf numFmtId="165" fontId="7" fillId="0" borderId="16" xfId="0" applyNumberFormat="1" applyFont="1" applyBorder="1" applyAlignment="1">
      <alignment horizontal="left" vertical="top" wrapText="1"/>
    </xf>
    <xf numFmtId="169" fontId="7" fillId="0" borderId="14" xfId="0" applyNumberFormat="1" applyFont="1" applyBorder="1" applyAlignment="1">
      <alignment horizontal="left" vertical="top" wrapText="1"/>
    </xf>
    <xf numFmtId="169" fontId="7" fillId="0" borderId="16" xfId="0" applyNumberFormat="1" applyFont="1" applyBorder="1" applyAlignment="1">
      <alignment horizontal="left" vertical="top" wrapText="1"/>
    </xf>
    <xf numFmtId="169" fontId="7" fillId="0" borderId="27" xfId="0" applyNumberFormat="1" applyFont="1" applyBorder="1" applyAlignment="1">
      <alignment horizontal="left" vertical="top" wrapText="1"/>
    </xf>
    <xf numFmtId="0" fontId="0" fillId="0" borderId="27" xfId="0" applyBorder="1" applyAlignment="1">
      <alignment horizontal="left" wrapText="1"/>
    </xf>
    <xf numFmtId="168" fontId="0" fillId="0" borderId="13" xfId="0" applyNumberFormat="1" applyBorder="1" applyAlignment="1">
      <alignment horizontal="left"/>
    </xf>
    <xf numFmtId="0" fontId="0" fillId="0" borderId="0" xfId="0" applyAlignment="1" applyProtection="1">
      <alignment horizontal="left"/>
      <protection locked="0"/>
    </xf>
    <xf numFmtId="0" fontId="0" fillId="0" borderId="13" xfId="0" applyBorder="1" applyAlignment="1" applyProtection="1">
      <alignment horizontal="left"/>
      <protection locked="0"/>
    </xf>
    <xf numFmtId="0" fontId="11" fillId="2" borderId="0" xfId="0" applyFont="1" applyFill="1"/>
    <xf numFmtId="166" fontId="15" fillId="2" borderId="0" xfId="0" applyNumberFormat="1" applyFont="1" applyFill="1" applyAlignment="1">
      <alignment horizontal="left"/>
    </xf>
    <xf numFmtId="0" fontId="11" fillId="6" borderId="9" xfId="0" applyFont="1" applyFill="1" applyBorder="1" applyAlignment="1">
      <alignment horizontal="left" vertical="top" wrapText="1"/>
    </xf>
    <xf numFmtId="0" fontId="12" fillId="6" borderId="9" xfId="0" applyFont="1" applyFill="1" applyBorder="1" applyAlignment="1">
      <alignment horizontal="left" vertical="top" wrapText="1"/>
    </xf>
    <xf numFmtId="0" fontId="12" fillId="6" borderId="12" xfId="0" applyFont="1" applyFill="1" applyBorder="1" applyAlignment="1">
      <alignment horizontal="left" vertical="top" wrapText="1"/>
    </xf>
    <xf numFmtId="0" fontId="11" fillId="6" borderId="12" xfId="0" applyFont="1" applyFill="1" applyBorder="1" applyAlignment="1">
      <alignment horizontal="left" vertical="top" wrapText="1"/>
    </xf>
    <xf numFmtId="0" fontId="12" fillId="6" borderId="12" xfId="0" applyFont="1" applyFill="1" applyBorder="1" applyAlignment="1">
      <alignment horizontal="right" vertical="top" wrapText="1"/>
    </xf>
    <xf numFmtId="167" fontId="11" fillId="6" borderId="12" xfId="0" applyNumberFormat="1" applyFont="1" applyFill="1" applyBorder="1" applyAlignment="1">
      <alignment horizontal="right" vertical="top" wrapText="1"/>
    </xf>
    <xf numFmtId="167" fontId="11" fillId="6" borderId="12" xfId="0" applyNumberFormat="1" applyFont="1" applyFill="1" applyBorder="1" applyAlignment="1">
      <alignment horizontal="right" wrapText="1"/>
    </xf>
    <xf numFmtId="0" fontId="11" fillId="6" borderId="9" xfId="0" applyFont="1" applyFill="1" applyBorder="1" applyAlignment="1">
      <alignment horizontal="left" wrapText="1"/>
    </xf>
    <xf numFmtId="3" fontId="11" fillId="6" borderId="12" xfId="0" applyNumberFormat="1" applyFont="1" applyFill="1" applyBorder="1" applyAlignment="1">
      <alignment horizontal="right" vertical="top" wrapText="1"/>
    </xf>
    <xf numFmtId="0" fontId="11" fillId="2" borderId="0" xfId="0" applyFont="1" applyFill="1" applyAlignment="1">
      <alignment horizontal="left" vertical="top" wrapText="1"/>
    </xf>
    <xf numFmtId="0" fontId="11" fillId="2" borderId="2" xfId="0" applyFont="1" applyFill="1" applyBorder="1" applyAlignment="1">
      <alignment horizontal="left" vertical="top" wrapText="1"/>
    </xf>
    <xf numFmtId="0" fontId="17" fillId="3" borderId="7" xfId="0" applyFont="1" applyFill="1" applyBorder="1" applyAlignment="1">
      <alignment horizontal="center" vertical="top"/>
    </xf>
    <xf numFmtId="0" fontId="12" fillId="2" borderId="0" xfId="0" applyFont="1" applyFill="1" applyAlignment="1">
      <alignment horizontal="left" vertical="top" wrapText="1"/>
    </xf>
    <xf numFmtId="0" fontId="13" fillId="4" borderId="7" xfId="0" applyFont="1" applyFill="1" applyBorder="1" applyAlignment="1">
      <alignment horizontal="center" vertical="top" wrapText="1"/>
    </xf>
    <xf numFmtId="0" fontId="13" fillId="4" borderId="0" xfId="0" applyFont="1" applyFill="1" applyAlignment="1">
      <alignment horizontal="center" vertical="top" wrapText="1"/>
    </xf>
    <xf numFmtId="0" fontId="13" fillId="4" borderId="11" xfId="0" applyFont="1" applyFill="1" applyBorder="1" applyAlignment="1">
      <alignment horizontal="center" vertical="top" wrapText="1"/>
    </xf>
    <xf numFmtId="0" fontId="16" fillId="0" borderId="0" xfId="0" applyFont="1" applyAlignment="1">
      <alignment horizontal="center" vertical="top" wrapText="1"/>
    </xf>
    <xf numFmtId="165" fontId="15" fillId="2" borderId="2" xfId="0" applyNumberFormat="1" applyFont="1" applyFill="1" applyBorder="1" applyAlignment="1">
      <alignment horizontal="left" vertical="top"/>
    </xf>
    <xf numFmtId="49" fontId="11" fillId="6" borderId="12" xfId="0" applyNumberFormat="1" applyFont="1" applyFill="1" applyBorder="1" applyAlignment="1">
      <alignment horizontal="left" vertical="top" wrapText="1"/>
    </xf>
    <xf numFmtId="49" fontId="11" fillId="6" borderId="10" xfId="0" applyNumberFormat="1" applyFont="1" applyFill="1" applyBorder="1" applyAlignment="1">
      <alignment horizontal="left" vertical="top" wrapText="1"/>
    </xf>
    <xf numFmtId="166" fontId="15" fillId="2" borderId="0" xfId="0" applyNumberFormat="1" applyFont="1" applyFill="1" applyAlignment="1">
      <alignment horizontal="left"/>
    </xf>
    <xf numFmtId="0" fontId="11" fillId="5" borderId="30" xfId="0" applyFont="1" applyFill="1" applyBorder="1"/>
    <xf numFmtId="0" fontId="11" fillId="5" borderId="32" xfId="0" applyFont="1" applyFill="1" applyBorder="1"/>
    <xf numFmtId="0" fontId="11" fillId="5" borderId="31" xfId="0" applyFont="1" applyFill="1" applyBorder="1"/>
    <xf numFmtId="0" fontId="11" fillId="5" borderId="33" xfId="0" applyFont="1" applyFill="1" applyBorder="1"/>
    <xf numFmtId="0" fontId="11" fillId="5" borderId="34" xfId="0" applyFont="1" applyFill="1" applyBorder="1"/>
    <xf numFmtId="0" fontId="11" fillId="5" borderId="35" xfId="0" applyFont="1" applyFill="1" applyBorder="1"/>
    <xf numFmtId="0" fontId="15" fillId="2" borderId="0" xfId="0" applyFont="1" applyFill="1" applyAlignment="1">
      <alignment horizontal="left" vertical="top"/>
    </xf>
    <xf numFmtId="0" fontId="14" fillId="2" borderId="0" xfId="0" applyFont="1" applyFill="1" applyAlignment="1">
      <alignment horizontal="left" vertical="top" wrapText="1"/>
    </xf>
  </cellXfs>
  <cellStyles count="1">
    <cellStyle name="Normal" xfId="0" builtinId="0"/>
  </cellStyles>
  <dxfs count="3">
    <dxf>
      <font>
        <b/>
        <i val="0"/>
        <color rgb="FF00B050"/>
      </font>
    </dxf>
    <dxf>
      <font>
        <b/>
        <i val="0"/>
        <color rgb="FF00B050"/>
      </font>
    </dxf>
    <dxf>
      <font>
        <b/>
        <i val="0"/>
        <color rgb="FF00B050"/>
      </font>
    </dxf>
  </dxfs>
  <tableStyles count="0" defaultTableStyle="TableStyleMedium2" defaultPivotStyle="PivotStyleLight16"/>
  <colors>
    <mruColors>
      <color rgb="FFA7CBB9"/>
      <color rgb="FF046A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I.Developer.C9" lockText="1" noThreeD="1"/>
</file>

<file path=xl/ctrlProps/ctrlProp2.xml><?xml version="1.0" encoding="utf-8"?>
<formControlPr xmlns="http://schemas.microsoft.com/office/spreadsheetml/2009/9/main" objectType="CheckBox" fmlaLink="I.Developer.C8" lockText="1" noThreeD="1"/>
</file>

<file path=xl/ctrlProps/ctrlProp3.xml><?xml version="1.0" encoding="utf-8"?>
<formControlPr xmlns="http://schemas.microsoft.com/office/spreadsheetml/2009/9/main" objectType="CheckBox" fmlaLink="I.Developer.C7" lockText="1" noThreeD="1"/>
</file>

<file path=xl/ctrlProps/ctrlProp4.xml><?xml version="1.0" encoding="utf-8"?>
<formControlPr xmlns="http://schemas.microsoft.com/office/spreadsheetml/2009/9/main" objectType="CheckBox" fmlaLink="I.Developer.C6" lockText="1" noThreeD="1"/>
</file>

<file path=xl/ctrlProps/ctrlProp5.xml><?xml version="1.0" encoding="utf-8"?>
<formControlPr xmlns="http://schemas.microsoft.com/office/spreadsheetml/2009/9/main" objectType="CheckBox" fmlaLink="I.Developer.C5" lockText="1" noThreeD="1"/>
</file>

<file path=xl/ctrlProps/ctrlProp6.xml><?xml version="1.0" encoding="utf-8"?>
<formControlPr xmlns="http://schemas.microsoft.com/office/spreadsheetml/2009/9/main" objectType="CheckBox" fmlaLink="I.Developer.C4" lockText="1" noThreeD="1"/>
</file>

<file path=xl/ctrlProps/ctrlProp7.xml><?xml version="1.0" encoding="utf-8"?>
<formControlPr xmlns="http://schemas.microsoft.com/office/spreadsheetml/2009/9/main" objectType="CheckBox" fmlaLink="I.Developer.C3" lockText="1" noThreeD="1"/>
</file>

<file path=xl/ctrlProps/ctrlProp8.xml><?xml version="1.0" encoding="utf-8"?>
<formControlPr xmlns="http://schemas.microsoft.com/office/spreadsheetml/2009/9/main" objectType="CheckBox" fmlaLink="I.Developer.C2" lockText="1" noThreeD="1"/>
</file>

<file path=xl/ctrlProps/ctrlProp9.xml><?xml version="1.0" encoding="utf-8"?>
<formControlPr xmlns="http://schemas.microsoft.com/office/spreadsheetml/2009/9/main" objectType="CheckBox" fmlaLink="I.Developer.C1" lockText="1" noThreeD="1"/>
</file>

<file path=xl/ctrlProps/ctrlProp10.xml><?xml version="1.0" encoding="utf-8"?>
<formControlPr xmlns="http://schemas.microsoft.com/office/spreadsheetml/2009/9/main" objectType="CheckBox" fmlaLink="I.Developer.ES3" lockText="1" noThreeD="1"/>
</file>

<file path=xl/ctrlProps/ctrlProp11.xml><?xml version="1.0" encoding="utf-8"?>
<formControlPr xmlns="http://schemas.microsoft.com/office/spreadsheetml/2009/9/main" objectType="CheckBox" fmlaLink="I.Developer.ES2" lockText="1" noThreeD="1"/>
</file>

<file path=xl/ctrlProps/ctrlProp12.xml><?xml version="1.0" encoding="utf-8"?>
<formControlPr xmlns="http://schemas.microsoft.com/office/spreadsheetml/2009/9/main" objectType="CheckBox" fmlaLink="I.Developer.ES1" lockText="1" noThreeD="1"/>
</file>

<file path=xl/ctrlProps/ctrlProp13.xml><?xml version="1.0" encoding="utf-8"?>
<formControlPr xmlns="http://schemas.microsoft.com/office/spreadsheetml/2009/9/main" objectType="CheckBox" fmlaLink="I.Developer.ES4" lockText="1" noThreeD="1"/>
</file>

<file path=xl/ctrlProps/ctrlProp14.xml><?xml version="1.0" encoding="utf-8"?>
<formControlPr xmlns="http://schemas.microsoft.com/office/spreadsheetml/2009/9/main" objectType="CheckBox" fmlaLink="I.Developer.ES5" lockText="1" noThreeD="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23925</xdr:rowOff>
    </xdr:from>
    <xdr:ext cx="4068539" cy="900000"/>
    <xdr:pic>
      <xdr:nvPicPr>
        <xdr:cNvPr id="2" name="Picture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2</xdr:col>
      <xdr:colOff>187325</xdr:colOff>
      <xdr:row>30</xdr:row>
      <xdr:rowOff>0</xdr:rowOff>
    </xdr:from>
    <xdr:to>
      <xdr:col>2</xdr:col>
      <xdr:colOff>2282825</xdr:colOff>
      <xdr:row>31</xdr:row>
      <xdr:rowOff>0</xdr:rowOff>
    </xdr:to>
    <xdr:sp macro="" textlink="">
      <xdr:nvSpPr>
        <xdr:cNvPr id="2" name="Text Box C9">
          <a:extLst>
            <a:ext uri="{FF2B5EF4-FFF2-40B4-BE49-F238E27FC236}">
              <a16:creationId xmlns:a16="http://schemas.microsoft.com/office/drawing/2014/main" id="{00000000-0008-0000-0100-000002000000}"/>
            </a:ext>
          </a:extLst>
        </xdr:cNvPr>
        <xdr:cNvSpPr txBox="1"/>
      </xdr:nvSpPr>
      <xdr:spPr>
        <a:xfrm>
          <a:off x="949325" y="6210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Wastewater</a:t>
          </a:r>
        </a:p>
      </xdr:txBody>
    </xdr:sp>
    <xdr:clientData/>
  </xdr:twoCellAnchor>
  <xdr:twoCellAnchor>
    <xdr:from>
      <xdr:col>2</xdr:col>
      <xdr:colOff>187325</xdr:colOff>
      <xdr:row>29</xdr:row>
      <xdr:rowOff>0</xdr:rowOff>
    </xdr:from>
    <xdr:to>
      <xdr:col>2</xdr:col>
      <xdr:colOff>2282825</xdr:colOff>
      <xdr:row>30</xdr:row>
      <xdr:rowOff>0</xdr:rowOff>
    </xdr:to>
    <xdr:sp macro="" textlink="">
      <xdr:nvSpPr>
        <xdr:cNvPr id="3" name="Text Box C8">
          <a:extLst>
            <a:ext uri="{FF2B5EF4-FFF2-40B4-BE49-F238E27FC236}">
              <a16:creationId xmlns:a16="http://schemas.microsoft.com/office/drawing/2014/main" id="{00000000-0008-0000-0100-000003000000}"/>
            </a:ext>
          </a:extLst>
        </xdr:cNvPr>
        <xdr:cNvSpPr txBox="1"/>
      </xdr:nvSpPr>
      <xdr:spPr>
        <a:xfrm>
          <a:off x="949325" y="6019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a:t>
          </a:r>
        </a:p>
      </xdr:txBody>
    </xdr:sp>
    <xdr:clientData/>
  </xdr:twoCellAnchor>
  <xdr:twoCellAnchor>
    <xdr:from>
      <xdr:col>2</xdr:col>
      <xdr:colOff>187325</xdr:colOff>
      <xdr:row>28</xdr:row>
      <xdr:rowOff>0</xdr:rowOff>
    </xdr:from>
    <xdr:to>
      <xdr:col>2</xdr:col>
      <xdr:colOff>2282825</xdr:colOff>
      <xdr:row>29</xdr:row>
      <xdr:rowOff>0</xdr:rowOff>
    </xdr:to>
    <xdr:sp macro="" textlink="">
      <xdr:nvSpPr>
        <xdr:cNvPr id="4" name="Text Box C7">
          <a:extLst>
            <a:ext uri="{FF2B5EF4-FFF2-40B4-BE49-F238E27FC236}">
              <a16:creationId xmlns:a16="http://schemas.microsoft.com/office/drawing/2014/main" id="{00000000-0008-0000-0100-000004000000}"/>
            </a:ext>
          </a:extLst>
        </xdr:cNvPr>
        <xdr:cNvSpPr txBox="1"/>
      </xdr:nvSpPr>
      <xdr:spPr>
        <a:xfrm>
          <a:off x="949325" y="5829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27</xdr:row>
      <xdr:rowOff>0</xdr:rowOff>
    </xdr:from>
    <xdr:to>
      <xdr:col>2</xdr:col>
      <xdr:colOff>2282825</xdr:colOff>
      <xdr:row>28</xdr:row>
      <xdr:rowOff>0</xdr:rowOff>
    </xdr:to>
    <xdr:sp macro="" textlink="">
      <xdr:nvSpPr>
        <xdr:cNvPr id="5" name="Text Box C6">
          <a:extLst>
            <a:ext uri="{FF2B5EF4-FFF2-40B4-BE49-F238E27FC236}">
              <a16:creationId xmlns:a16="http://schemas.microsoft.com/office/drawing/2014/main" id="{00000000-0008-0000-0100-000005000000}"/>
            </a:ext>
          </a:extLst>
        </xdr:cNvPr>
        <xdr:cNvSpPr txBox="1"/>
      </xdr:nvSpPr>
      <xdr:spPr>
        <a:xfrm>
          <a:off x="949325" y="5638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Leakage</a:t>
          </a:r>
        </a:p>
      </xdr:txBody>
    </xdr:sp>
    <xdr:clientData/>
  </xdr:twoCellAnchor>
  <xdr:twoCellAnchor>
    <xdr:from>
      <xdr:col>2</xdr:col>
      <xdr:colOff>187325</xdr:colOff>
      <xdr:row>26</xdr:row>
      <xdr:rowOff>0</xdr:rowOff>
    </xdr:from>
    <xdr:to>
      <xdr:col>2</xdr:col>
      <xdr:colOff>2282825</xdr:colOff>
      <xdr:row>27</xdr:row>
      <xdr:rowOff>0</xdr:rowOff>
    </xdr:to>
    <xdr:sp macro="" textlink="">
      <xdr:nvSpPr>
        <xdr:cNvPr id="6" name="Text Box C5">
          <a:extLst>
            <a:ext uri="{FF2B5EF4-FFF2-40B4-BE49-F238E27FC236}">
              <a16:creationId xmlns:a16="http://schemas.microsoft.com/office/drawing/2014/main" id="{00000000-0008-0000-0100-000006000000}"/>
            </a:ext>
          </a:extLst>
        </xdr:cNvPr>
        <xdr:cNvSpPr txBox="1"/>
      </xdr:nvSpPr>
      <xdr:spPr>
        <a:xfrm>
          <a:off x="949325" y="5448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25</xdr:row>
      <xdr:rowOff>0</xdr:rowOff>
    </xdr:from>
    <xdr:to>
      <xdr:col>2</xdr:col>
      <xdr:colOff>2282825</xdr:colOff>
      <xdr:row>26</xdr:row>
      <xdr:rowOff>0</xdr:rowOff>
    </xdr:to>
    <xdr:sp macro="" textlink="">
      <xdr:nvSpPr>
        <xdr:cNvPr id="7" name="Text Box C4">
          <a:extLst>
            <a:ext uri="{FF2B5EF4-FFF2-40B4-BE49-F238E27FC236}">
              <a16:creationId xmlns:a16="http://schemas.microsoft.com/office/drawing/2014/main" id="{00000000-0008-0000-0100-000007000000}"/>
            </a:ext>
          </a:extLst>
        </xdr:cNvPr>
        <xdr:cNvSpPr txBox="1"/>
      </xdr:nvSpPr>
      <xdr:spPr>
        <a:xfrm>
          <a:off x="949325" y="5257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Venting</a:t>
          </a:r>
        </a:p>
      </xdr:txBody>
    </xdr:sp>
    <xdr:clientData/>
  </xdr:twoCellAnchor>
  <xdr:twoCellAnchor>
    <xdr:from>
      <xdr:col>2</xdr:col>
      <xdr:colOff>187325</xdr:colOff>
      <xdr:row>24</xdr:row>
      <xdr:rowOff>0</xdr:rowOff>
    </xdr:from>
    <xdr:to>
      <xdr:col>2</xdr:col>
      <xdr:colOff>2282825</xdr:colOff>
      <xdr:row>25</xdr:row>
      <xdr:rowOff>0</xdr:rowOff>
    </xdr:to>
    <xdr:sp macro="" textlink="">
      <xdr:nvSpPr>
        <xdr:cNvPr id="8" name="Text Box C3">
          <a:extLst>
            <a:ext uri="{FF2B5EF4-FFF2-40B4-BE49-F238E27FC236}">
              <a16:creationId xmlns:a16="http://schemas.microsoft.com/office/drawing/2014/main" id="{00000000-0008-0000-0100-000008000000}"/>
            </a:ext>
          </a:extLst>
        </xdr:cNvPr>
        <xdr:cNvSpPr txBox="1"/>
      </xdr:nvSpPr>
      <xdr:spPr>
        <a:xfrm>
          <a:off x="949325" y="5067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23</xdr:row>
      <xdr:rowOff>0</xdr:rowOff>
    </xdr:from>
    <xdr:to>
      <xdr:col>2</xdr:col>
      <xdr:colOff>2282825</xdr:colOff>
      <xdr:row>24</xdr:row>
      <xdr:rowOff>0</xdr:rowOff>
    </xdr:to>
    <xdr:sp macro="" textlink="">
      <xdr:nvSpPr>
        <xdr:cNvPr id="9" name="Text Box C2">
          <a:extLst>
            <a:ext uri="{FF2B5EF4-FFF2-40B4-BE49-F238E27FC236}">
              <a16:creationId xmlns:a16="http://schemas.microsoft.com/office/drawing/2014/main" id="{00000000-0008-0000-0100-000009000000}"/>
            </a:ext>
          </a:extLst>
        </xdr:cNvPr>
        <xdr:cNvSpPr txBox="1"/>
      </xdr:nvSpPr>
      <xdr:spPr>
        <a:xfrm>
          <a:off x="949325" y="4876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a:t>
          </a:r>
          <a:r>
            <a:rPr lang="en-US" sz="1100" baseline="0">
              <a:latin typeface="Aptos Narrow" panose="020B0004020202020204" pitchFamily="34" charset="0"/>
            </a:rPr>
            <a:t> process</a:t>
          </a:r>
          <a:endParaRPr lang="en-US" sz="1100">
            <a:latin typeface="Aptos Narrow" panose="020B0004020202020204" pitchFamily="34" charset="0"/>
          </a:endParaRPr>
        </a:p>
      </xdr:txBody>
    </xdr:sp>
    <xdr:clientData/>
  </xdr:twoCellAnchor>
  <xdr:twoCellAnchor>
    <xdr:from>
      <xdr:col>2</xdr:col>
      <xdr:colOff>187325</xdr:colOff>
      <xdr:row>22</xdr:row>
      <xdr:rowOff>0</xdr:rowOff>
    </xdr:from>
    <xdr:to>
      <xdr:col>2</xdr:col>
      <xdr:colOff>2282825</xdr:colOff>
      <xdr:row>23</xdr:row>
      <xdr:rowOff>0</xdr:rowOff>
    </xdr:to>
    <xdr:sp macro="" textlink="">
      <xdr:nvSpPr>
        <xdr:cNvPr id="10" name="Text Box C1">
          <a:extLst>
            <a:ext uri="{FF2B5EF4-FFF2-40B4-BE49-F238E27FC236}">
              <a16:creationId xmlns:a16="http://schemas.microsoft.com/office/drawing/2014/main" id="{00000000-0008-0000-0100-00000A000000}"/>
            </a:ext>
          </a:extLst>
        </xdr:cNvPr>
        <xdr:cNvSpPr txBox="1"/>
      </xdr:nvSpPr>
      <xdr:spPr>
        <a:xfrm>
          <a:off x="949325" y="4686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 fuel combustion</a:t>
          </a:r>
        </a:p>
      </xdr:txBody>
    </xdr:sp>
    <xdr:clientData/>
  </xdr:twoCellAnchor>
  <mc:AlternateContent xmlns:mc="http://schemas.openxmlformats.org/markup-compatibility/2006">
    <mc:Choice xmlns:a14="http://schemas.microsoft.com/office/drawing/2010/main" Requires="a14">
      <xdr:twoCellAnchor>
        <xdr:from>
          <xdr:col>2</xdr:col>
          <xdr:colOff>0</xdr:colOff>
          <xdr:row>30</xdr:row>
          <xdr:rowOff>0</xdr:rowOff>
        </xdr:from>
        <xdr:to>
          <xdr:col>2</xdr:col>
          <xdr:colOff>219075</xdr:colOff>
          <xdr:row>31</xdr:row>
          <xdr:rowOff>0</xdr:rowOff>
        </xdr:to>
        <xdr:sp macro="" textlink="">
          <xdr:nvSpPr>
            <xdr:cNvPr id="3073" name="Check Box C9"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29</xdr:row>
          <xdr:rowOff>0</xdr:rowOff>
        </xdr:from>
        <xdr:to>
          <xdr:col>2</xdr:col>
          <xdr:colOff>219075</xdr:colOff>
          <xdr:row>30</xdr:row>
          <xdr:rowOff>0</xdr:rowOff>
        </xdr:to>
        <xdr:sp macro="" textlink="">
          <xdr:nvSpPr>
            <xdr:cNvPr id="3074" name="Check Box C8"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28</xdr:row>
          <xdr:rowOff>0</xdr:rowOff>
        </xdr:from>
        <xdr:to>
          <xdr:col>2</xdr:col>
          <xdr:colOff>219075</xdr:colOff>
          <xdr:row>29</xdr:row>
          <xdr:rowOff>0</xdr:rowOff>
        </xdr:to>
        <xdr:sp macro="" textlink="">
          <xdr:nvSpPr>
            <xdr:cNvPr id="3075" name="Check Box C7"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27</xdr:row>
          <xdr:rowOff>0</xdr:rowOff>
        </xdr:from>
        <xdr:to>
          <xdr:col>2</xdr:col>
          <xdr:colOff>219075</xdr:colOff>
          <xdr:row>28</xdr:row>
          <xdr:rowOff>0</xdr:rowOff>
        </xdr:to>
        <xdr:sp macro="" textlink="">
          <xdr:nvSpPr>
            <xdr:cNvPr id="3076" name="Check Box C6"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26</xdr:row>
          <xdr:rowOff>0</xdr:rowOff>
        </xdr:from>
        <xdr:to>
          <xdr:col>2</xdr:col>
          <xdr:colOff>219075</xdr:colOff>
          <xdr:row>27</xdr:row>
          <xdr:rowOff>0</xdr:rowOff>
        </xdr:to>
        <xdr:sp macro="" textlink="">
          <xdr:nvSpPr>
            <xdr:cNvPr id="3077" name="Check Box C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ea typeface="Calibri"/>
                  <a:cs typeface="Calibri"/>
                </a:rPr>
                <a: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25</xdr:row>
          <xdr:rowOff>0</xdr:rowOff>
        </xdr:from>
        <xdr:to>
          <xdr:col>2</xdr:col>
          <xdr:colOff>219075</xdr:colOff>
          <xdr:row>26</xdr:row>
          <xdr:rowOff>0</xdr:rowOff>
        </xdr:to>
        <xdr:sp macro="" textlink="">
          <xdr:nvSpPr>
            <xdr:cNvPr id="3078" name="Check Box C4"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24</xdr:row>
          <xdr:rowOff>0</xdr:rowOff>
        </xdr:from>
        <xdr:to>
          <xdr:col>2</xdr:col>
          <xdr:colOff>219075</xdr:colOff>
          <xdr:row>25</xdr:row>
          <xdr:rowOff>0</xdr:rowOff>
        </xdr:to>
        <xdr:sp macro="" textlink="">
          <xdr:nvSpPr>
            <xdr:cNvPr id="3079" name="Check Box C3"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23</xdr:row>
          <xdr:rowOff>0</xdr:rowOff>
        </xdr:from>
        <xdr:to>
          <xdr:col>2</xdr:col>
          <xdr:colOff>219075</xdr:colOff>
          <xdr:row>24</xdr:row>
          <xdr:rowOff>0</xdr:rowOff>
        </xdr:to>
        <xdr:sp macro="" textlink="">
          <xdr:nvSpPr>
            <xdr:cNvPr id="3080" name="Check Box C2"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22</xdr:row>
          <xdr:rowOff>0</xdr:rowOff>
        </xdr:from>
        <xdr:to>
          <xdr:col>2</xdr:col>
          <xdr:colOff>219075</xdr:colOff>
          <xdr:row>23</xdr:row>
          <xdr:rowOff>0</xdr:rowOff>
        </xdr:to>
        <xdr:sp macro="" textlink="">
          <xdr:nvSpPr>
            <xdr:cNvPr id="3081" name="Check Box C1"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19</xdr:row>
      <xdr:rowOff>0</xdr:rowOff>
    </xdr:from>
    <xdr:to>
      <xdr:col>2</xdr:col>
      <xdr:colOff>2282825</xdr:colOff>
      <xdr:row>20</xdr:row>
      <xdr:rowOff>0</xdr:rowOff>
    </xdr:to>
    <xdr:sp macro="" textlink="">
      <xdr:nvSpPr>
        <xdr:cNvPr id="16" name="Text Box ES5">
          <a:extLst>
            <a:ext uri="{FF2B5EF4-FFF2-40B4-BE49-F238E27FC236}">
              <a16:creationId xmlns:a16="http://schemas.microsoft.com/office/drawing/2014/main" id="{00000000-0008-0000-0100-000010000000}"/>
            </a:ext>
          </a:extLst>
        </xdr:cNvPr>
        <xdr:cNvSpPr txBox="1"/>
      </xdr:nvSpPr>
      <xdr:spPr>
        <a:xfrm>
          <a:off x="949325" y="4114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Sold heat</a:t>
          </a:r>
        </a:p>
      </xdr:txBody>
    </xdr:sp>
    <xdr:clientData/>
  </xdr:twoCellAnchor>
  <xdr:twoCellAnchor>
    <xdr:from>
      <xdr:col>2</xdr:col>
      <xdr:colOff>187325</xdr:colOff>
      <xdr:row>18</xdr:row>
      <xdr:rowOff>0</xdr:rowOff>
    </xdr:from>
    <xdr:to>
      <xdr:col>2</xdr:col>
      <xdr:colOff>2282825</xdr:colOff>
      <xdr:row>19</xdr:row>
      <xdr:rowOff>0</xdr:rowOff>
    </xdr:to>
    <xdr:sp macro="" textlink="">
      <xdr:nvSpPr>
        <xdr:cNvPr id="12" name="Text Box ES4">
          <a:extLst>
            <a:ext uri="{FF2B5EF4-FFF2-40B4-BE49-F238E27FC236}">
              <a16:creationId xmlns:a16="http://schemas.microsoft.com/office/drawing/2014/main" id="{00000000-0008-0000-0100-00000C000000}"/>
            </a:ext>
          </a:extLst>
        </xdr:cNvPr>
        <xdr:cNvSpPr txBox="1"/>
      </xdr:nvSpPr>
      <xdr:spPr>
        <a:xfrm>
          <a:off x="949325" y="3924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Liquid fuel</a:t>
          </a:r>
        </a:p>
      </xdr:txBody>
    </xdr:sp>
    <xdr:clientData/>
  </xdr:twoCellAnchor>
  <xdr:twoCellAnchor>
    <xdr:from>
      <xdr:col>2</xdr:col>
      <xdr:colOff>187325</xdr:colOff>
      <xdr:row>17</xdr:row>
      <xdr:rowOff>0</xdr:rowOff>
    </xdr:from>
    <xdr:to>
      <xdr:col>2</xdr:col>
      <xdr:colOff>2282825</xdr:colOff>
      <xdr:row>18</xdr:row>
      <xdr:rowOff>0</xdr:rowOff>
    </xdr:to>
    <xdr:sp macro="" textlink="">
      <xdr:nvSpPr>
        <xdr:cNvPr id="15" name="Text Box ES3">
          <a:extLst>
            <a:ext uri="{FF2B5EF4-FFF2-40B4-BE49-F238E27FC236}">
              <a16:creationId xmlns:a16="http://schemas.microsoft.com/office/drawing/2014/main" id="{00000000-0008-0000-0100-00000F000000}"/>
            </a:ext>
          </a:extLst>
        </xdr:cNvPr>
        <xdr:cNvSpPr txBox="1"/>
      </xdr:nvSpPr>
      <xdr:spPr>
        <a:xfrm>
          <a:off x="949325" y="3733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New and expanded</a:t>
          </a:r>
          <a:r>
            <a:rPr lang="en-US" sz="1100" baseline="0">
              <a:latin typeface="Aptos Narrow" panose="020B0004020202020204" pitchFamily="34" charset="0"/>
            </a:rPr>
            <a:t> g</a:t>
          </a:r>
          <a:r>
            <a:rPr lang="en-US" sz="1100">
              <a:latin typeface="Aptos Narrow" panose="020B0004020202020204" pitchFamily="34" charset="0"/>
            </a:rPr>
            <a:t>aseous fuel</a:t>
          </a:r>
        </a:p>
      </xdr:txBody>
    </xdr:sp>
    <xdr:clientData/>
  </xdr:twoCellAnchor>
  <xdr:twoCellAnchor>
    <xdr:from>
      <xdr:col>2</xdr:col>
      <xdr:colOff>187325</xdr:colOff>
      <xdr:row>16</xdr:row>
      <xdr:rowOff>0</xdr:rowOff>
    </xdr:from>
    <xdr:to>
      <xdr:col>2</xdr:col>
      <xdr:colOff>2282825</xdr:colOff>
      <xdr:row>17</xdr:row>
      <xdr:rowOff>0</xdr:rowOff>
    </xdr:to>
    <xdr:sp macro="" textlink="">
      <xdr:nvSpPr>
        <xdr:cNvPr id="11" name="Text Box ES2">
          <a:extLst>
            <a:ext uri="{FF2B5EF4-FFF2-40B4-BE49-F238E27FC236}">
              <a16:creationId xmlns:a16="http://schemas.microsoft.com/office/drawing/2014/main" id="{00000000-0008-0000-0100-00000B000000}"/>
            </a:ext>
          </a:extLst>
        </xdr:cNvPr>
        <xdr:cNvSpPr txBox="1"/>
      </xdr:nvSpPr>
      <xdr:spPr>
        <a:xfrm>
          <a:off x="949325" y="35433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Existing</a:t>
          </a:r>
          <a:r>
            <a:rPr lang="en-US" sz="1100" baseline="0">
              <a:latin typeface="Aptos Narrow" panose="020B0004020202020204" pitchFamily="34" charset="0"/>
            </a:rPr>
            <a:t> g</a:t>
          </a:r>
          <a:r>
            <a:rPr lang="en-US" sz="1100">
              <a:latin typeface="Aptos Narrow" panose="020B0004020202020204" pitchFamily="34" charset="0"/>
            </a:rPr>
            <a:t>aseous fuel</a:t>
          </a:r>
        </a:p>
      </xdr:txBody>
    </xdr:sp>
    <xdr:clientData/>
  </xdr:twoCellAnchor>
  <xdr:twoCellAnchor>
    <xdr:from>
      <xdr:col>2</xdr:col>
      <xdr:colOff>187325</xdr:colOff>
      <xdr:row>15</xdr:row>
      <xdr:rowOff>0</xdr:rowOff>
    </xdr:from>
    <xdr:to>
      <xdr:col>2</xdr:col>
      <xdr:colOff>2282825</xdr:colOff>
      <xdr:row>16</xdr:row>
      <xdr:rowOff>0</xdr:rowOff>
    </xdr:to>
    <xdr:sp macro="" textlink="">
      <xdr:nvSpPr>
        <xdr:cNvPr id="13" name="Text Box ES1">
          <a:extLst>
            <a:ext uri="{FF2B5EF4-FFF2-40B4-BE49-F238E27FC236}">
              <a16:creationId xmlns:a16="http://schemas.microsoft.com/office/drawing/2014/main" id="{00000000-0008-0000-0100-00000D000000}"/>
            </a:ext>
          </a:extLst>
        </xdr:cNvPr>
        <xdr:cNvSpPr txBox="1"/>
      </xdr:nvSpPr>
      <xdr:spPr>
        <a:xfrm>
          <a:off x="949325" y="3352800"/>
          <a:ext cx="20955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Solid fuel</a:t>
          </a:r>
        </a:p>
      </xdr:txBody>
    </xdr:sp>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2</xdr:col>
          <xdr:colOff>219075</xdr:colOff>
          <xdr:row>20</xdr:row>
          <xdr:rowOff>0</xdr:rowOff>
        </xdr:to>
        <xdr:sp macro="" textlink="">
          <xdr:nvSpPr>
            <xdr:cNvPr id="3086" name="Check Box ES5"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18</xdr:row>
          <xdr:rowOff>0</xdr:rowOff>
        </xdr:from>
        <xdr:to>
          <xdr:col>2</xdr:col>
          <xdr:colOff>219075</xdr:colOff>
          <xdr:row>19</xdr:row>
          <xdr:rowOff>0</xdr:rowOff>
        </xdr:to>
        <xdr:sp macro="" textlink="">
          <xdr:nvSpPr>
            <xdr:cNvPr id="3085" name="Check Box ES4"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17</xdr:row>
          <xdr:rowOff>0</xdr:rowOff>
        </xdr:from>
        <xdr:to>
          <xdr:col>2</xdr:col>
          <xdr:colOff>219075</xdr:colOff>
          <xdr:row>18</xdr:row>
          <xdr:rowOff>0</xdr:rowOff>
        </xdr:to>
        <xdr:sp macro="" textlink="">
          <xdr:nvSpPr>
            <xdr:cNvPr id="3082" name="Check Box ES3"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0</xdr:rowOff>
        </xdr:from>
        <xdr:to>
          <xdr:col>2</xdr:col>
          <xdr:colOff>219075</xdr:colOff>
          <xdr:row>17</xdr:row>
          <xdr:rowOff>0</xdr:rowOff>
        </xdr:to>
        <xdr:sp macro="" textlink="">
          <xdr:nvSpPr>
            <xdr:cNvPr id="3083" name="Check Box ES2"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15</xdr:row>
          <xdr:rowOff>0</xdr:rowOff>
        </xdr:from>
        <xdr:to>
          <xdr:col>2</xdr:col>
          <xdr:colOff>219075</xdr:colOff>
          <xdr:row>16</xdr:row>
          <xdr:rowOff>0</xdr:rowOff>
        </xdr:to>
        <xdr:sp macro="" textlink="">
          <xdr:nvSpPr>
            <xdr:cNvPr id="3084" name="Check Box ES1"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0</xdr:colOff>
      <xdr:row>0</xdr:row>
      <xdr:rowOff>23925</xdr:rowOff>
    </xdr:from>
    <xdr:ext cx="4068539" cy="900000"/>
    <xdr:pic>
      <xdr:nvPicPr>
        <xdr:cNvPr id="14" name="Picture 1">
          <a:extLst>
            <a:ext uri="{FF2B5EF4-FFF2-40B4-BE49-F238E27FC236}">
              <a16:creationId xmlns:a16="http://schemas.microsoft.com/office/drawing/2014/main" id="{00000000-0008-0000-0100-00000E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0</xdr:row>
      <xdr:rowOff>23925</xdr:rowOff>
    </xdr:from>
    <xdr:ext cx="4068539" cy="900000"/>
    <xdr:pic>
      <xdr:nvPicPr>
        <xdr:cNvPr id="2" name="Picture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23925</xdr:rowOff>
    </xdr:from>
    <xdr:ext cx="4068539" cy="900000"/>
    <xdr:pic>
      <xdr:nvPicPr>
        <xdr:cNvPr id="2" name="Picture 1">
          <a:extLst>
            <a:ext uri="{FF2B5EF4-FFF2-40B4-BE49-F238E27FC236}">
              <a16:creationId xmlns:a16="http://schemas.microsoft.com/office/drawing/2014/main" id="{3857BE65-E026-4338-BF33-1013083FC5AB}"/>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2</xdr:col>
      <xdr:colOff>0</xdr:colOff>
      <xdr:row>19</xdr:row>
      <xdr:rowOff>0</xdr:rowOff>
    </xdr:from>
    <xdr:to>
      <xdr:col>3</xdr:col>
      <xdr:colOff>1400175</xdr:colOff>
      <xdr:row>23</xdr:row>
      <xdr:rowOff>0</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762000" y="3990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rPr>
            <a:t>Convert to PDF</a:t>
          </a:r>
        </a:p>
      </xdr:txBody>
    </xdr:sp>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3</xdr:col>
          <xdr:colOff>1400175</xdr:colOff>
          <xdr:row>23</xdr:row>
          <xdr:rowOff>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Convert to PDF</a:t>
              </a:r>
            </a:p>
          </xdr:txBody>
        </xdr:sp>
        <xdr:clientData fPrintsWithSheet="0"/>
      </xdr:twoCellAnchor>
    </mc:Choice>
    <mc:Fallback/>
  </mc:AlternateContent>
  <xdr:oneCellAnchor>
    <xdr:from>
      <xdr:col>1</xdr:col>
      <xdr:colOff>0</xdr:colOff>
      <xdr:row>0</xdr:row>
      <xdr:rowOff>23925</xdr:rowOff>
    </xdr:from>
    <xdr:ext cx="4068539" cy="900000"/>
    <xdr:pic>
      <xdr:nvPicPr>
        <xdr:cNvPr id="3" name="Picture 1">
          <a:extLst>
            <a:ext uri="{FF2B5EF4-FFF2-40B4-BE49-F238E27FC236}">
              <a16:creationId xmlns:a16="http://schemas.microsoft.com/office/drawing/2014/main" id="{00000000-0008-0000-0400-000003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23925</xdr:rowOff>
    </xdr:from>
    <xdr:ext cx="4068539" cy="900000"/>
    <xdr:pic>
      <xdr:nvPicPr>
        <xdr:cNvPr id="2" name="Picture 1">
          <a:extLst>
            <a:ext uri="{FF2B5EF4-FFF2-40B4-BE49-F238E27FC236}">
              <a16:creationId xmlns:a16="http://schemas.microsoft.com/office/drawing/2014/main" id="{00000000-0008-0000-05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5.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AA50D-D2F0-42F6-B262-6E1E990AC02D}">
  <sheetPr codeName="Sheet1">
    <tabColor rgb="FFFBDD40"/>
  </sheetPr>
  <dimension ref="B1:F73"/>
  <sheetViews>
    <sheetView showGridLines="0" showRowColHeaders="0" tabSelected="1" zoomScaleNormal="100" workbookViewId="0"/>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54"/>
      <c r="C4" s="109" t="s">
        <v>0</v>
      </c>
      <c r="D4" s="109"/>
      <c r="E4" s="109"/>
      <c r="F4" s="55"/>
    </row>
    <row r="5" spans="2:6" ht="24.95" customHeight="1" x14ac:dyDescent="0.25">
      <c r="B5" s="59"/>
      <c r="C5" s="110"/>
      <c r="D5" s="110"/>
      <c r="E5" s="110"/>
      <c r="F5" s="60"/>
    </row>
    <row r="6" spans="2:6" ht="20.100000000000001" customHeight="1" x14ac:dyDescent="0.25">
      <c r="B6" s="56"/>
      <c r="C6" s="107" t="s">
        <v>1</v>
      </c>
      <c r="D6" s="107"/>
      <c r="E6" s="107"/>
      <c r="F6" s="57"/>
    </row>
    <row r="7" spans="2:6" ht="15" customHeight="1" x14ac:dyDescent="0.25">
      <c r="B7" s="42"/>
      <c r="C7" s="94"/>
      <c r="D7" s="94"/>
      <c r="E7" s="94"/>
      <c r="F7" s="43"/>
    </row>
    <row r="8" spans="2:6" ht="15" customHeight="1" x14ac:dyDescent="0.25">
      <c r="B8" s="61" t="s">
        <v>2</v>
      </c>
      <c r="C8" s="105" t="s">
        <v>3</v>
      </c>
      <c r="D8" s="105"/>
      <c r="E8" s="105"/>
      <c r="F8" s="43"/>
    </row>
    <row r="9" spans="2:6" ht="15" customHeight="1" x14ac:dyDescent="0.25">
      <c r="B9" s="42"/>
      <c r="C9" s="105"/>
      <c r="D9" s="105"/>
      <c r="E9" s="105"/>
      <c r="F9" s="43"/>
    </row>
    <row r="10" spans="2:6" ht="15" customHeight="1" x14ac:dyDescent="0.25">
      <c r="B10" s="61" t="s">
        <v>2</v>
      </c>
      <c r="C10" s="105" t="s">
        <v>8133</v>
      </c>
      <c r="D10" s="105"/>
      <c r="E10" s="105"/>
      <c r="F10" s="43"/>
    </row>
    <row r="11" spans="2:6" ht="15" customHeight="1" x14ac:dyDescent="0.25">
      <c r="B11" s="42"/>
      <c r="C11" s="105"/>
      <c r="D11" s="105"/>
      <c r="E11" s="105"/>
      <c r="F11" s="43"/>
    </row>
    <row r="12" spans="2:6" ht="15" customHeight="1" x14ac:dyDescent="0.25">
      <c r="B12" s="61" t="s">
        <v>2</v>
      </c>
      <c r="C12" s="105" t="s">
        <v>8143</v>
      </c>
      <c r="D12" s="105"/>
      <c r="E12" s="105"/>
      <c r="F12" s="43"/>
    </row>
    <row r="13" spans="2:6" ht="15" customHeight="1" x14ac:dyDescent="0.25">
      <c r="B13" s="42"/>
      <c r="C13" s="105"/>
      <c r="D13" s="105"/>
      <c r="E13" s="105"/>
      <c r="F13" s="43"/>
    </row>
    <row r="14" spans="2:6" ht="15" customHeight="1" x14ac:dyDescent="0.25">
      <c r="B14" s="61" t="s">
        <v>2</v>
      </c>
      <c r="C14" s="105" t="s">
        <v>4</v>
      </c>
      <c r="D14" s="105"/>
      <c r="E14" s="105"/>
      <c r="F14" s="43"/>
    </row>
    <row r="15" spans="2:6" ht="15" customHeight="1" x14ac:dyDescent="0.25">
      <c r="B15" s="42"/>
      <c r="C15" s="105"/>
      <c r="D15" s="105"/>
      <c r="E15" s="105"/>
      <c r="F15" s="43"/>
    </row>
    <row r="16" spans="2:6" ht="15" customHeight="1" x14ac:dyDescent="0.25">
      <c r="B16" s="42"/>
      <c r="C16" s="105"/>
      <c r="D16" s="105"/>
      <c r="E16" s="105"/>
      <c r="F16" s="43"/>
    </row>
    <row r="17" spans="2:6" ht="15" customHeight="1" x14ac:dyDescent="0.25">
      <c r="B17" s="61" t="s">
        <v>2</v>
      </c>
      <c r="C17" s="105" t="s">
        <v>5</v>
      </c>
      <c r="D17" s="105"/>
      <c r="E17" s="105"/>
      <c r="F17" s="43"/>
    </row>
    <row r="18" spans="2:6" ht="15" customHeight="1" x14ac:dyDescent="0.25">
      <c r="B18" s="42"/>
      <c r="C18" s="105"/>
      <c r="D18" s="105"/>
      <c r="E18" s="105"/>
      <c r="F18" s="43"/>
    </row>
    <row r="19" spans="2:6" ht="15" customHeight="1" x14ac:dyDescent="0.25">
      <c r="B19" s="42"/>
      <c r="C19" s="105"/>
      <c r="D19" s="105"/>
      <c r="E19" s="105"/>
      <c r="F19" s="43"/>
    </row>
    <row r="20" spans="2:6" ht="15" customHeight="1" x14ac:dyDescent="0.25">
      <c r="B20" s="61" t="s">
        <v>2</v>
      </c>
      <c r="C20" s="105" t="s">
        <v>8134</v>
      </c>
      <c r="D20" s="105"/>
      <c r="E20" s="105"/>
      <c r="F20" s="43"/>
    </row>
    <row r="21" spans="2:6" ht="15" customHeight="1" x14ac:dyDescent="0.25">
      <c r="B21" s="42"/>
      <c r="C21" s="105"/>
      <c r="D21" s="105"/>
      <c r="E21" s="105"/>
      <c r="F21" s="43"/>
    </row>
    <row r="22" spans="2:6" ht="15" customHeight="1" x14ac:dyDescent="0.25">
      <c r="B22" s="61" t="s">
        <v>2</v>
      </c>
      <c r="C22" s="108" t="s">
        <v>8135</v>
      </c>
      <c r="D22" s="105"/>
      <c r="E22" s="105"/>
      <c r="F22" s="43"/>
    </row>
    <row r="23" spans="2:6" ht="15" customHeight="1" x14ac:dyDescent="0.25">
      <c r="B23" s="42"/>
      <c r="C23" s="105"/>
      <c r="D23" s="105"/>
      <c r="E23" s="105"/>
      <c r="F23" s="43"/>
    </row>
    <row r="24" spans="2:6" ht="15" customHeight="1" x14ac:dyDescent="0.25">
      <c r="B24" s="42"/>
      <c r="C24" s="105"/>
      <c r="D24" s="105"/>
      <c r="E24" s="105"/>
      <c r="F24" s="43"/>
    </row>
    <row r="25" spans="2:6" ht="15" customHeight="1" x14ac:dyDescent="0.25">
      <c r="B25" s="61" t="s">
        <v>2</v>
      </c>
      <c r="C25" s="105" t="s">
        <v>6</v>
      </c>
      <c r="D25" s="105"/>
      <c r="E25" s="105"/>
      <c r="F25" s="43"/>
    </row>
    <row r="26" spans="2:6" ht="15" customHeight="1" x14ac:dyDescent="0.25">
      <c r="B26" s="42"/>
      <c r="C26" s="105"/>
      <c r="D26" s="105"/>
      <c r="E26" s="105"/>
      <c r="F26" s="43"/>
    </row>
    <row r="27" spans="2:6" ht="15" customHeight="1" x14ac:dyDescent="0.25">
      <c r="B27" s="61" t="s">
        <v>2</v>
      </c>
      <c r="C27" s="105" t="s">
        <v>8136</v>
      </c>
      <c r="D27" s="105"/>
      <c r="E27" s="105"/>
      <c r="F27" s="43"/>
    </row>
    <row r="28" spans="2:6" ht="15" customHeight="1" x14ac:dyDescent="0.25">
      <c r="B28" s="42"/>
      <c r="C28" s="105"/>
      <c r="D28" s="105"/>
      <c r="E28" s="105"/>
      <c r="F28" s="43"/>
    </row>
    <row r="29" spans="2:6" ht="15" customHeight="1" x14ac:dyDescent="0.25">
      <c r="B29" s="61" t="s">
        <v>2</v>
      </c>
      <c r="C29" s="108" t="s">
        <v>8137</v>
      </c>
      <c r="D29" s="105"/>
      <c r="E29" s="105"/>
      <c r="F29" s="43"/>
    </row>
    <row r="30" spans="2:6" ht="15" customHeight="1" x14ac:dyDescent="0.25">
      <c r="B30" s="42"/>
      <c r="C30" s="106"/>
      <c r="D30" s="106"/>
      <c r="E30" s="106"/>
      <c r="F30" s="43"/>
    </row>
    <row r="31" spans="2:6" ht="20.100000000000001" customHeight="1" x14ac:dyDescent="0.25">
      <c r="B31" s="56"/>
      <c r="C31" s="107" t="s">
        <v>7</v>
      </c>
      <c r="D31" s="107"/>
      <c r="E31" s="107"/>
      <c r="F31" s="57"/>
    </row>
    <row r="32" spans="2:6" ht="15" customHeight="1" x14ac:dyDescent="0.25">
      <c r="B32" s="42"/>
      <c r="C32" s="94"/>
      <c r="D32" s="94"/>
      <c r="E32" s="94"/>
      <c r="F32" s="43"/>
    </row>
    <row r="33" spans="2:6" ht="15" customHeight="1" x14ac:dyDescent="0.25">
      <c r="B33" s="61" t="s">
        <v>2</v>
      </c>
      <c r="C33" s="105" t="s">
        <v>8</v>
      </c>
      <c r="D33" s="105"/>
      <c r="E33" s="105"/>
      <c r="F33" s="43"/>
    </row>
    <row r="34" spans="2:6" ht="15" customHeight="1" x14ac:dyDescent="0.25">
      <c r="B34" s="42"/>
      <c r="C34" s="105"/>
      <c r="D34" s="105"/>
      <c r="E34" s="105"/>
      <c r="F34" s="43"/>
    </row>
    <row r="35" spans="2:6" ht="15" customHeight="1" x14ac:dyDescent="0.25">
      <c r="B35" s="61" t="s">
        <v>2</v>
      </c>
      <c r="C35" s="105" t="s">
        <v>9370</v>
      </c>
      <c r="D35" s="105"/>
      <c r="E35" s="105"/>
      <c r="F35" s="43"/>
    </row>
    <row r="36" spans="2:6" ht="15" customHeight="1" x14ac:dyDescent="0.25">
      <c r="B36" s="42"/>
      <c r="C36" s="105"/>
      <c r="D36" s="105"/>
      <c r="E36" s="105"/>
      <c r="F36" s="43"/>
    </row>
    <row r="37" spans="2:6" ht="15" customHeight="1" x14ac:dyDescent="0.25">
      <c r="B37" s="61" t="s">
        <v>2</v>
      </c>
      <c r="C37" s="105" t="s">
        <v>9</v>
      </c>
      <c r="D37" s="105"/>
      <c r="E37" s="105"/>
      <c r="F37" s="43"/>
    </row>
    <row r="38" spans="2:6" ht="15" customHeight="1" x14ac:dyDescent="0.25">
      <c r="B38" s="42"/>
      <c r="C38" s="105"/>
      <c r="D38" s="105"/>
      <c r="E38" s="105"/>
      <c r="F38" s="43"/>
    </row>
    <row r="39" spans="2:6" ht="15" customHeight="1" x14ac:dyDescent="0.25">
      <c r="B39" s="42"/>
      <c r="C39" s="106"/>
      <c r="D39" s="106"/>
      <c r="E39" s="106"/>
      <c r="F39" s="43"/>
    </row>
    <row r="40" spans="2:6" ht="20.100000000000001" customHeight="1" x14ac:dyDescent="0.25">
      <c r="B40" s="56"/>
      <c r="C40" s="107" t="s">
        <v>8138</v>
      </c>
      <c r="D40" s="107"/>
      <c r="E40" s="107"/>
      <c r="F40" s="57"/>
    </row>
    <row r="41" spans="2:6" ht="15" customHeight="1" x14ac:dyDescent="0.25">
      <c r="B41" s="42"/>
      <c r="C41" s="94"/>
      <c r="D41" s="94"/>
      <c r="E41" s="94"/>
      <c r="F41" s="43"/>
    </row>
    <row r="42" spans="2:6" ht="15" customHeight="1" x14ac:dyDescent="0.25">
      <c r="B42" s="61" t="s">
        <v>2</v>
      </c>
      <c r="C42" s="105" t="s">
        <v>8140</v>
      </c>
      <c r="D42" s="105"/>
      <c r="E42" s="105"/>
      <c r="F42" s="43"/>
    </row>
    <row r="43" spans="2:6" ht="15" customHeight="1" x14ac:dyDescent="0.25">
      <c r="B43" s="42"/>
      <c r="C43" s="105"/>
      <c r="D43" s="105"/>
      <c r="E43" s="105"/>
      <c r="F43" s="43"/>
    </row>
    <row r="44" spans="2:6" ht="15" customHeight="1" x14ac:dyDescent="0.25">
      <c r="B44" s="42"/>
      <c r="C44" s="105"/>
      <c r="D44" s="105"/>
      <c r="E44" s="105"/>
      <c r="F44" s="43"/>
    </row>
    <row r="45" spans="2:6" ht="15" customHeight="1" x14ac:dyDescent="0.25">
      <c r="B45" s="42"/>
      <c r="C45" s="105"/>
      <c r="D45" s="105"/>
      <c r="E45" s="105"/>
      <c r="F45" s="43"/>
    </row>
    <row r="46" spans="2:6" ht="15" customHeight="1" x14ac:dyDescent="0.25">
      <c r="B46" s="61" t="s">
        <v>2</v>
      </c>
      <c r="C46" s="105" t="s">
        <v>8141</v>
      </c>
      <c r="D46" s="105"/>
      <c r="E46" s="105"/>
      <c r="F46" s="43"/>
    </row>
    <row r="47" spans="2:6" ht="15" customHeight="1" x14ac:dyDescent="0.25">
      <c r="B47" s="42"/>
      <c r="C47" s="105"/>
      <c r="D47" s="105"/>
      <c r="E47" s="105"/>
      <c r="F47" s="43"/>
    </row>
    <row r="48" spans="2:6" ht="15" customHeight="1" x14ac:dyDescent="0.25">
      <c r="B48" s="42"/>
      <c r="C48" s="105"/>
      <c r="D48" s="105"/>
      <c r="E48" s="105"/>
      <c r="F48" s="43"/>
    </row>
    <row r="49" spans="2:6" ht="15" customHeight="1" x14ac:dyDescent="0.25">
      <c r="B49" s="61" t="s">
        <v>2</v>
      </c>
      <c r="C49" s="105" t="s">
        <v>8142</v>
      </c>
      <c r="D49" s="105"/>
      <c r="E49" s="105"/>
      <c r="F49" s="43"/>
    </row>
    <row r="50" spans="2:6" ht="15" customHeight="1" x14ac:dyDescent="0.25">
      <c r="B50" s="42"/>
      <c r="C50" s="105"/>
      <c r="D50" s="105"/>
      <c r="E50" s="105"/>
      <c r="F50" s="43"/>
    </row>
    <row r="51" spans="2:6" ht="15" customHeight="1" x14ac:dyDescent="0.25">
      <c r="B51" s="42"/>
      <c r="C51" s="105"/>
      <c r="D51" s="105"/>
      <c r="E51" s="105"/>
      <c r="F51" s="43"/>
    </row>
    <row r="52" spans="2:6" ht="15" customHeight="1" x14ac:dyDescent="0.25">
      <c r="B52" s="42"/>
      <c r="C52" s="106"/>
      <c r="D52" s="106"/>
      <c r="E52" s="106"/>
      <c r="F52" s="43"/>
    </row>
    <row r="53" spans="2:6" ht="20.100000000000001" customHeight="1" x14ac:dyDescent="0.25">
      <c r="B53" s="56"/>
      <c r="C53" s="107" t="s">
        <v>10</v>
      </c>
      <c r="D53" s="107"/>
      <c r="E53" s="107"/>
      <c r="F53" s="57"/>
    </row>
    <row r="54" spans="2:6" ht="15" customHeight="1" x14ac:dyDescent="0.25">
      <c r="B54" s="42"/>
      <c r="C54" s="94"/>
      <c r="D54" s="94"/>
      <c r="E54" s="94"/>
      <c r="F54" s="43"/>
    </row>
    <row r="55" spans="2:6" ht="15" customHeight="1" x14ac:dyDescent="0.25">
      <c r="B55" s="61" t="s">
        <v>2</v>
      </c>
      <c r="C55" s="105" t="s">
        <v>8139</v>
      </c>
      <c r="D55" s="105"/>
      <c r="E55" s="105"/>
      <c r="F55" s="43"/>
    </row>
    <row r="56" spans="2:6" ht="15" customHeight="1" x14ac:dyDescent="0.25">
      <c r="B56" s="42"/>
      <c r="C56" s="105"/>
      <c r="D56" s="105"/>
      <c r="E56" s="105"/>
      <c r="F56" s="43"/>
    </row>
    <row r="57" spans="2:6" ht="15" customHeight="1" x14ac:dyDescent="0.25">
      <c r="B57" s="42"/>
      <c r="C57" s="105"/>
      <c r="D57" s="105"/>
      <c r="E57" s="105"/>
      <c r="F57" s="43"/>
    </row>
    <row r="58" spans="2:6" ht="15" customHeight="1" x14ac:dyDescent="0.25">
      <c r="B58" s="42"/>
      <c r="C58" s="105"/>
      <c r="D58" s="105"/>
      <c r="E58" s="105"/>
      <c r="F58" s="43"/>
    </row>
    <row r="59" spans="2:6" ht="15" customHeight="1" x14ac:dyDescent="0.25">
      <c r="B59" s="42"/>
      <c r="C59" s="105"/>
      <c r="D59" s="105"/>
      <c r="E59" s="105"/>
      <c r="F59" s="43"/>
    </row>
    <row r="60" spans="2:6" ht="15" customHeight="1" x14ac:dyDescent="0.25">
      <c r="B60" s="42"/>
      <c r="C60" s="105"/>
      <c r="D60" s="105"/>
      <c r="E60" s="105"/>
      <c r="F60" s="43"/>
    </row>
    <row r="61" spans="2:6" ht="15" customHeight="1" x14ac:dyDescent="0.25">
      <c r="B61" s="42"/>
      <c r="C61" s="105"/>
      <c r="D61" s="105"/>
      <c r="E61" s="105"/>
      <c r="F61" s="43"/>
    </row>
    <row r="62" spans="2:6" ht="15" customHeight="1" x14ac:dyDescent="0.25">
      <c r="B62" s="42"/>
      <c r="C62" s="105"/>
      <c r="D62" s="105"/>
      <c r="E62" s="105"/>
      <c r="F62" s="43"/>
    </row>
    <row r="63" spans="2:6" ht="15" customHeight="1" x14ac:dyDescent="0.25">
      <c r="B63" s="42"/>
      <c r="C63" s="106"/>
      <c r="D63" s="106"/>
      <c r="E63" s="106"/>
      <c r="F63" s="43"/>
    </row>
    <row r="64" spans="2:6" ht="20.100000000000001" customHeight="1" x14ac:dyDescent="0.25">
      <c r="B64" s="56"/>
      <c r="C64" s="107" t="s">
        <v>11</v>
      </c>
      <c r="D64" s="107"/>
      <c r="E64" s="107"/>
      <c r="F64" s="57"/>
    </row>
    <row r="65" spans="2:6" ht="15" customHeight="1" x14ac:dyDescent="0.25">
      <c r="B65" s="42"/>
      <c r="C65" s="94"/>
      <c r="D65" s="94"/>
      <c r="E65" s="94"/>
      <c r="F65" s="43"/>
    </row>
    <row r="66" spans="2:6" ht="15" customHeight="1" x14ac:dyDescent="0.25">
      <c r="B66" s="61" t="s">
        <v>2</v>
      </c>
      <c r="C66" s="105" t="s">
        <v>12</v>
      </c>
      <c r="D66" s="105"/>
      <c r="E66" s="105"/>
      <c r="F66" s="43"/>
    </row>
    <row r="67" spans="2:6" ht="15" customHeight="1" x14ac:dyDescent="0.25">
      <c r="B67" s="42"/>
      <c r="C67" s="105"/>
      <c r="D67" s="105"/>
      <c r="E67" s="105"/>
      <c r="F67" s="43"/>
    </row>
    <row r="68" spans="2:6" ht="15" customHeight="1" x14ac:dyDescent="0.25">
      <c r="B68" s="42"/>
      <c r="C68" s="105"/>
      <c r="D68" s="105"/>
      <c r="E68" s="105"/>
      <c r="F68" s="43"/>
    </row>
    <row r="69" spans="2:6" ht="15" customHeight="1" x14ac:dyDescent="0.25">
      <c r="B69" s="42"/>
      <c r="C69" s="105"/>
      <c r="D69" s="105"/>
      <c r="E69" s="105"/>
      <c r="F69" s="43"/>
    </row>
    <row r="70" spans="2:6" ht="15" customHeight="1" x14ac:dyDescent="0.25">
      <c r="B70" s="61" t="s">
        <v>2</v>
      </c>
      <c r="C70" s="105" t="s">
        <v>13</v>
      </c>
      <c r="D70" s="105"/>
      <c r="E70" s="105"/>
      <c r="F70" s="43"/>
    </row>
    <row r="71" spans="2:6" ht="15" customHeight="1" x14ac:dyDescent="0.25">
      <c r="B71" s="42"/>
      <c r="C71" s="105"/>
      <c r="D71" s="105"/>
      <c r="E71" s="105"/>
      <c r="F71" s="43"/>
    </row>
    <row r="72" spans="2:6" ht="15" customHeight="1" x14ac:dyDescent="0.25">
      <c r="B72" s="42"/>
      <c r="C72" s="105"/>
      <c r="D72" s="105"/>
      <c r="E72" s="105"/>
      <c r="F72" s="43"/>
    </row>
    <row r="73" spans="2:6" ht="15" customHeight="1" x14ac:dyDescent="0.25">
      <c r="B73" s="44"/>
      <c r="C73" s="49">
        <v>2</v>
      </c>
      <c r="D73" s="45"/>
      <c r="E73" s="50">
        <v>45691</v>
      </c>
      <c r="F73" s="46"/>
    </row>
  </sheetData>
  <sheetProtection algorithmName="SHA-512" hashValue="u3i2BtoQVDWbKK2+haR9fhUF0iuru1g/3VEpEyyLrszK/U/sG/yAKX3jJ/ZneTfbzMH7/3b2k237kF7Bt03X+g==" saltValue="DfugV6/ECapyhz+Uvy1vzA==" spinCount="100000" sheet="1" objects="1" scenarios="1" selectLockedCells="1" selectUnlockedCells="1"/>
  <mergeCells count="25">
    <mergeCell ref="C4:E5"/>
    <mergeCell ref="C6:E6"/>
    <mergeCell ref="C8:E9"/>
    <mergeCell ref="C12:E13"/>
    <mergeCell ref="C31:E31"/>
    <mergeCell ref="C10:E11"/>
    <mergeCell ref="C35:E36"/>
    <mergeCell ref="C14:E16"/>
    <mergeCell ref="C17:E19"/>
    <mergeCell ref="C20:E21"/>
    <mergeCell ref="C22:E24"/>
    <mergeCell ref="C25:E26"/>
    <mergeCell ref="C29:E30"/>
    <mergeCell ref="C33:E34"/>
    <mergeCell ref="C27:E28"/>
    <mergeCell ref="C70:E72"/>
    <mergeCell ref="C37:E39"/>
    <mergeCell ref="C53:E53"/>
    <mergeCell ref="C55:E63"/>
    <mergeCell ref="C64:E64"/>
    <mergeCell ref="C66:E69"/>
    <mergeCell ref="C40:E40"/>
    <mergeCell ref="C42:E45"/>
    <mergeCell ref="C46:E48"/>
    <mergeCell ref="C49:E5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8D7BD-495E-4B1D-A348-A82720B7E687}">
  <sheetPr codeName="Sheet2">
    <tabColor rgb="FF046A38"/>
  </sheetPr>
  <dimension ref="B1:F39"/>
  <sheetViews>
    <sheetView showGridLines="0" showRowColHeaders="0" zoomScaleNormal="100" workbookViewId="0">
      <selection activeCell="C7" sqref="C7"/>
    </sheetView>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47"/>
      <c r="C4" s="111" t="s">
        <v>14</v>
      </c>
      <c r="D4" s="111"/>
      <c r="E4" s="111"/>
      <c r="F4" s="48"/>
    </row>
    <row r="5" spans="2:6" ht="15" customHeight="1" x14ac:dyDescent="0.25">
      <c r="B5" s="42"/>
      <c r="C5" s="94"/>
      <c r="D5" s="94"/>
      <c r="E5" s="94"/>
      <c r="F5" s="43"/>
    </row>
    <row r="6" spans="2:6" ht="15" customHeight="1" x14ac:dyDescent="0.25">
      <c r="B6" s="42"/>
      <c r="C6" s="94" t="s">
        <v>8144</v>
      </c>
      <c r="D6" s="94"/>
      <c r="E6" s="94"/>
      <c r="F6" s="43"/>
    </row>
    <row r="7" spans="2:6" ht="15" customHeight="1" x14ac:dyDescent="0.25">
      <c r="B7" s="42"/>
      <c r="C7" s="51"/>
      <c r="D7" s="94"/>
      <c r="E7" s="94"/>
      <c r="F7" s="43"/>
    </row>
    <row r="8" spans="2:6" ht="15" customHeight="1" x14ac:dyDescent="0.25">
      <c r="B8" s="42"/>
      <c r="C8" s="94"/>
      <c r="D8" s="94"/>
      <c r="E8" s="94"/>
      <c r="F8" s="43"/>
    </row>
    <row r="9" spans="2:6" ht="15" customHeight="1" x14ac:dyDescent="0.25">
      <c r="B9" s="42"/>
      <c r="C9" s="94" t="s">
        <v>15</v>
      </c>
      <c r="D9" s="94"/>
      <c r="E9" s="94" t="s">
        <v>16</v>
      </c>
      <c r="F9" s="43"/>
    </row>
    <row r="10" spans="2:6" ht="15" customHeight="1" x14ac:dyDescent="0.25">
      <c r="B10" s="42"/>
      <c r="C10" s="51"/>
      <c r="D10" s="94"/>
      <c r="E10" s="58"/>
      <c r="F10" s="43"/>
    </row>
    <row r="11" spans="2:6" ht="15" customHeight="1" x14ac:dyDescent="0.25">
      <c r="B11" s="42"/>
      <c r="C11" s="94"/>
      <c r="D11" s="94"/>
      <c r="E11" s="94"/>
      <c r="F11" s="43"/>
    </row>
    <row r="12" spans="2:6" ht="15" customHeight="1" x14ac:dyDescent="0.25">
      <c r="B12" s="42"/>
      <c r="C12" s="94" t="s">
        <v>17</v>
      </c>
      <c r="D12" s="94"/>
      <c r="E12" s="94" t="s">
        <v>18</v>
      </c>
      <c r="F12" s="43"/>
    </row>
    <row r="13" spans="2:6" ht="15" customHeight="1" x14ac:dyDescent="0.25">
      <c r="B13" s="42"/>
      <c r="C13" s="58"/>
      <c r="D13" s="94"/>
      <c r="E13" s="58">
        <v>1</v>
      </c>
      <c r="F13" s="43"/>
    </row>
    <row r="14" spans="2:6" ht="15" customHeight="1" x14ac:dyDescent="0.25">
      <c r="B14" s="42"/>
      <c r="C14" s="94"/>
      <c r="D14" s="94"/>
      <c r="E14" s="94"/>
      <c r="F14" s="43"/>
    </row>
    <row r="15" spans="2:6" ht="15" customHeight="1" x14ac:dyDescent="0.25">
      <c r="B15" s="42"/>
      <c r="C15" s="105" t="s">
        <v>19</v>
      </c>
      <c r="D15" s="105"/>
      <c r="E15" s="105"/>
      <c r="F15" s="43"/>
    </row>
    <row r="16" spans="2:6" ht="15" customHeight="1" x14ac:dyDescent="0.25">
      <c r="B16" s="42"/>
      <c r="C16" s="94"/>
      <c r="D16" s="94"/>
      <c r="E16" s="94"/>
      <c r="F16" s="43"/>
    </row>
    <row r="17" spans="2:6" ht="15" customHeight="1" x14ac:dyDescent="0.25">
      <c r="B17" s="42"/>
      <c r="C17" s="94"/>
      <c r="D17" s="94"/>
      <c r="E17" s="94"/>
      <c r="F17" s="43"/>
    </row>
    <row r="18" spans="2:6" ht="15" customHeight="1" x14ac:dyDescent="0.25">
      <c r="B18" s="42"/>
      <c r="C18" s="94"/>
      <c r="D18" s="94"/>
      <c r="E18" s="94"/>
      <c r="F18" s="43"/>
    </row>
    <row r="19" spans="2:6" ht="15" customHeight="1" x14ac:dyDescent="0.25">
      <c r="B19" s="42"/>
      <c r="C19" s="94"/>
      <c r="D19" s="94"/>
      <c r="E19" s="94"/>
      <c r="F19" s="43"/>
    </row>
    <row r="20" spans="2:6" ht="15" customHeight="1" x14ac:dyDescent="0.25">
      <c r="B20" s="42"/>
      <c r="C20" s="94"/>
      <c r="D20" s="94"/>
      <c r="E20" s="94"/>
      <c r="F20" s="43"/>
    </row>
    <row r="21" spans="2:6" ht="15" customHeight="1" x14ac:dyDescent="0.25">
      <c r="B21" s="42"/>
      <c r="C21" s="94"/>
      <c r="D21" s="94"/>
      <c r="E21" s="94"/>
      <c r="F21" s="43"/>
    </row>
    <row r="22" spans="2:6" ht="15" customHeight="1" x14ac:dyDescent="0.25">
      <c r="B22" s="42"/>
      <c r="C22" s="105" t="s">
        <v>20</v>
      </c>
      <c r="D22" s="105"/>
      <c r="E22" s="105"/>
      <c r="F22" s="43"/>
    </row>
    <row r="23" spans="2:6" ht="15" customHeight="1" x14ac:dyDescent="0.25">
      <c r="B23" s="42"/>
      <c r="C23" s="94"/>
      <c r="D23" s="94"/>
      <c r="E23" s="94"/>
      <c r="F23" s="43"/>
    </row>
    <row r="24" spans="2:6" ht="15" customHeight="1" x14ac:dyDescent="0.25">
      <c r="B24" s="42"/>
      <c r="C24" s="94"/>
      <c r="D24" s="94"/>
      <c r="E24" s="94"/>
      <c r="F24" s="43"/>
    </row>
    <row r="25" spans="2:6" ht="15" customHeight="1" x14ac:dyDescent="0.25">
      <c r="B25" s="42"/>
      <c r="C25" s="94"/>
      <c r="D25" s="94"/>
      <c r="E25" s="94"/>
      <c r="F25" s="43"/>
    </row>
    <row r="26" spans="2:6" ht="15" customHeight="1" x14ac:dyDescent="0.25">
      <c r="B26" s="42"/>
      <c r="C26" s="94"/>
      <c r="D26" s="94"/>
      <c r="E26" s="94"/>
      <c r="F26" s="43"/>
    </row>
    <row r="27" spans="2:6" ht="15" customHeight="1" x14ac:dyDescent="0.25">
      <c r="B27" s="42"/>
      <c r="C27" s="94"/>
      <c r="D27" s="94"/>
      <c r="E27" s="94"/>
      <c r="F27" s="43"/>
    </row>
    <row r="28" spans="2:6" ht="15" customHeight="1" x14ac:dyDescent="0.25">
      <c r="B28" s="42"/>
      <c r="C28" s="94"/>
      <c r="D28" s="94"/>
      <c r="E28" s="94"/>
      <c r="F28" s="43"/>
    </row>
    <row r="29" spans="2:6" ht="15" customHeight="1" x14ac:dyDescent="0.25">
      <c r="B29" s="42"/>
      <c r="C29" s="94"/>
      <c r="D29" s="94"/>
      <c r="E29" s="94"/>
      <c r="F29" s="43"/>
    </row>
    <row r="30" spans="2:6" ht="15" customHeight="1" x14ac:dyDescent="0.25">
      <c r="B30" s="42"/>
      <c r="C30" s="94"/>
      <c r="D30" s="94"/>
      <c r="E30" s="94"/>
      <c r="F30" s="43"/>
    </row>
    <row r="31" spans="2:6" ht="15" customHeight="1" x14ac:dyDescent="0.25">
      <c r="B31" s="42"/>
      <c r="C31" s="94"/>
      <c r="D31" s="94"/>
      <c r="E31" s="94"/>
      <c r="F31" s="43"/>
    </row>
    <row r="32" spans="2:6" ht="15" customHeight="1" x14ac:dyDescent="0.25">
      <c r="B32" s="42"/>
      <c r="C32" s="94"/>
      <c r="D32" s="94"/>
      <c r="E32" s="94"/>
      <c r="F32" s="43"/>
    </row>
    <row r="33" spans="2:6" ht="15" customHeight="1" x14ac:dyDescent="0.25">
      <c r="B33" s="42"/>
      <c r="C33" s="95"/>
      <c r="D33" s="94"/>
      <c r="E33" s="94"/>
      <c r="F33" s="43"/>
    </row>
    <row r="34" spans="2:6" ht="15" customHeight="1" x14ac:dyDescent="0.25">
      <c r="B34" s="42"/>
      <c r="C34" s="94"/>
      <c r="D34" s="94"/>
      <c r="E34" s="94"/>
      <c r="F34" s="43"/>
    </row>
    <row r="35" spans="2:6" ht="15" customHeight="1" x14ac:dyDescent="0.25">
      <c r="B35" s="44"/>
      <c r="C35" s="49">
        <f>R.Instructions.VersionNumber</f>
        <v>2</v>
      </c>
      <c r="D35" s="45"/>
      <c r="E35" s="50">
        <f>R.Instructions.VersionDate</f>
        <v>45691</v>
      </c>
      <c r="F35" s="46"/>
    </row>
    <row r="37" spans="2:6" ht="15" customHeight="1" x14ac:dyDescent="0.25">
      <c r="C37" s="112" t="str">
        <f>IFERROR(VLOOKUP("Incomplete",Developer!H4:I10,2,FALSE),"Sheet complete.")</f>
        <v>Enter the regulated emitter name.</v>
      </c>
      <c r="D37" s="112"/>
      <c r="E37" s="112"/>
    </row>
    <row r="38" spans="2:6" ht="15" customHeight="1" x14ac:dyDescent="0.25">
      <c r="C38" s="112"/>
      <c r="D38" s="112"/>
      <c r="E38" s="112"/>
    </row>
    <row r="39" spans="2:6" ht="15" customHeight="1" x14ac:dyDescent="0.25">
      <c r="C39" s="112"/>
      <c r="D39" s="112"/>
      <c r="E39" s="112"/>
    </row>
  </sheetData>
  <sheetProtection algorithmName="SHA-512" hashValue="MVHReLdVawISAaOiqqH895/HWYdhhmXnNERM6scTOOhaWisrTLDq8FBhBbdUi1307mIQJEoUwm0Po7+27D2Kww==" saltValue="EtxS0wjPCYnujJnw1u2Tkg==" spinCount="100000" sheet="1" objects="1" scenarios="1" selectLockedCells="1"/>
  <mergeCells count="4">
    <mergeCell ref="C4:E4"/>
    <mergeCell ref="C22:E22"/>
    <mergeCell ref="C15:E15"/>
    <mergeCell ref="C37:E39"/>
  </mergeCells>
  <conditionalFormatting sqref="C37">
    <cfRule type="cellIs" dxfId="2" priority="1" stopIfTrue="1" operator="equal">
      <formula>"Sheet complete."</formula>
    </cfRule>
  </conditionalFormatting>
  <dataValidations count="2">
    <dataValidation type="list" allowBlank="1" showInputMessage="1" showErrorMessage="1" errorTitle="Facility Information" error="The number of units must be between 1 and 20." sqref="E13" xr:uid="{2BE89E95-58F2-4D17-A4A8-5B5D3C7F0405}">
      <formula1>"1,2,3,4,5,6,7,8,9,10,11,12,13,14,15,16,17,18,19,20"</formula1>
    </dataValidation>
    <dataValidation type="list" allowBlank="1" showInputMessage="1" showErrorMessage="1" errorTitle="Facility Information" error="The compliance year must be between 2023 and 2030." sqref="C13" xr:uid="{66586063-327B-42F1-AC65-B103BD65233B}">
      <formula1>"2023,2024,2025,2026,2027,2028,2029,2030"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C9">
              <controlPr defaultSize="0" autoFill="0" autoLine="0" autoPict="0" macro="[0]!SourceCategory">
                <anchor moveWithCells="1" sizeWithCells="1">
                  <from>
                    <xdr:col>2</xdr:col>
                    <xdr:colOff>0</xdr:colOff>
                    <xdr:row>30</xdr:row>
                    <xdr:rowOff>0</xdr:rowOff>
                  </from>
                  <to>
                    <xdr:col>2</xdr:col>
                    <xdr:colOff>219075</xdr:colOff>
                    <xdr:row>31</xdr:row>
                    <xdr:rowOff>0</xdr:rowOff>
                  </to>
                </anchor>
              </controlPr>
            </control>
          </mc:Choice>
        </mc:AlternateContent>
        <mc:AlternateContent xmlns:mc="http://schemas.openxmlformats.org/markup-compatibility/2006">
          <mc:Choice Requires="x14">
            <control shapeId="3074" r:id="rId5" name="Check Box C8">
              <controlPr defaultSize="0" autoFill="0" autoLine="0" autoPict="0" macro="[0]!SourceCategory">
                <anchor moveWithCells="1" sizeWithCells="1">
                  <from>
                    <xdr:col>2</xdr:col>
                    <xdr:colOff>0</xdr:colOff>
                    <xdr:row>29</xdr:row>
                    <xdr:rowOff>0</xdr:rowOff>
                  </from>
                  <to>
                    <xdr:col>2</xdr:col>
                    <xdr:colOff>219075</xdr:colOff>
                    <xdr:row>30</xdr:row>
                    <xdr:rowOff>0</xdr:rowOff>
                  </to>
                </anchor>
              </controlPr>
            </control>
          </mc:Choice>
        </mc:AlternateContent>
        <mc:AlternateContent xmlns:mc="http://schemas.openxmlformats.org/markup-compatibility/2006">
          <mc:Choice Requires="x14">
            <control shapeId="3075" r:id="rId6" name="Check Box C7">
              <controlPr defaultSize="0" autoFill="0" autoLine="0" autoPict="0" macro="[0]!SourceCategory">
                <anchor moveWithCells="1" sizeWithCells="1">
                  <from>
                    <xdr:col>2</xdr:col>
                    <xdr:colOff>0</xdr:colOff>
                    <xdr:row>28</xdr:row>
                    <xdr:rowOff>0</xdr:rowOff>
                  </from>
                  <to>
                    <xdr:col>2</xdr:col>
                    <xdr:colOff>219075</xdr:colOff>
                    <xdr:row>29</xdr:row>
                    <xdr:rowOff>0</xdr:rowOff>
                  </to>
                </anchor>
              </controlPr>
            </control>
          </mc:Choice>
        </mc:AlternateContent>
        <mc:AlternateContent xmlns:mc="http://schemas.openxmlformats.org/markup-compatibility/2006">
          <mc:Choice Requires="x14">
            <control shapeId="3076" r:id="rId7" name="Check Box C6">
              <controlPr defaultSize="0" autoFill="0" autoLine="0" autoPict="0" macro="[0]!SourceCategory">
                <anchor moveWithCells="1" sizeWithCells="1">
                  <from>
                    <xdr:col>2</xdr:col>
                    <xdr:colOff>0</xdr:colOff>
                    <xdr:row>27</xdr:row>
                    <xdr:rowOff>0</xdr:rowOff>
                  </from>
                  <to>
                    <xdr:col>2</xdr:col>
                    <xdr:colOff>219075</xdr:colOff>
                    <xdr:row>28</xdr:row>
                    <xdr:rowOff>0</xdr:rowOff>
                  </to>
                </anchor>
              </controlPr>
            </control>
          </mc:Choice>
        </mc:AlternateContent>
        <mc:AlternateContent xmlns:mc="http://schemas.openxmlformats.org/markup-compatibility/2006">
          <mc:Choice Requires="x14">
            <control shapeId="3077" r:id="rId8" name="Check Box C5">
              <controlPr defaultSize="0" autoFill="0" autoLine="0" autoPict="0" macro="[0]!SourceCategory">
                <anchor moveWithCells="1" sizeWithCells="1">
                  <from>
                    <xdr:col>2</xdr:col>
                    <xdr:colOff>0</xdr:colOff>
                    <xdr:row>26</xdr:row>
                    <xdr:rowOff>0</xdr:rowOff>
                  </from>
                  <to>
                    <xdr:col>2</xdr:col>
                    <xdr:colOff>219075</xdr:colOff>
                    <xdr:row>27</xdr:row>
                    <xdr:rowOff>0</xdr:rowOff>
                  </to>
                </anchor>
              </controlPr>
            </control>
          </mc:Choice>
        </mc:AlternateContent>
        <mc:AlternateContent xmlns:mc="http://schemas.openxmlformats.org/markup-compatibility/2006">
          <mc:Choice Requires="x14">
            <control shapeId="3078" r:id="rId9" name="Check Box C4">
              <controlPr defaultSize="0" autoFill="0" autoLine="0" autoPict="0" macro="[0]!SourceCategory">
                <anchor moveWithCells="1" sizeWithCells="1">
                  <from>
                    <xdr:col>2</xdr:col>
                    <xdr:colOff>0</xdr:colOff>
                    <xdr:row>25</xdr:row>
                    <xdr:rowOff>0</xdr:rowOff>
                  </from>
                  <to>
                    <xdr:col>2</xdr:col>
                    <xdr:colOff>219075</xdr:colOff>
                    <xdr:row>26</xdr:row>
                    <xdr:rowOff>0</xdr:rowOff>
                  </to>
                </anchor>
              </controlPr>
            </control>
          </mc:Choice>
        </mc:AlternateContent>
        <mc:AlternateContent xmlns:mc="http://schemas.openxmlformats.org/markup-compatibility/2006">
          <mc:Choice Requires="x14">
            <control shapeId="3079" r:id="rId10" name="Check Box C3">
              <controlPr defaultSize="0" autoFill="0" autoLine="0" autoPict="0" macro="[0]!SourceCategory">
                <anchor moveWithCells="1" sizeWithCells="1">
                  <from>
                    <xdr:col>2</xdr:col>
                    <xdr:colOff>0</xdr:colOff>
                    <xdr:row>24</xdr:row>
                    <xdr:rowOff>0</xdr:rowOff>
                  </from>
                  <to>
                    <xdr:col>2</xdr:col>
                    <xdr:colOff>219075</xdr:colOff>
                    <xdr:row>25</xdr:row>
                    <xdr:rowOff>0</xdr:rowOff>
                  </to>
                </anchor>
              </controlPr>
            </control>
          </mc:Choice>
        </mc:AlternateContent>
        <mc:AlternateContent xmlns:mc="http://schemas.openxmlformats.org/markup-compatibility/2006">
          <mc:Choice Requires="x14">
            <control shapeId="3080" r:id="rId11" name="Check Box C2">
              <controlPr defaultSize="0" autoFill="0" autoLine="0" autoPict="0" macro="[0]!SourceCategory">
                <anchor moveWithCells="1" sizeWithCells="1">
                  <from>
                    <xdr:col>2</xdr:col>
                    <xdr:colOff>0</xdr:colOff>
                    <xdr:row>23</xdr:row>
                    <xdr:rowOff>0</xdr:rowOff>
                  </from>
                  <to>
                    <xdr:col>2</xdr:col>
                    <xdr:colOff>219075</xdr:colOff>
                    <xdr:row>24</xdr:row>
                    <xdr:rowOff>0</xdr:rowOff>
                  </to>
                </anchor>
              </controlPr>
            </control>
          </mc:Choice>
        </mc:AlternateContent>
        <mc:AlternateContent xmlns:mc="http://schemas.openxmlformats.org/markup-compatibility/2006">
          <mc:Choice Requires="x14">
            <control shapeId="3081" r:id="rId12" name="Check Box C1">
              <controlPr defaultSize="0" autoFill="0" autoLine="0" autoPict="0" macro="[0]!SourceCategory">
                <anchor moveWithCells="1" sizeWithCells="1">
                  <from>
                    <xdr:col>2</xdr:col>
                    <xdr:colOff>0</xdr:colOff>
                    <xdr:row>22</xdr:row>
                    <xdr:rowOff>0</xdr:rowOff>
                  </from>
                  <to>
                    <xdr:col>2</xdr:col>
                    <xdr:colOff>219075</xdr:colOff>
                    <xdr:row>23</xdr:row>
                    <xdr:rowOff>0</xdr:rowOff>
                  </to>
                </anchor>
              </controlPr>
            </control>
          </mc:Choice>
        </mc:AlternateContent>
        <mc:AlternateContent xmlns:mc="http://schemas.openxmlformats.org/markup-compatibility/2006">
          <mc:Choice Requires="x14">
            <control shapeId="3082" r:id="rId13" name="Check Box ES3">
              <controlPr defaultSize="0" autoFill="0" autoLine="0" autoPict="0" macro="[0]!EmissionsStandard">
                <anchor moveWithCells="1" sizeWithCells="1">
                  <from>
                    <xdr:col>2</xdr:col>
                    <xdr:colOff>0</xdr:colOff>
                    <xdr:row>17</xdr:row>
                    <xdr:rowOff>0</xdr:rowOff>
                  </from>
                  <to>
                    <xdr:col>2</xdr:col>
                    <xdr:colOff>219075</xdr:colOff>
                    <xdr:row>18</xdr:row>
                    <xdr:rowOff>0</xdr:rowOff>
                  </to>
                </anchor>
              </controlPr>
            </control>
          </mc:Choice>
        </mc:AlternateContent>
        <mc:AlternateContent xmlns:mc="http://schemas.openxmlformats.org/markup-compatibility/2006">
          <mc:Choice Requires="x14">
            <control shapeId="3083" r:id="rId14" name="Check Box ES2">
              <controlPr defaultSize="0" autoFill="0" autoLine="0" autoPict="0" macro="[0]!EmissionsStandard">
                <anchor moveWithCells="1" sizeWithCells="1">
                  <from>
                    <xdr:col>2</xdr:col>
                    <xdr:colOff>0</xdr:colOff>
                    <xdr:row>16</xdr:row>
                    <xdr:rowOff>0</xdr:rowOff>
                  </from>
                  <to>
                    <xdr:col>2</xdr:col>
                    <xdr:colOff>219075</xdr:colOff>
                    <xdr:row>17</xdr:row>
                    <xdr:rowOff>0</xdr:rowOff>
                  </to>
                </anchor>
              </controlPr>
            </control>
          </mc:Choice>
        </mc:AlternateContent>
        <mc:AlternateContent xmlns:mc="http://schemas.openxmlformats.org/markup-compatibility/2006">
          <mc:Choice Requires="x14">
            <control shapeId="3084" r:id="rId15" name="Check Box ES1">
              <controlPr defaultSize="0" autoFill="0" autoLine="0" autoPict="0" macro="[0]!EmissionsStandard">
                <anchor moveWithCells="1" sizeWithCells="1">
                  <from>
                    <xdr:col>2</xdr:col>
                    <xdr:colOff>0</xdr:colOff>
                    <xdr:row>15</xdr:row>
                    <xdr:rowOff>0</xdr:rowOff>
                  </from>
                  <to>
                    <xdr:col>2</xdr:col>
                    <xdr:colOff>219075</xdr:colOff>
                    <xdr:row>16</xdr:row>
                    <xdr:rowOff>0</xdr:rowOff>
                  </to>
                </anchor>
              </controlPr>
            </control>
          </mc:Choice>
        </mc:AlternateContent>
        <mc:AlternateContent xmlns:mc="http://schemas.openxmlformats.org/markup-compatibility/2006">
          <mc:Choice Requires="x14">
            <control shapeId="3085" r:id="rId16" name="Check Box ES4">
              <controlPr defaultSize="0" autoFill="0" autoLine="0" autoPict="0" macro="[0]!EmissionsStandard">
                <anchor moveWithCells="1" sizeWithCells="1">
                  <from>
                    <xdr:col>2</xdr:col>
                    <xdr:colOff>0</xdr:colOff>
                    <xdr:row>18</xdr:row>
                    <xdr:rowOff>0</xdr:rowOff>
                  </from>
                  <to>
                    <xdr:col>2</xdr:col>
                    <xdr:colOff>219075</xdr:colOff>
                    <xdr:row>19</xdr:row>
                    <xdr:rowOff>0</xdr:rowOff>
                  </to>
                </anchor>
              </controlPr>
            </control>
          </mc:Choice>
        </mc:AlternateContent>
        <mc:AlternateContent xmlns:mc="http://schemas.openxmlformats.org/markup-compatibility/2006">
          <mc:Choice Requires="x14">
            <control shapeId="3086" r:id="rId17" name="Check Box ES5">
              <controlPr defaultSize="0" autoFill="0" autoLine="0" autoPict="0" macro="[0]!EmissionsStandard">
                <anchor moveWithCells="1" sizeWithCells="1">
                  <from>
                    <xdr:col>2</xdr:col>
                    <xdr:colOff>0</xdr:colOff>
                    <xdr:row>19</xdr:row>
                    <xdr:rowOff>0</xdr:rowOff>
                  </from>
                  <to>
                    <xdr:col>2</xdr:col>
                    <xdr:colOff>219075</xdr:colOff>
                    <xdr:row>20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3B26D-2051-49E3-AB14-4E9A1ADEC0B9}">
  <sheetPr codeName="Sheet3">
    <tabColor rgb="FF046A38"/>
  </sheetPr>
  <dimension ref="B1:Y506"/>
  <sheetViews>
    <sheetView showGridLines="0" showRowColHeaders="0" zoomScaleNormal="100" workbookViewId="0">
      <selection activeCell="D9" sqref="D9"/>
    </sheetView>
  </sheetViews>
  <sheetFormatPr defaultColWidth="9.140625" defaultRowHeight="15" customHeight="1" x14ac:dyDescent="0.25"/>
  <cols>
    <col min="1" max="2" width="5.7109375" customWidth="1"/>
    <col min="3" max="3" width="30.7109375" customWidth="1"/>
    <col min="4" max="23" width="15.7109375" customWidth="1"/>
    <col min="24" max="24" width="30.7109375" customWidth="1"/>
    <col min="25" max="25" width="5.7109375" customWidth="1"/>
  </cols>
  <sheetData>
    <row r="1" spans="2:25" ht="24.95" customHeight="1" x14ac:dyDescent="0.25"/>
    <row r="2" spans="2:25" ht="24.95" customHeight="1" x14ac:dyDescent="0.25"/>
    <row r="3" spans="2:25" ht="24.95" customHeight="1" x14ac:dyDescent="0.25"/>
    <row r="4" spans="2:25" ht="24.95" customHeight="1" x14ac:dyDescent="0.25">
      <c r="B4" s="54"/>
      <c r="C4" s="109" t="s">
        <v>21</v>
      </c>
      <c r="D4" s="109"/>
      <c r="E4" s="109"/>
      <c r="F4" s="109"/>
      <c r="G4" s="109"/>
      <c r="H4" s="109"/>
      <c r="I4" s="109"/>
      <c r="J4" s="109"/>
      <c r="K4" s="109"/>
      <c r="L4" s="109"/>
      <c r="M4" s="109"/>
      <c r="N4" s="109"/>
      <c r="O4" s="109"/>
      <c r="P4" s="109"/>
      <c r="Q4" s="109"/>
      <c r="R4" s="109"/>
      <c r="S4" s="109"/>
      <c r="T4" s="109"/>
      <c r="U4" s="109"/>
      <c r="V4" s="109"/>
      <c r="W4" s="109"/>
      <c r="X4" s="109"/>
      <c r="Y4" s="55"/>
    </row>
    <row r="5" spans="2:25" ht="20.100000000000001" hidden="1" customHeight="1" x14ac:dyDescent="0.25">
      <c r="B5" s="56"/>
      <c r="C5" s="107" t="s">
        <v>22</v>
      </c>
      <c r="D5" s="107"/>
      <c r="E5" s="107"/>
      <c r="F5" s="107"/>
      <c r="G5" s="107"/>
      <c r="H5" s="107"/>
      <c r="I5" s="107"/>
      <c r="J5" s="107"/>
      <c r="K5" s="107"/>
      <c r="L5" s="107"/>
      <c r="M5" s="107"/>
      <c r="N5" s="107"/>
      <c r="O5" s="107"/>
      <c r="P5" s="107"/>
      <c r="Q5" s="107"/>
      <c r="R5" s="107"/>
      <c r="S5" s="107"/>
      <c r="T5" s="107"/>
      <c r="U5" s="107"/>
      <c r="V5" s="107"/>
      <c r="W5" s="107"/>
      <c r="X5" s="107"/>
      <c r="Y5" s="57"/>
    </row>
    <row r="6" spans="2:25" ht="15" hidden="1" customHeight="1" x14ac:dyDescent="0.25">
      <c r="B6" s="42"/>
      <c r="C6" s="94"/>
      <c r="D6" s="94"/>
      <c r="E6" s="94"/>
      <c r="F6" s="94"/>
      <c r="G6" s="94"/>
      <c r="H6" s="94"/>
      <c r="I6" s="94"/>
      <c r="J6" s="94"/>
      <c r="K6" s="94"/>
      <c r="L6" s="94"/>
      <c r="M6" s="94"/>
      <c r="N6" s="94"/>
      <c r="O6" s="94"/>
      <c r="P6" s="94"/>
      <c r="Q6" s="94"/>
      <c r="R6" s="94"/>
      <c r="S6" s="94"/>
      <c r="T6" s="94"/>
      <c r="U6" s="94"/>
      <c r="V6" s="94"/>
      <c r="W6" s="94"/>
      <c r="X6" s="94"/>
      <c r="Y6" s="43"/>
    </row>
    <row r="7" spans="2:25" ht="15" hidden="1" customHeight="1" x14ac:dyDescent="0.25">
      <c r="B7" s="42"/>
      <c r="C7" s="94" t="s">
        <v>23</v>
      </c>
      <c r="D7" s="94"/>
      <c r="E7" s="94"/>
      <c r="F7" s="94"/>
      <c r="G7" s="94"/>
      <c r="H7" s="94"/>
      <c r="I7" s="94"/>
      <c r="J7" s="94"/>
      <c r="K7" s="94"/>
      <c r="L7" s="94"/>
      <c r="M7" s="94"/>
      <c r="N7" s="94"/>
      <c r="O7" s="94"/>
      <c r="P7" s="94"/>
      <c r="Q7" s="94"/>
      <c r="R7" s="94"/>
      <c r="S7" s="94"/>
      <c r="T7" s="94"/>
      <c r="U7" s="94"/>
      <c r="V7" s="94"/>
      <c r="W7" s="94"/>
      <c r="X7" s="94"/>
      <c r="Y7" s="43"/>
    </row>
    <row r="8" spans="2:25" ht="15" hidden="1" customHeight="1" x14ac:dyDescent="0.25">
      <c r="B8" s="42"/>
      <c r="C8" s="98" t="s">
        <v>24</v>
      </c>
      <c r="D8" s="100" t="s">
        <v>25</v>
      </c>
      <c r="E8" s="100" t="s">
        <v>26</v>
      </c>
      <c r="F8" s="100" t="s">
        <v>27</v>
      </c>
      <c r="G8" s="100" t="s">
        <v>28</v>
      </c>
      <c r="H8" s="100" t="s">
        <v>29</v>
      </c>
      <c r="I8" s="100" t="s">
        <v>30</v>
      </c>
      <c r="J8" s="100" t="s">
        <v>31</v>
      </c>
      <c r="K8" s="100" t="s">
        <v>32</v>
      </c>
      <c r="L8" s="100" t="s">
        <v>33</v>
      </c>
      <c r="M8" s="100" t="s">
        <v>34</v>
      </c>
      <c r="N8" s="100" t="s">
        <v>35</v>
      </c>
      <c r="O8" s="100" t="s">
        <v>36</v>
      </c>
      <c r="P8" s="100" t="s">
        <v>37</v>
      </c>
      <c r="Q8" s="100" t="s">
        <v>38</v>
      </c>
      <c r="R8" s="100" t="s">
        <v>39</v>
      </c>
      <c r="S8" s="100" t="s">
        <v>40</v>
      </c>
      <c r="T8" s="100" t="s">
        <v>41</v>
      </c>
      <c r="U8" s="100" t="s">
        <v>42</v>
      </c>
      <c r="V8" s="100" t="s">
        <v>43</v>
      </c>
      <c r="W8" s="100" t="s">
        <v>44</v>
      </c>
      <c r="X8" s="97" t="s">
        <v>45</v>
      </c>
      <c r="Y8" s="43"/>
    </row>
    <row r="9" spans="2:25" ht="15" hidden="1" customHeight="1" x14ac:dyDescent="0.25">
      <c r="B9" s="42"/>
      <c r="C9" s="99" t="s">
        <v>46</v>
      </c>
      <c r="D9" s="101"/>
      <c r="E9" s="102"/>
      <c r="F9" s="101"/>
      <c r="G9" s="101"/>
      <c r="H9" s="101"/>
      <c r="I9" s="101"/>
      <c r="J9" s="101"/>
      <c r="K9" s="101"/>
      <c r="L9" s="101"/>
      <c r="M9" s="101"/>
      <c r="N9" s="101"/>
      <c r="O9" s="101"/>
      <c r="P9" s="101"/>
      <c r="Q9" s="101"/>
      <c r="R9" s="101"/>
      <c r="S9" s="101"/>
      <c r="T9" s="101"/>
      <c r="U9" s="101"/>
      <c r="V9" s="101"/>
      <c r="W9" s="101"/>
      <c r="X9" s="96" t="s">
        <v>47</v>
      </c>
      <c r="Y9" s="43"/>
    </row>
    <row r="10" spans="2:25" ht="15" hidden="1" customHeight="1" x14ac:dyDescent="0.25">
      <c r="B10" s="42"/>
      <c r="C10" s="94"/>
      <c r="D10" s="94"/>
      <c r="E10" s="94"/>
      <c r="F10" s="94"/>
      <c r="G10" s="94"/>
      <c r="H10" s="94"/>
      <c r="I10" s="94"/>
      <c r="J10" s="94"/>
      <c r="K10" s="94"/>
      <c r="L10" s="94"/>
      <c r="M10" s="94"/>
      <c r="N10" s="94"/>
      <c r="O10" s="94"/>
      <c r="P10" s="94"/>
      <c r="Q10" s="94"/>
      <c r="R10" s="94"/>
      <c r="S10" s="94"/>
      <c r="T10" s="94"/>
      <c r="U10" s="94"/>
      <c r="V10" s="94"/>
      <c r="W10" s="94"/>
      <c r="X10" s="94"/>
      <c r="Y10" s="43"/>
    </row>
    <row r="11" spans="2:25" ht="15" hidden="1" customHeight="1" x14ac:dyDescent="0.25">
      <c r="B11" s="42"/>
      <c r="C11" s="94" t="s">
        <v>48</v>
      </c>
      <c r="D11" s="94"/>
      <c r="E11" s="94"/>
      <c r="F11" s="94"/>
      <c r="G11" s="94"/>
      <c r="H11" s="94"/>
      <c r="I11" s="94"/>
      <c r="J11" s="94"/>
      <c r="K11" s="94"/>
      <c r="L11" s="94"/>
      <c r="M11" s="94"/>
      <c r="N11" s="94"/>
      <c r="O11" s="94"/>
      <c r="P11" s="94"/>
      <c r="Q11" s="94"/>
      <c r="R11" s="94"/>
      <c r="S11" s="94"/>
      <c r="T11" s="94"/>
      <c r="U11" s="94"/>
      <c r="V11" s="94"/>
      <c r="W11" s="94"/>
      <c r="X11" s="94"/>
      <c r="Y11" s="43"/>
    </row>
    <row r="12" spans="2:25" ht="15" hidden="1" customHeight="1" x14ac:dyDescent="0.25">
      <c r="B12" s="42"/>
      <c r="C12" s="98" t="s">
        <v>24</v>
      </c>
      <c r="D12" s="100" t="s">
        <v>25</v>
      </c>
      <c r="E12" s="100" t="s">
        <v>26</v>
      </c>
      <c r="F12" s="100" t="s">
        <v>27</v>
      </c>
      <c r="G12" s="100" t="s">
        <v>28</v>
      </c>
      <c r="H12" s="100" t="s">
        <v>29</v>
      </c>
      <c r="I12" s="100" t="s">
        <v>30</v>
      </c>
      <c r="J12" s="100" t="s">
        <v>31</v>
      </c>
      <c r="K12" s="100" t="s">
        <v>32</v>
      </c>
      <c r="L12" s="100" t="s">
        <v>33</v>
      </c>
      <c r="M12" s="100" t="s">
        <v>34</v>
      </c>
      <c r="N12" s="100" t="s">
        <v>35</v>
      </c>
      <c r="O12" s="100" t="s">
        <v>36</v>
      </c>
      <c r="P12" s="100" t="s">
        <v>37</v>
      </c>
      <c r="Q12" s="100" t="s">
        <v>38</v>
      </c>
      <c r="R12" s="100" t="s">
        <v>39</v>
      </c>
      <c r="S12" s="100" t="s">
        <v>40</v>
      </c>
      <c r="T12" s="100" t="s">
        <v>41</v>
      </c>
      <c r="U12" s="100" t="s">
        <v>42</v>
      </c>
      <c r="V12" s="100" t="s">
        <v>43</v>
      </c>
      <c r="W12" s="100" t="s">
        <v>44</v>
      </c>
      <c r="X12" s="97" t="s">
        <v>45</v>
      </c>
      <c r="Y12" s="43"/>
    </row>
    <row r="13" spans="2:25" ht="15" hidden="1" customHeight="1" x14ac:dyDescent="0.35">
      <c r="B13" s="42"/>
      <c r="C13" s="99" t="s">
        <v>49</v>
      </c>
      <c r="D13" s="101"/>
      <c r="E13" s="101"/>
      <c r="F13" s="101"/>
      <c r="G13" s="101"/>
      <c r="H13" s="101"/>
      <c r="I13" s="101"/>
      <c r="J13" s="101"/>
      <c r="K13" s="101"/>
      <c r="L13" s="101"/>
      <c r="M13" s="101"/>
      <c r="N13" s="101"/>
      <c r="O13" s="101"/>
      <c r="P13" s="101"/>
      <c r="Q13" s="101"/>
      <c r="R13" s="101"/>
      <c r="S13" s="101"/>
      <c r="T13" s="101"/>
      <c r="U13" s="101"/>
      <c r="V13" s="101"/>
      <c r="W13" s="101"/>
      <c r="X13" s="103" t="s">
        <v>50</v>
      </c>
      <c r="Y13" s="43"/>
    </row>
    <row r="14" spans="2:25" ht="15" hidden="1" customHeight="1" x14ac:dyDescent="0.35">
      <c r="B14" s="42"/>
      <c r="C14" s="99" t="s">
        <v>51</v>
      </c>
      <c r="D14" s="101"/>
      <c r="E14" s="101"/>
      <c r="F14" s="101"/>
      <c r="G14" s="101"/>
      <c r="H14" s="101"/>
      <c r="I14" s="101"/>
      <c r="J14" s="101"/>
      <c r="K14" s="101"/>
      <c r="L14" s="101"/>
      <c r="M14" s="101"/>
      <c r="N14" s="101"/>
      <c r="O14" s="101"/>
      <c r="P14" s="101"/>
      <c r="Q14" s="101"/>
      <c r="R14" s="101"/>
      <c r="S14" s="101"/>
      <c r="T14" s="101"/>
      <c r="U14" s="101"/>
      <c r="V14" s="101"/>
      <c r="W14" s="101"/>
      <c r="X14" s="103" t="s">
        <v>52</v>
      </c>
      <c r="Y14" s="43"/>
    </row>
    <row r="15" spans="2:25" ht="15" hidden="1" customHeight="1" x14ac:dyDescent="0.35">
      <c r="B15" s="42"/>
      <c r="C15" s="99" t="s">
        <v>53</v>
      </c>
      <c r="D15" s="101"/>
      <c r="E15" s="101"/>
      <c r="F15" s="101"/>
      <c r="G15" s="101"/>
      <c r="H15" s="101"/>
      <c r="I15" s="101"/>
      <c r="J15" s="101"/>
      <c r="K15" s="101"/>
      <c r="L15" s="101"/>
      <c r="M15" s="101"/>
      <c r="N15" s="101"/>
      <c r="O15" s="101"/>
      <c r="P15" s="101"/>
      <c r="Q15" s="101"/>
      <c r="R15" s="101"/>
      <c r="S15" s="101"/>
      <c r="T15" s="101"/>
      <c r="U15" s="101"/>
      <c r="V15" s="101"/>
      <c r="W15" s="101"/>
      <c r="X15" s="103" t="s">
        <v>54</v>
      </c>
      <c r="Y15" s="43"/>
    </row>
    <row r="16" spans="2:25" ht="15" hidden="1" customHeight="1" x14ac:dyDescent="0.25">
      <c r="B16" s="42"/>
      <c r="C16" s="94"/>
      <c r="D16" s="94"/>
      <c r="E16" s="94"/>
      <c r="F16" s="94"/>
      <c r="G16" s="94"/>
      <c r="H16" s="94"/>
      <c r="I16" s="94"/>
      <c r="J16" s="94"/>
      <c r="K16" s="94"/>
      <c r="L16" s="94"/>
      <c r="M16" s="94"/>
      <c r="N16" s="94"/>
      <c r="O16" s="94"/>
      <c r="P16" s="94"/>
      <c r="Q16" s="94"/>
      <c r="R16" s="94"/>
      <c r="S16" s="94"/>
      <c r="T16" s="94"/>
      <c r="U16" s="94"/>
      <c r="V16" s="94"/>
      <c r="W16" s="94"/>
      <c r="X16" s="94"/>
      <c r="Y16" s="43"/>
    </row>
    <row r="17" spans="2:25" ht="15" hidden="1" customHeight="1" x14ac:dyDescent="0.25">
      <c r="B17" s="42"/>
      <c r="C17" s="94" t="s">
        <v>55</v>
      </c>
      <c r="D17" s="94"/>
      <c r="E17" s="94"/>
      <c r="F17" s="94"/>
      <c r="G17" s="94"/>
      <c r="H17" s="94"/>
      <c r="I17" s="94"/>
      <c r="J17" s="94"/>
      <c r="K17" s="94"/>
      <c r="L17" s="94"/>
      <c r="M17" s="94"/>
      <c r="N17" s="94"/>
      <c r="O17" s="94"/>
      <c r="P17" s="94"/>
      <c r="Q17" s="94"/>
      <c r="R17" s="94"/>
      <c r="S17" s="94"/>
      <c r="T17" s="94"/>
      <c r="U17" s="94"/>
      <c r="V17" s="94"/>
      <c r="W17" s="94"/>
      <c r="X17" s="94"/>
      <c r="Y17" s="43"/>
    </row>
    <row r="18" spans="2:25" ht="15" hidden="1" customHeight="1" x14ac:dyDescent="0.25">
      <c r="B18" s="42"/>
      <c r="C18" s="98" t="s">
        <v>24</v>
      </c>
      <c r="D18" s="100" t="s">
        <v>25</v>
      </c>
      <c r="E18" s="100" t="s">
        <v>26</v>
      </c>
      <c r="F18" s="100" t="s">
        <v>27</v>
      </c>
      <c r="G18" s="100" t="s">
        <v>28</v>
      </c>
      <c r="H18" s="100" t="s">
        <v>29</v>
      </c>
      <c r="I18" s="100" t="s">
        <v>30</v>
      </c>
      <c r="J18" s="100" t="s">
        <v>31</v>
      </c>
      <c r="K18" s="100" t="s">
        <v>32</v>
      </c>
      <c r="L18" s="100" t="s">
        <v>33</v>
      </c>
      <c r="M18" s="100" t="s">
        <v>34</v>
      </c>
      <c r="N18" s="100" t="s">
        <v>35</v>
      </c>
      <c r="O18" s="100" t="s">
        <v>36</v>
      </c>
      <c r="P18" s="100" t="s">
        <v>37</v>
      </c>
      <c r="Q18" s="100" t="s">
        <v>38</v>
      </c>
      <c r="R18" s="100" t="s">
        <v>39</v>
      </c>
      <c r="S18" s="100" t="s">
        <v>40</v>
      </c>
      <c r="T18" s="100" t="s">
        <v>41</v>
      </c>
      <c r="U18" s="100" t="s">
        <v>42</v>
      </c>
      <c r="V18" s="100" t="s">
        <v>43</v>
      </c>
      <c r="W18" s="100" t="s">
        <v>44</v>
      </c>
      <c r="X18" s="97" t="s">
        <v>45</v>
      </c>
      <c r="Y18" s="43"/>
    </row>
    <row r="19" spans="2:25" ht="15" hidden="1" customHeight="1" x14ac:dyDescent="0.35">
      <c r="B19" s="42"/>
      <c r="C19" s="99" t="s">
        <v>49</v>
      </c>
      <c r="D19" s="101"/>
      <c r="E19" s="101"/>
      <c r="F19" s="101"/>
      <c r="G19" s="101"/>
      <c r="H19" s="101"/>
      <c r="I19" s="101"/>
      <c r="J19" s="101"/>
      <c r="K19" s="101"/>
      <c r="L19" s="101"/>
      <c r="M19" s="101"/>
      <c r="N19" s="101"/>
      <c r="O19" s="101"/>
      <c r="P19" s="101"/>
      <c r="Q19" s="101"/>
      <c r="R19" s="101"/>
      <c r="S19" s="101"/>
      <c r="T19" s="101"/>
      <c r="U19" s="101"/>
      <c r="V19" s="101"/>
      <c r="W19" s="101"/>
      <c r="X19" s="103" t="s">
        <v>50</v>
      </c>
      <c r="Y19" s="43"/>
    </row>
    <row r="20" spans="2:25" ht="15" hidden="1" customHeight="1" x14ac:dyDescent="0.35">
      <c r="B20" s="42"/>
      <c r="C20" s="99" t="s">
        <v>51</v>
      </c>
      <c r="D20" s="101"/>
      <c r="E20" s="101"/>
      <c r="F20" s="101"/>
      <c r="G20" s="101"/>
      <c r="H20" s="101"/>
      <c r="I20" s="101"/>
      <c r="J20" s="101"/>
      <c r="K20" s="101"/>
      <c r="L20" s="101"/>
      <c r="M20" s="101"/>
      <c r="N20" s="101"/>
      <c r="O20" s="101"/>
      <c r="P20" s="101"/>
      <c r="Q20" s="101"/>
      <c r="R20" s="101"/>
      <c r="S20" s="101"/>
      <c r="T20" s="101"/>
      <c r="U20" s="101"/>
      <c r="V20" s="101"/>
      <c r="W20" s="101"/>
      <c r="X20" s="103" t="s">
        <v>52</v>
      </c>
      <c r="Y20" s="43"/>
    </row>
    <row r="21" spans="2:25" ht="15" hidden="1" customHeight="1" x14ac:dyDescent="0.35">
      <c r="B21" s="42"/>
      <c r="C21" s="99" t="s">
        <v>53</v>
      </c>
      <c r="D21" s="101"/>
      <c r="E21" s="101"/>
      <c r="F21" s="101"/>
      <c r="G21" s="101"/>
      <c r="H21" s="101"/>
      <c r="I21" s="101"/>
      <c r="J21" s="101"/>
      <c r="K21" s="101"/>
      <c r="L21" s="101"/>
      <c r="M21" s="101"/>
      <c r="N21" s="101"/>
      <c r="O21" s="101"/>
      <c r="P21" s="101"/>
      <c r="Q21" s="101"/>
      <c r="R21" s="101"/>
      <c r="S21" s="101"/>
      <c r="T21" s="101"/>
      <c r="U21" s="101"/>
      <c r="V21" s="101"/>
      <c r="W21" s="101"/>
      <c r="X21" s="103" t="s">
        <v>54</v>
      </c>
      <c r="Y21" s="43"/>
    </row>
    <row r="22" spans="2:25" ht="15" hidden="1" customHeight="1" x14ac:dyDescent="0.35">
      <c r="B22" s="42"/>
      <c r="C22" s="99" t="s">
        <v>56</v>
      </c>
      <c r="D22" s="101"/>
      <c r="E22" s="101"/>
      <c r="F22" s="101"/>
      <c r="G22" s="101"/>
      <c r="H22" s="101"/>
      <c r="I22" s="101"/>
      <c r="J22" s="101"/>
      <c r="K22" s="101"/>
      <c r="L22" s="101"/>
      <c r="M22" s="101"/>
      <c r="N22" s="101"/>
      <c r="O22" s="101"/>
      <c r="P22" s="101"/>
      <c r="Q22" s="101"/>
      <c r="R22" s="101"/>
      <c r="S22" s="101"/>
      <c r="T22" s="101"/>
      <c r="U22" s="101"/>
      <c r="V22" s="101"/>
      <c r="W22" s="101"/>
      <c r="X22" s="103" t="s">
        <v>57</v>
      </c>
      <c r="Y22" s="43"/>
    </row>
    <row r="23" spans="2:25" ht="15" hidden="1" customHeight="1" x14ac:dyDescent="0.35">
      <c r="B23" s="42"/>
      <c r="C23" s="99" t="s">
        <v>58</v>
      </c>
      <c r="D23" s="101"/>
      <c r="E23" s="101"/>
      <c r="F23" s="101"/>
      <c r="G23" s="101"/>
      <c r="H23" s="101"/>
      <c r="I23" s="101"/>
      <c r="J23" s="101"/>
      <c r="K23" s="101"/>
      <c r="L23" s="101"/>
      <c r="M23" s="101"/>
      <c r="N23" s="101"/>
      <c r="O23" s="101"/>
      <c r="P23" s="101"/>
      <c r="Q23" s="101"/>
      <c r="R23" s="101"/>
      <c r="S23" s="101"/>
      <c r="T23" s="101"/>
      <c r="U23" s="101"/>
      <c r="V23" s="101"/>
      <c r="W23" s="101"/>
      <c r="X23" s="103" t="s">
        <v>59</v>
      </c>
      <c r="Y23" s="43"/>
    </row>
    <row r="24" spans="2:25" ht="15" hidden="1" customHeight="1" x14ac:dyDescent="0.35">
      <c r="B24" s="42"/>
      <c r="C24" s="99" t="s">
        <v>60</v>
      </c>
      <c r="D24" s="101"/>
      <c r="E24" s="101"/>
      <c r="F24" s="101"/>
      <c r="G24" s="101"/>
      <c r="H24" s="101"/>
      <c r="I24" s="101"/>
      <c r="J24" s="101"/>
      <c r="K24" s="101"/>
      <c r="L24" s="101"/>
      <c r="M24" s="101"/>
      <c r="N24" s="101"/>
      <c r="O24" s="101"/>
      <c r="P24" s="101"/>
      <c r="Q24" s="101"/>
      <c r="R24" s="101"/>
      <c r="S24" s="101"/>
      <c r="T24" s="101"/>
      <c r="U24" s="101"/>
      <c r="V24" s="101"/>
      <c r="W24" s="101"/>
      <c r="X24" s="103" t="s">
        <v>61</v>
      </c>
      <c r="Y24" s="43"/>
    </row>
    <row r="25" spans="2:25" ht="15" hidden="1" customHeight="1" x14ac:dyDescent="0.35">
      <c r="B25" s="42"/>
      <c r="C25" s="99" t="s">
        <v>62</v>
      </c>
      <c r="D25" s="101"/>
      <c r="E25" s="101"/>
      <c r="F25" s="101"/>
      <c r="G25" s="101"/>
      <c r="H25" s="101"/>
      <c r="I25" s="101"/>
      <c r="J25" s="101"/>
      <c r="K25" s="101"/>
      <c r="L25" s="101"/>
      <c r="M25" s="101"/>
      <c r="N25" s="101"/>
      <c r="O25" s="101"/>
      <c r="P25" s="101"/>
      <c r="Q25" s="101"/>
      <c r="R25" s="101"/>
      <c r="S25" s="101"/>
      <c r="T25" s="101"/>
      <c r="U25" s="101"/>
      <c r="V25" s="101"/>
      <c r="W25" s="101"/>
      <c r="X25" s="103" t="s">
        <v>63</v>
      </c>
      <c r="Y25" s="43"/>
    </row>
    <row r="26" spans="2:25" ht="15" hidden="1" customHeight="1" x14ac:dyDescent="0.35">
      <c r="B26" s="42"/>
      <c r="C26" s="99" t="s">
        <v>64</v>
      </c>
      <c r="D26" s="101"/>
      <c r="E26" s="101"/>
      <c r="F26" s="101"/>
      <c r="G26" s="101"/>
      <c r="H26" s="101"/>
      <c r="I26" s="101"/>
      <c r="J26" s="101"/>
      <c r="K26" s="101"/>
      <c r="L26" s="101"/>
      <c r="M26" s="101"/>
      <c r="N26" s="101"/>
      <c r="O26" s="101"/>
      <c r="P26" s="101"/>
      <c r="Q26" s="101"/>
      <c r="R26" s="101"/>
      <c r="S26" s="101"/>
      <c r="T26" s="101"/>
      <c r="U26" s="101"/>
      <c r="V26" s="101"/>
      <c r="W26" s="101"/>
      <c r="X26" s="103" t="s">
        <v>65</v>
      </c>
      <c r="Y26" s="43"/>
    </row>
    <row r="27" spans="2:25" ht="15" hidden="1" customHeight="1" x14ac:dyDescent="0.35">
      <c r="B27" s="42"/>
      <c r="C27" s="99" t="s">
        <v>66</v>
      </c>
      <c r="D27" s="101"/>
      <c r="E27" s="101"/>
      <c r="F27" s="101"/>
      <c r="G27" s="101"/>
      <c r="H27" s="101"/>
      <c r="I27" s="101"/>
      <c r="J27" s="101"/>
      <c r="K27" s="101"/>
      <c r="L27" s="101"/>
      <c r="M27" s="101"/>
      <c r="N27" s="101"/>
      <c r="O27" s="101"/>
      <c r="P27" s="101"/>
      <c r="Q27" s="101"/>
      <c r="R27" s="101"/>
      <c r="S27" s="101"/>
      <c r="T27" s="101"/>
      <c r="U27" s="101"/>
      <c r="V27" s="101"/>
      <c r="W27" s="101"/>
      <c r="X27" s="103" t="s">
        <v>67</v>
      </c>
      <c r="Y27" s="43"/>
    </row>
    <row r="28" spans="2:25" ht="15" hidden="1" customHeight="1" x14ac:dyDescent="0.35">
      <c r="B28" s="42"/>
      <c r="C28" s="99" t="s">
        <v>68</v>
      </c>
      <c r="D28" s="101"/>
      <c r="E28" s="101"/>
      <c r="F28" s="101"/>
      <c r="G28" s="101"/>
      <c r="H28" s="101"/>
      <c r="I28" s="101"/>
      <c r="J28" s="101"/>
      <c r="K28" s="101"/>
      <c r="L28" s="101"/>
      <c r="M28" s="101"/>
      <c r="N28" s="101"/>
      <c r="O28" s="101"/>
      <c r="P28" s="101"/>
      <c r="Q28" s="101"/>
      <c r="R28" s="101"/>
      <c r="S28" s="101"/>
      <c r="T28" s="101"/>
      <c r="U28" s="101"/>
      <c r="V28" s="101"/>
      <c r="W28" s="101"/>
      <c r="X28" s="103" t="s">
        <v>69</v>
      </c>
      <c r="Y28" s="43"/>
    </row>
    <row r="29" spans="2:25" ht="15" hidden="1" customHeight="1" x14ac:dyDescent="0.35">
      <c r="B29" s="42"/>
      <c r="C29" s="99" t="s">
        <v>70</v>
      </c>
      <c r="D29" s="101"/>
      <c r="E29" s="101"/>
      <c r="F29" s="101"/>
      <c r="G29" s="101"/>
      <c r="H29" s="101"/>
      <c r="I29" s="101"/>
      <c r="J29" s="101"/>
      <c r="K29" s="101"/>
      <c r="L29" s="101"/>
      <c r="M29" s="101"/>
      <c r="N29" s="101"/>
      <c r="O29" s="101"/>
      <c r="P29" s="101"/>
      <c r="Q29" s="101"/>
      <c r="R29" s="101"/>
      <c r="S29" s="101"/>
      <c r="T29" s="101"/>
      <c r="U29" s="101"/>
      <c r="V29" s="101"/>
      <c r="W29" s="101"/>
      <c r="X29" s="103" t="s">
        <v>71</v>
      </c>
      <c r="Y29" s="43"/>
    </row>
    <row r="30" spans="2:25" ht="15" hidden="1" customHeight="1" x14ac:dyDescent="0.35">
      <c r="B30" s="42"/>
      <c r="C30" s="99" t="s">
        <v>72</v>
      </c>
      <c r="D30" s="101"/>
      <c r="E30" s="101"/>
      <c r="F30" s="101"/>
      <c r="G30" s="101"/>
      <c r="H30" s="101"/>
      <c r="I30" s="101"/>
      <c r="J30" s="101"/>
      <c r="K30" s="101"/>
      <c r="L30" s="101"/>
      <c r="M30" s="101"/>
      <c r="N30" s="101"/>
      <c r="O30" s="101"/>
      <c r="P30" s="101"/>
      <c r="Q30" s="101"/>
      <c r="R30" s="101"/>
      <c r="S30" s="101"/>
      <c r="T30" s="101"/>
      <c r="U30" s="101"/>
      <c r="V30" s="101"/>
      <c r="W30" s="101"/>
      <c r="X30" s="103" t="s">
        <v>73</v>
      </c>
      <c r="Y30" s="43"/>
    </row>
    <row r="31" spans="2:25" ht="15" hidden="1" customHeight="1" x14ac:dyDescent="0.35">
      <c r="B31" s="42"/>
      <c r="C31" s="99" t="s">
        <v>74</v>
      </c>
      <c r="D31" s="101"/>
      <c r="E31" s="101"/>
      <c r="F31" s="101"/>
      <c r="G31" s="101"/>
      <c r="H31" s="101"/>
      <c r="I31" s="101"/>
      <c r="J31" s="101"/>
      <c r="K31" s="101"/>
      <c r="L31" s="101"/>
      <c r="M31" s="101"/>
      <c r="N31" s="101"/>
      <c r="O31" s="101"/>
      <c r="P31" s="101"/>
      <c r="Q31" s="101"/>
      <c r="R31" s="101"/>
      <c r="S31" s="101"/>
      <c r="T31" s="101"/>
      <c r="U31" s="101"/>
      <c r="V31" s="101"/>
      <c r="W31" s="101"/>
      <c r="X31" s="103" t="s">
        <v>75</v>
      </c>
      <c r="Y31" s="43"/>
    </row>
    <row r="32" spans="2:25" ht="15" hidden="1" customHeight="1" x14ac:dyDescent="0.35">
      <c r="B32" s="42"/>
      <c r="C32" s="99" t="s">
        <v>76</v>
      </c>
      <c r="D32" s="101"/>
      <c r="E32" s="101"/>
      <c r="F32" s="101"/>
      <c r="G32" s="101"/>
      <c r="H32" s="101"/>
      <c r="I32" s="101"/>
      <c r="J32" s="101"/>
      <c r="K32" s="101"/>
      <c r="L32" s="101"/>
      <c r="M32" s="101"/>
      <c r="N32" s="101"/>
      <c r="O32" s="101"/>
      <c r="P32" s="101"/>
      <c r="Q32" s="101"/>
      <c r="R32" s="101"/>
      <c r="S32" s="101"/>
      <c r="T32" s="101"/>
      <c r="U32" s="101"/>
      <c r="V32" s="101"/>
      <c r="W32" s="101"/>
      <c r="X32" s="103" t="s">
        <v>77</v>
      </c>
      <c r="Y32" s="43"/>
    </row>
    <row r="33" spans="2:25" ht="15" hidden="1" customHeight="1" x14ac:dyDescent="0.35">
      <c r="B33" s="42"/>
      <c r="C33" s="99" t="s">
        <v>78</v>
      </c>
      <c r="D33" s="101"/>
      <c r="E33" s="101"/>
      <c r="F33" s="101"/>
      <c r="G33" s="101"/>
      <c r="H33" s="101"/>
      <c r="I33" s="101"/>
      <c r="J33" s="101"/>
      <c r="K33" s="101"/>
      <c r="L33" s="101"/>
      <c r="M33" s="101"/>
      <c r="N33" s="101"/>
      <c r="O33" s="101"/>
      <c r="P33" s="101"/>
      <c r="Q33" s="101"/>
      <c r="R33" s="101"/>
      <c r="S33" s="101"/>
      <c r="T33" s="101"/>
      <c r="U33" s="101"/>
      <c r="V33" s="101"/>
      <c r="W33" s="101"/>
      <c r="X33" s="103" t="s">
        <v>79</v>
      </c>
      <c r="Y33" s="43"/>
    </row>
    <row r="34" spans="2:25" ht="15" hidden="1" customHeight="1" x14ac:dyDescent="0.35">
      <c r="B34" s="42"/>
      <c r="C34" s="99" t="s">
        <v>80</v>
      </c>
      <c r="D34" s="101"/>
      <c r="E34" s="101"/>
      <c r="F34" s="101"/>
      <c r="G34" s="101"/>
      <c r="H34" s="101"/>
      <c r="I34" s="101"/>
      <c r="J34" s="101"/>
      <c r="K34" s="101"/>
      <c r="L34" s="101"/>
      <c r="M34" s="101"/>
      <c r="N34" s="101"/>
      <c r="O34" s="101"/>
      <c r="P34" s="101"/>
      <c r="Q34" s="101"/>
      <c r="R34" s="101"/>
      <c r="S34" s="101"/>
      <c r="T34" s="101"/>
      <c r="U34" s="101"/>
      <c r="V34" s="101"/>
      <c r="W34" s="101"/>
      <c r="X34" s="103" t="s">
        <v>81</v>
      </c>
      <c r="Y34" s="43"/>
    </row>
    <row r="35" spans="2:25" ht="15" hidden="1" customHeight="1" x14ac:dyDescent="0.35">
      <c r="B35" s="42"/>
      <c r="C35" s="99" t="s">
        <v>82</v>
      </c>
      <c r="D35" s="101"/>
      <c r="E35" s="101"/>
      <c r="F35" s="101"/>
      <c r="G35" s="101"/>
      <c r="H35" s="101"/>
      <c r="I35" s="101"/>
      <c r="J35" s="101"/>
      <c r="K35" s="101"/>
      <c r="L35" s="101"/>
      <c r="M35" s="101"/>
      <c r="N35" s="101"/>
      <c r="O35" s="101"/>
      <c r="P35" s="101"/>
      <c r="Q35" s="101"/>
      <c r="R35" s="101"/>
      <c r="S35" s="101"/>
      <c r="T35" s="101"/>
      <c r="U35" s="101"/>
      <c r="V35" s="101"/>
      <c r="W35" s="101"/>
      <c r="X35" s="103" t="s">
        <v>83</v>
      </c>
      <c r="Y35" s="43"/>
    </row>
    <row r="36" spans="2:25" ht="15" hidden="1" customHeight="1" x14ac:dyDescent="0.35">
      <c r="B36" s="42"/>
      <c r="C36" s="99" t="s">
        <v>84</v>
      </c>
      <c r="D36" s="101"/>
      <c r="E36" s="101"/>
      <c r="F36" s="101"/>
      <c r="G36" s="101"/>
      <c r="H36" s="101"/>
      <c r="I36" s="101"/>
      <c r="J36" s="101"/>
      <c r="K36" s="101"/>
      <c r="L36" s="101"/>
      <c r="M36" s="101"/>
      <c r="N36" s="101"/>
      <c r="O36" s="101"/>
      <c r="P36" s="101"/>
      <c r="Q36" s="101"/>
      <c r="R36" s="101"/>
      <c r="S36" s="101"/>
      <c r="T36" s="101"/>
      <c r="U36" s="101"/>
      <c r="V36" s="101"/>
      <c r="W36" s="101"/>
      <c r="X36" s="103" t="s">
        <v>85</v>
      </c>
      <c r="Y36" s="43"/>
    </row>
    <row r="37" spans="2:25" ht="15" hidden="1" customHeight="1" x14ac:dyDescent="0.35">
      <c r="B37" s="42"/>
      <c r="C37" s="99" t="s">
        <v>86</v>
      </c>
      <c r="D37" s="101"/>
      <c r="E37" s="101"/>
      <c r="F37" s="101"/>
      <c r="G37" s="101"/>
      <c r="H37" s="101"/>
      <c r="I37" s="101"/>
      <c r="J37" s="101"/>
      <c r="K37" s="101"/>
      <c r="L37" s="101"/>
      <c r="M37" s="101"/>
      <c r="N37" s="101"/>
      <c r="O37" s="101"/>
      <c r="P37" s="101"/>
      <c r="Q37" s="101"/>
      <c r="R37" s="101"/>
      <c r="S37" s="101"/>
      <c r="T37" s="101"/>
      <c r="U37" s="101"/>
      <c r="V37" s="101"/>
      <c r="W37" s="101"/>
      <c r="X37" s="103" t="s">
        <v>87</v>
      </c>
      <c r="Y37" s="43"/>
    </row>
    <row r="38" spans="2:25" ht="15" hidden="1" customHeight="1" x14ac:dyDescent="0.35">
      <c r="B38" s="42"/>
      <c r="C38" s="99" t="s">
        <v>88</v>
      </c>
      <c r="D38" s="101"/>
      <c r="E38" s="101"/>
      <c r="F38" s="101"/>
      <c r="G38" s="101"/>
      <c r="H38" s="101"/>
      <c r="I38" s="101"/>
      <c r="J38" s="101"/>
      <c r="K38" s="101"/>
      <c r="L38" s="101"/>
      <c r="M38" s="101"/>
      <c r="N38" s="101"/>
      <c r="O38" s="101"/>
      <c r="P38" s="101"/>
      <c r="Q38" s="101"/>
      <c r="R38" s="101"/>
      <c r="S38" s="101"/>
      <c r="T38" s="101"/>
      <c r="U38" s="101"/>
      <c r="V38" s="101"/>
      <c r="W38" s="101"/>
      <c r="X38" s="103" t="s">
        <v>89</v>
      </c>
      <c r="Y38" s="43"/>
    </row>
    <row r="39" spans="2:25" ht="15" hidden="1" customHeight="1" x14ac:dyDescent="0.35">
      <c r="B39" s="42"/>
      <c r="C39" s="99" t="s">
        <v>90</v>
      </c>
      <c r="D39" s="101"/>
      <c r="E39" s="101"/>
      <c r="F39" s="101"/>
      <c r="G39" s="101"/>
      <c r="H39" s="101"/>
      <c r="I39" s="101"/>
      <c r="J39" s="101"/>
      <c r="K39" s="101"/>
      <c r="L39" s="101"/>
      <c r="M39" s="101"/>
      <c r="N39" s="101"/>
      <c r="O39" s="101"/>
      <c r="P39" s="101"/>
      <c r="Q39" s="101"/>
      <c r="R39" s="101"/>
      <c r="S39" s="101"/>
      <c r="T39" s="101"/>
      <c r="U39" s="101"/>
      <c r="V39" s="101"/>
      <c r="W39" s="101"/>
      <c r="X39" s="103" t="s">
        <v>91</v>
      </c>
      <c r="Y39" s="43"/>
    </row>
    <row r="40" spans="2:25" ht="15" hidden="1" customHeight="1" x14ac:dyDescent="0.35">
      <c r="B40" s="42"/>
      <c r="C40" s="99" t="s">
        <v>92</v>
      </c>
      <c r="D40" s="101"/>
      <c r="E40" s="101"/>
      <c r="F40" s="101"/>
      <c r="G40" s="101"/>
      <c r="H40" s="101"/>
      <c r="I40" s="101"/>
      <c r="J40" s="101"/>
      <c r="K40" s="101"/>
      <c r="L40" s="101"/>
      <c r="M40" s="101"/>
      <c r="N40" s="101"/>
      <c r="O40" s="101"/>
      <c r="P40" s="101"/>
      <c r="Q40" s="101"/>
      <c r="R40" s="101"/>
      <c r="S40" s="101"/>
      <c r="T40" s="101"/>
      <c r="U40" s="101"/>
      <c r="V40" s="101"/>
      <c r="W40" s="101"/>
      <c r="X40" s="103" t="s">
        <v>93</v>
      </c>
      <c r="Y40" s="43"/>
    </row>
    <row r="41" spans="2:25" ht="15" hidden="1" customHeight="1" x14ac:dyDescent="0.35">
      <c r="B41" s="42"/>
      <c r="C41" s="99" t="s">
        <v>94</v>
      </c>
      <c r="D41" s="101"/>
      <c r="E41" s="101"/>
      <c r="F41" s="101"/>
      <c r="G41" s="101"/>
      <c r="H41" s="101"/>
      <c r="I41" s="101"/>
      <c r="J41" s="101"/>
      <c r="K41" s="101"/>
      <c r="L41" s="101"/>
      <c r="M41" s="101"/>
      <c r="N41" s="101"/>
      <c r="O41" s="101"/>
      <c r="P41" s="101"/>
      <c r="Q41" s="101"/>
      <c r="R41" s="101"/>
      <c r="S41" s="101"/>
      <c r="T41" s="101"/>
      <c r="U41" s="101"/>
      <c r="V41" s="101"/>
      <c r="W41" s="101"/>
      <c r="X41" s="103" t="s">
        <v>95</v>
      </c>
      <c r="Y41" s="43"/>
    </row>
    <row r="42" spans="2:25" ht="15" hidden="1" customHeight="1" x14ac:dyDescent="0.35">
      <c r="B42" s="42"/>
      <c r="C42" s="99" t="s">
        <v>96</v>
      </c>
      <c r="D42" s="101"/>
      <c r="E42" s="101"/>
      <c r="F42" s="101"/>
      <c r="G42" s="101"/>
      <c r="H42" s="101"/>
      <c r="I42" s="101"/>
      <c r="J42" s="101"/>
      <c r="K42" s="101"/>
      <c r="L42" s="101"/>
      <c r="M42" s="101"/>
      <c r="N42" s="101"/>
      <c r="O42" s="101"/>
      <c r="P42" s="101"/>
      <c r="Q42" s="101"/>
      <c r="R42" s="101"/>
      <c r="S42" s="101"/>
      <c r="T42" s="101"/>
      <c r="U42" s="101"/>
      <c r="V42" s="101"/>
      <c r="W42" s="101"/>
      <c r="X42" s="103" t="s">
        <v>97</v>
      </c>
      <c r="Y42" s="43"/>
    </row>
    <row r="43" spans="2:25" ht="15" hidden="1" customHeight="1" x14ac:dyDescent="0.25">
      <c r="B43" s="42"/>
      <c r="C43" s="94"/>
      <c r="D43" s="94"/>
      <c r="E43" s="94"/>
      <c r="F43" s="94"/>
      <c r="G43" s="94"/>
      <c r="H43" s="94"/>
      <c r="I43" s="94"/>
      <c r="J43" s="94"/>
      <c r="K43" s="94"/>
      <c r="L43" s="94"/>
      <c r="M43" s="94"/>
      <c r="N43" s="94"/>
      <c r="O43" s="94"/>
      <c r="P43" s="94"/>
      <c r="Q43" s="94"/>
      <c r="R43" s="94"/>
      <c r="S43" s="94"/>
      <c r="T43" s="94"/>
      <c r="U43" s="94"/>
      <c r="V43" s="94"/>
      <c r="W43" s="94"/>
      <c r="X43" s="94"/>
      <c r="Y43" s="43"/>
    </row>
    <row r="44" spans="2:25" ht="15" hidden="1" customHeight="1" x14ac:dyDescent="0.25">
      <c r="B44" s="42"/>
      <c r="C44" s="94" t="s">
        <v>98</v>
      </c>
      <c r="D44" s="94"/>
      <c r="E44" s="94"/>
      <c r="F44" s="94"/>
      <c r="G44" s="94"/>
      <c r="H44" s="94"/>
      <c r="I44" s="94"/>
      <c r="J44" s="94"/>
      <c r="K44" s="94"/>
      <c r="L44" s="94"/>
      <c r="M44" s="94"/>
      <c r="N44" s="94"/>
      <c r="O44" s="94"/>
      <c r="P44" s="94"/>
      <c r="Q44" s="94"/>
      <c r="R44" s="94"/>
      <c r="S44" s="94"/>
      <c r="T44" s="94"/>
      <c r="U44" s="94"/>
      <c r="V44" s="94"/>
      <c r="W44" s="94"/>
      <c r="X44" s="94"/>
      <c r="Y44" s="43"/>
    </row>
    <row r="45" spans="2:25" ht="15" hidden="1" customHeight="1" x14ac:dyDescent="0.25">
      <c r="B45" s="42"/>
      <c r="C45" s="98" t="s">
        <v>24</v>
      </c>
      <c r="D45" s="100" t="s">
        <v>25</v>
      </c>
      <c r="E45" s="100" t="s">
        <v>26</v>
      </c>
      <c r="F45" s="100" t="s">
        <v>27</v>
      </c>
      <c r="G45" s="100" t="s">
        <v>28</v>
      </c>
      <c r="H45" s="100" t="s">
        <v>29</v>
      </c>
      <c r="I45" s="100" t="s">
        <v>30</v>
      </c>
      <c r="J45" s="100" t="s">
        <v>31</v>
      </c>
      <c r="K45" s="100" t="s">
        <v>32</v>
      </c>
      <c r="L45" s="100" t="s">
        <v>33</v>
      </c>
      <c r="M45" s="100" t="s">
        <v>34</v>
      </c>
      <c r="N45" s="100" t="s">
        <v>35</v>
      </c>
      <c r="O45" s="100" t="s">
        <v>36</v>
      </c>
      <c r="P45" s="100" t="s">
        <v>37</v>
      </c>
      <c r="Q45" s="100" t="s">
        <v>38</v>
      </c>
      <c r="R45" s="100" t="s">
        <v>39</v>
      </c>
      <c r="S45" s="100" t="s">
        <v>40</v>
      </c>
      <c r="T45" s="100" t="s">
        <v>41</v>
      </c>
      <c r="U45" s="100" t="s">
        <v>42</v>
      </c>
      <c r="V45" s="100" t="s">
        <v>43</v>
      </c>
      <c r="W45" s="100" t="s">
        <v>44</v>
      </c>
      <c r="X45" s="97" t="s">
        <v>45</v>
      </c>
      <c r="Y45" s="43"/>
    </row>
    <row r="46" spans="2:25" ht="15" hidden="1" customHeight="1" x14ac:dyDescent="0.35">
      <c r="B46" s="42"/>
      <c r="C46" s="99" t="s">
        <v>56</v>
      </c>
      <c r="D46" s="101"/>
      <c r="E46" s="101"/>
      <c r="F46" s="101"/>
      <c r="G46" s="101"/>
      <c r="H46" s="101"/>
      <c r="I46" s="101"/>
      <c r="J46" s="101"/>
      <c r="K46" s="101"/>
      <c r="L46" s="101"/>
      <c r="M46" s="101"/>
      <c r="N46" s="101"/>
      <c r="O46" s="101"/>
      <c r="P46" s="101"/>
      <c r="Q46" s="101"/>
      <c r="R46" s="101"/>
      <c r="S46" s="101"/>
      <c r="T46" s="101"/>
      <c r="U46" s="101"/>
      <c r="V46" s="101"/>
      <c r="W46" s="101"/>
      <c r="X46" s="103" t="s">
        <v>57</v>
      </c>
      <c r="Y46" s="43"/>
    </row>
    <row r="47" spans="2:25" ht="15" hidden="1" customHeight="1" x14ac:dyDescent="0.35">
      <c r="B47" s="42"/>
      <c r="C47" s="99" t="s">
        <v>58</v>
      </c>
      <c r="D47" s="101"/>
      <c r="E47" s="101"/>
      <c r="F47" s="101"/>
      <c r="G47" s="101"/>
      <c r="H47" s="101"/>
      <c r="I47" s="101"/>
      <c r="J47" s="101"/>
      <c r="K47" s="101"/>
      <c r="L47" s="101"/>
      <c r="M47" s="101"/>
      <c r="N47" s="101"/>
      <c r="O47" s="101"/>
      <c r="P47" s="101"/>
      <c r="Q47" s="101"/>
      <c r="R47" s="101"/>
      <c r="S47" s="101"/>
      <c r="T47" s="101"/>
      <c r="U47" s="101"/>
      <c r="V47" s="101"/>
      <c r="W47" s="101"/>
      <c r="X47" s="103" t="s">
        <v>59</v>
      </c>
      <c r="Y47" s="43"/>
    </row>
    <row r="48" spans="2:25" ht="15" hidden="1" customHeight="1" x14ac:dyDescent="0.35">
      <c r="B48" s="42"/>
      <c r="C48" s="99" t="s">
        <v>60</v>
      </c>
      <c r="D48" s="101"/>
      <c r="E48" s="101"/>
      <c r="F48" s="101"/>
      <c r="G48" s="101"/>
      <c r="H48" s="101"/>
      <c r="I48" s="101"/>
      <c r="J48" s="101"/>
      <c r="K48" s="101"/>
      <c r="L48" s="101"/>
      <c r="M48" s="101"/>
      <c r="N48" s="101"/>
      <c r="O48" s="101"/>
      <c r="P48" s="101"/>
      <c r="Q48" s="101"/>
      <c r="R48" s="101"/>
      <c r="S48" s="101"/>
      <c r="T48" s="101"/>
      <c r="U48" s="101"/>
      <c r="V48" s="101"/>
      <c r="W48" s="101"/>
      <c r="X48" s="103" t="s">
        <v>61</v>
      </c>
      <c r="Y48" s="43"/>
    </row>
    <row r="49" spans="2:25" ht="15" hidden="1" customHeight="1" x14ac:dyDescent="0.35">
      <c r="B49" s="42"/>
      <c r="C49" s="99" t="s">
        <v>62</v>
      </c>
      <c r="D49" s="101"/>
      <c r="E49" s="101"/>
      <c r="F49" s="101"/>
      <c r="G49" s="101"/>
      <c r="H49" s="101"/>
      <c r="I49" s="101"/>
      <c r="J49" s="101"/>
      <c r="K49" s="101"/>
      <c r="L49" s="101"/>
      <c r="M49" s="101"/>
      <c r="N49" s="101"/>
      <c r="O49" s="101"/>
      <c r="P49" s="101"/>
      <c r="Q49" s="101"/>
      <c r="R49" s="101"/>
      <c r="S49" s="101"/>
      <c r="T49" s="101"/>
      <c r="U49" s="101"/>
      <c r="V49" s="101"/>
      <c r="W49" s="101"/>
      <c r="X49" s="103" t="s">
        <v>63</v>
      </c>
      <c r="Y49" s="43"/>
    </row>
    <row r="50" spans="2:25" ht="15" hidden="1" customHeight="1" x14ac:dyDescent="0.35">
      <c r="B50" s="42"/>
      <c r="C50" s="99" t="s">
        <v>64</v>
      </c>
      <c r="D50" s="101"/>
      <c r="E50" s="101"/>
      <c r="F50" s="101"/>
      <c r="G50" s="101"/>
      <c r="H50" s="101"/>
      <c r="I50" s="101"/>
      <c r="J50" s="101"/>
      <c r="K50" s="101"/>
      <c r="L50" s="101"/>
      <c r="M50" s="101"/>
      <c r="N50" s="101"/>
      <c r="O50" s="101"/>
      <c r="P50" s="101"/>
      <c r="Q50" s="101"/>
      <c r="R50" s="101"/>
      <c r="S50" s="101"/>
      <c r="T50" s="101"/>
      <c r="U50" s="101"/>
      <c r="V50" s="101"/>
      <c r="W50" s="101"/>
      <c r="X50" s="103" t="s">
        <v>65</v>
      </c>
      <c r="Y50" s="43"/>
    </row>
    <row r="51" spans="2:25" ht="15" hidden="1" customHeight="1" x14ac:dyDescent="0.35">
      <c r="B51" s="42"/>
      <c r="C51" s="99" t="s">
        <v>66</v>
      </c>
      <c r="D51" s="101"/>
      <c r="E51" s="101"/>
      <c r="F51" s="101"/>
      <c r="G51" s="101"/>
      <c r="H51" s="101"/>
      <c r="I51" s="101"/>
      <c r="J51" s="101"/>
      <c r="K51" s="101"/>
      <c r="L51" s="101"/>
      <c r="M51" s="101"/>
      <c r="N51" s="101"/>
      <c r="O51" s="101"/>
      <c r="P51" s="101"/>
      <c r="Q51" s="101"/>
      <c r="R51" s="101"/>
      <c r="S51" s="101"/>
      <c r="T51" s="101"/>
      <c r="U51" s="101"/>
      <c r="V51" s="101"/>
      <c r="W51" s="101"/>
      <c r="X51" s="103" t="s">
        <v>67</v>
      </c>
      <c r="Y51" s="43"/>
    </row>
    <row r="52" spans="2:25" ht="15" hidden="1" customHeight="1" x14ac:dyDescent="0.35">
      <c r="B52" s="42"/>
      <c r="C52" s="99" t="s">
        <v>68</v>
      </c>
      <c r="D52" s="101"/>
      <c r="E52" s="101"/>
      <c r="F52" s="101"/>
      <c r="G52" s="101"/>
      <c r="H52" s="101"/>
      <c r="I52" s="101"/>
      <c r="J52" s="101"/>
      <c r="K52" s="101"/>
      <c r="L52" s="101"/>
      <c r="M52" s="101"/>
      <c r="N52" s="101"/>
      <c r="O52" s="101"/>
      <c r="P52" s="101"/>
      <c r="Q52" s="101"/>
      <c r="R52" s="101"/>
      <c r="S52" s="101"/>
      <c r="T52" s="101"/>
      <c r="U52" s="101"/>
      <c r="V52" s="101"/>
      <c r="W52" s="101"/>
      <c r="X52" s="103" t="s">
        <v>69</v>
      </c>
      <c r="Y52" s="43"/>
    </row>
    <row r="53" spans="2:25" ht="15" hidden="1" customHeight="1" x14ac:dyDescent="0.35">
      <c r="B53" s="42"/>
      <c r="C53" s="99" t="s">
        <v>70</v>
      </c>
      <c r="D53" s="101"/>
      <c r="E53" s="101"/>
      <c r="F53" s="101"/>
      <c r="G53" s="101"/>
      <c r="H53" s="101"/>
      <c r="I53" s="101"/>
      <c r="J53" s="101"/>
      <c r="K53" s="101"/>
      <c r="L53" s="101"/>
      <c r="M53" s="101"/>
      <c r="N53" s="101"/>
      <c r="O53" s="101"/>
      <c r="P53" s="101"/>
      <c r="Q53" s="101"/>
      <c r="R53" s="101"/>
      <c r="S53" s="101"/>
      <c r="T53" s="101"/>
      <c r="U53" s="101"/>
      <c r="V53" s="101"/>
      <c r="W53" s="101"/>
      <c r="X53" s="103" t="s">
        <v>71</v>
      </c>
      <c r="Y53" s="43"/>
    </row>
    <row r="54" spans="2:25" ht="15" hidden="1" customHeight="1" x14ac:dyDescent="0.35">
      <c r="B54" s="42"/>
      <c r="C54" s="99" t="s">
        <v>72</v>
      </c>
      <c r="D54" s="101"/>
      <c r="E54" s="101"/>
      <c r="F54" s="101"/>
      <c r="G54" s="101"/>
      <c r="H54" s="101"/>
      <c r="I54" s="101"/>
      <c r="J54" s="101"/>
      <c r="K54" s="101"/>
      <c r="L54" s="101"/>
      <c r="M54" s="101"/>
      <c r="N54" s="101"/>
      <c r="O54" s="101"/>
      <c r="P54" s="101"/>
      <c r="Q54" s="101"/>
      <c r="R54" s="101"/>
      <c r="S54" s="101"/>
      <c r="T54" s="101"/>
      <c r="U54" s="101"/>
      <c r="V54" s="101"/>
      <c r="W54" s="101"/>
      <c r="X54" s="103" t="s">
        <v>73</v>
      </c>
      <c r="Y54" s="43"/>
    </row>
    <row r="55" spans="2:25" ht="15" hidden="1" customHeight="1" x14ac:dyDescent="0.35">
      <c r="B55" s="42"/>
      <c r="C55" s="99" t="s">
        <v>74</v>
      </c>
      <c r="D55" s="101"/>
      <c r="E55" s="101"/>
      <c r="F55" s="101"/>
      <c r="G55" s="101"/>
      <c r="H55" s="101"/>
      <c r="I55" s="101"/>
      <c r="J55" s="101"/>
      <c r="K55" s="101"/>
      <c r="L55" s="101"/>
      <c r="M55" s="101"/>
      <c r="N55" s="101"/>
      <c r="O55" s="101"/>
      <c r="P55" s="101"/>
      <c r="Q55" s="101"/>
      <c r="R55" s="101"/>
      <c r="S55" s="101"/>
      <c r="T55" s="101"/>
      <c r="U55" s="101"/>
      <c r="V55" s="101"/>
      <c r="W55" s="101"/>
      <c r="X55" s="103" t="s">
        <v>75</v>
      </c>
      <c r="Y55" s="43"/>
    </row>
    <row r="56" spans="2:25" ht="15" hidden="1" customHeight="1" x14ac:dyDescent="0.35">
      <c r="B56" s="42"/>
      <c r="C56" s="99" t="s">
        <v>76</v>
      </c>
      <c r="D56" s="101"/>
      <c r="E56" s="101"/>
      <c r="F56" s="101"/>
      <c r="G56" s="101"/>
      <c r="H56" s="101"/>
      <c r="I56" s="101"/>
      <c r="J56" s="101"/>
      <c r="K56" s="101"/>
      <c r="L56" s="101"/>
      <c r="M56" s="101"/>
      <c r="N56" s="101"/>
      <c r="O56" s="101"/>
      <c r="P56" s="101"/>
      <c r="Q56" s="101"/>
      <c r="R56" s="101"/>
      <c r="S56" s="101"/>
      <c r="T56" s="101"/>
      <c r="U56" s="101"/>
      <c r="V56" s="101"/>
      <c r="W56" s="101"/>
      <c r="X56" s="103" t="s">
        <v>77</v>
      </c>
      <c r="Y56" s="43"/>
    </row>
    <row r="57" spans="2:25" ht="15" hidden="1" customHeight="1" x14ac:dyDescent="0.35">
      <c r="B57" s="42"/>
      <c r="C57" s="99" t="s">
        <v>78</v>
      </c>
      <c r="D57" s="101"/>
      <c r="E57" s="101"/>
      <c r="F57" s="101"/>
      <c r="G57" s="101"/>
      <c r="H57" s="101"/>
      <c r="I57" s="101"/>
      <c r="J57" s="101"/>
      <c r="K57" s="101"/>
      <c r="L57" s="101"/>
      <c r="M57" s="101"/>
      <c r="N57" s="101"/>
      <c r="O57" s="101"/>
      <c r="P57" s="101"/>
      <c r="Q57" s="101"/>
      <c r="R57" s="101"/>
      <c r="S57" s="101"/>
      <c r="T57" s="101"/>
      <c r="U57" s="101"/>
      <c r="V57" s="101"/>
      <c r="W57" s="101"/>
      <c r="X57" s="103" t="s">
        <v>79</v>
      </c>
      <c r="Y57" s="43"/>
    </row>
    <row r="58" spans="2:25" ht="15" hidden="1" customHeight="1" x14ac:dyDescent="0.35">
      <c r="B58" s="42"/>
      <c r="C58" s="99" t="s">
        <v>80</v>
      </c>
      <c r="D58" s="101"/>
      <c r="E58" s="101"/>
      <c r="F58" s="101"/>
      <c r="G58" s="101"/>
      <c r="H58" s="101"/>
      <c r="I58" s="101"/>
      <c r="J58" s="101"/>
      <c r="K58" s="101"/>
      <c r="L58" s="101"/>
      <c r="M58" s="101"/>
      <c r="N58" s="101"/>
      <c r="O58" s="101"/>
      <c r="P58" s="101"/>
      <c r="Q58" s="101"/>
      <c r="R58" s="101"/>
      <c r="S58" s="101"/>
      <c r="T58" s="101"/>
      <c r="U58" s="101"/>
      <c r="V58" s="101"/>
      <c r="W58" s="101"/>
      <c r="X58" s="103" t="s">
        <v>81</v>
      </c>
      <c r="Y58" s="43"/>
    </row>
    <row r="59" spans="2:25" ht="15" hidden="1" customHeight="1" x14ac:dyDescent="0.35">
      <c r="B59" s="42"/>
      <c r="C59" s="99" t="s">
        <v>82</v>
      </c>
      <c r="D59" s="101"/>
      <c r="E59" s="101"/>
      <c r="F59" s="101"/>
      <c r="G59" s="101"/>
      <c r="H59" s="101"/>
      <c r="I59" s="101"/>
      <c r="J59" s="101"/>
      <c r="K59" s="101"/>
      <c r="L59" s="101"/>
      <c r="M59" s="101"/>
      <c r="N59" s="101"/>
      <c r="O59" s="101"/>
      <c r="P59" s="101"/>
      <c r="Q59" s="101"/>
      <c r="R59" s="101"/>
      <c r="S59" s="101"/>
      <c r="T59" s="101"/>
      <c r="U59" s="101"/>
      <c r="V59" s="101"/>
      <c r="W59" s="101"/>
      <c r="X59" s="103" t="s">
        <v>83</v>
      </c>
      <c r="Y59" s="43"/>
    </row>
    <row r="60" spans="2:25" ht="15" hidden="1" customHeight="1" x14ac:dyDescent="0.35">
      <c r="B60" s="42"/>
      <c r="C60" s="99" t="s">
        <v>84</v>
      </c>
      <c r="D60" s="101"/>
      <c r="E60" s="101"/>
      <c r="F60" s="101"/>
      <c r="G60" s="101"/>
      <c r="H60" s="101"/>
      <c r="I60" s="101"/>
      <c r="J60" s="101"/>
      <c r="K60" s="101"/>
      <c r="L60" s="101"/>
      <c r="M60" s="101"/>
      <c r="N60" s="101"/>
      <c r="O60" s="101"/>
      <c r="P60" s="101"/>
      <c r="Q60" s="101"/>
      <c r="R60" s="101"/>
      <c r="S60" s="101"/>
      <c r="T60" s="101"/>
      <c r="U60" s="101"/>
      <c r="V60" s="101"/>
      <c r="W60" s="101"/>
      <c r="X60" s="103" t="s">
        <v>85</v>
      </c>
      <c r="Y60" s="43"/>
    </row>
    <row r="61" spans="2:25" ht="15" hidden="1" customHeight="1" x14ac:dyDescent="0.35">
      <c r="B61" s="42"/>
      <c r="C61" s="99" t="s">
        <v>86</v>
      </c>
      <c r="D61" s="101"/>
      <c r="E61" s="101"/>
      <c r="F61" s="101"/>
      <c r="G61" s="101"/>
      <c r="H61" s="101"/>
      <c r="I61" s="101"/>
      <c r="J61" s="101"/>
      <c r="K61" s="101"/>
      <c r="L61" s="101"/>
      <c r="M61" s="101"/>
      <c r="N61" s="101"/>
      <c r="O61" s="101"/>
      <c r="P61" s="101"/>
      <c r="Q61" s="101"/>
      <c r="R61" s="101"/>
      <c r="S61" s="101"/>
      <c r="T61" s="101"/>
      <c r="U61" s="101"/>
      <c r="V61" s="101"/>
      <c r="W61" s="101"/>
      <c r="X61" s="103" t="s">
        <v>87</v>
      </c>
      <c r="Y61" s="43"/>
    </row>
    <row r="62" spans="2:25" ht="15" hidden="1" customHeight="1" x14ac:dyDescent="0.35">
      <c r="B62" s="42"/>
      <c r="C62" s="99" t="s">
        <v>88</v>
      </c>
      <c r="D62" s="101"/>
      <c r="E62" s="101"/>
      <c r="F62" s="101"/>
      <c r="G62" s="101"/>
      <c r="H62" s="101"/>
      <c r="I62" s="101"/>
      <c r="J62" s="101"/>
      <c r="K62" s="101"/>
      <c r="L62" s="101"/>
      <c r="M62" s="101"/>
      <c r="N62" s="101"/>
      <c r="O62" s="101"/>
      <c r="P62" s="101"/>
      <c r="Q62" s="101"/>
      <c r="R62" s="101"/>
      <c r="S62" s="101"/>
      <c r="T62" s="101"/>
      <c r="U62" s="101"/>
      <c r="V62" s="101"/>
      <c r="W62" s="101"/>
      <c r="X62" s="103" t="s">
        <v>89</v>
      </c>
      <c r="Y62" s="43"/>
    </row>
    <row r="63" spans="2:25" ht="15" hidden="1" customHeight="1" x14ac:dyDescent="0.35">
      <c r="B63" s="42"/>
      <c r="C63" s="99" t="s">
        <v>90</v>
      </c>
      <c r="D63" s="101"/>
      <c r="E63" s="101"/>
      <c r="F63" s="101"/>
      <c r="G63" s="101"/>
      <c r="H63" s="101"/>
      <c r="I63" s="101"/>
      <c r="J63" s="101"/>
      <c r="K63" s="101"/>
      <c r="L63" s="101"/>
      <c r="M63" s="101"/>
      <c r="N63" s="101"/>
      <c r="O63" s="101"/>
      <c r="P63" s="101"/>
      <c r="Q63" s="101"/>
      <c r="R63" s="101"/>
      <c r="S63" s="101"/>
      <c r="T63" s="101"/>
      <c r="U63" s="101"/>
      <c r="V63" s="101"/>
      <c r="W63" s="101"/>
      <c r="X63" s="103" t="s">
        <v>91</v>
      </c>
      <c r="Y63" s="43"/>
    </row>
    <row r="64" spans="2:25" ht="15" hidden="1" customHeight="1" x14ac:dyDescent="0.35">
      <c r="B64" s="42"/>
      <c r="C64" s="99" t="s">
        <v>92</v>
      </c>
      <c r="D64" s="101"/>
      <c r="E64" s="101"/>
      <c r="F64" s="101"/>
      <c r="G64" s="101"/>
      <c r="H64" s="101"/>
      <c r="I64" s="101"/>
      <c r="J64" s="101"/>
      <c r="K64" s="101"/>
      <c r="L64" s="101"/>
      <c r="M64" s="101"/>
      <c r="N64" s="101"/>
      <c r="O64" s="101"/>
      <c r="P64" s="101"/>
      <c r="Q64" s="101"/>
      <c r="R64" s="101"/>
      <c r="S64" s="101"/>
      <c r="T64" s="101"/>
      <c r="U64" s="101"/>
      <c r="V64" s="101"/>
      <c r="W64" s="101"/>
      <c r="X64" s="103" t="s">
        <v>93</v>
      </c>
      <c r="Y64" s="43"/>
    </row>
    <row r="65" spans="2:25" ht="15" hidden="1" customHeight="1" x14ac:dyDescent="0.35">
      <c r="B65" s="42"/>
      <c r="C65" s="99" t="s">
        <v>94</v>
      </c>
      <c r="D65" s="101"/>
      <c r="E65" s="101"/>
      <c r="F65" s="101"/>
      <c r="G65" s="101"/>
      <c r="H65" s="101"/>
      <c r="I65" s="101"/>
      <c r="J65" s="101"/>
      <c r="K65" s="101"/>
      <c r="L65" s="101"/>
      <c r="M65" s="101"/>
      <c r="N65" s="101"/>
      <c r="O65" s="101"/>
      <c r="P65" s="101"/>
      <c r="Q65" s="101"/>
      <c r="R65" s="101"/>
      <c r="S65" s="101"/>
      <c r="T65" s="101"/>
      <c r="U65" s="101"/>
      <c r="V65" s="101"/>
      <c r="W65" s="101"/>
      <c r="X65" s="103" t="s">
        <v>95</v>
      </c>
      <c r="Y65" s="43"/>
    </row>
    <row r="66" spans="2:25" ht="15" hidden="1" customHeight="1" x14ac:dyDescent="0.35">
      <c r="B66" s="42"/>
      <c r="C66" s="99" t="s">
        <v>96</v>
      </c>
      <c r="D66" s="101"/>
      <c r="E66" s="101"/>
      <c r="F66" s="101"/>
      <c r="G66" s="101"/>
      <c r="H66" s="101"/>
      <c r="I66" s="101"/>
      <c r="J66" s="101"/>
      <c r="K66" s="101"/>
      <c r="L66" s="101"/>
      <c r="M66" s="101"/>
      <c r="N66" s="101"/>
      <c r="O66" s="101"/>
      <c r="P66" s="101"/>
      <c r="Q66" s="101"/>
      <c r="R66" s="101"/>
      <c r="S66" s="101"/>
      <c r="T66" s="101"/>
      <c r="U66" s="101"/>
      <c r="V66" s="101"/>
      <c r="W66" s="101"/>
      <c r="X66" s="103" t="s">
        <v>97</v>
      </c>
      <c r="Y66" s="43"/>
    </row>
    <row r="67" spans="2:25" ht="15" hidden="1" customHeight="1" x14ac:dyDescent="0.25">
      <c r="B67" s="42"/>
      <c r="C67" s="94"/>
      <c r="D67" s="94"/>
      <c r="E67" s="94"/>
      <c r="F67" s="94"/>
      <c r="G67" s="94"/>
      <c r="H67" s="94"/>
      <c r="I67" s="94"/>
      <c r="J67" s="94"/>
      <c r="K67" s="94"/>
      <c r="L67" s="94"/>
      <c r="M67" s="94"/>
      <c r="N67" s="94"/>
      <c r="O67" s="94"/>
      <c r="P67" s="94"/>
      <c r="Q67" s="94"/>
      <c r="R67" s="94"/>
      <c r="S67" s="94"/>
      <c r="T67" s="94"/>
      <c r="U67" s="94"/>
      <c r="V67" s="94"/>
      <c r="W67" s="94"/>
      <c r="X67" s="94"/>
      <c r="Y67" s="43"/>
    </row>
    <row r="68" spans="2:25" ht="15" hidden="1" customHeight="1" x14ac:dyDescent="0.25">
      <c r="B68" s="42"/>
      <c r="C68" s="94" t="s">
        <v>99</v>
      </c>
      <c r="D68" s="94"/>
      <c r="E68" s="94"/>
      <c r="F68" s="94"/>
      <c r="G68" s="94"/>
      <c r="H68" s="94"/>
      <c r="I68" s="94"/>
      <c r="J68" s="94"/>
      <c r="K68" s="94"/>
      <c r="L68" s="94"/>
      <c r="M68" s="94"/>
      <c r="N68" s="94"/>
      <c r="O68" s="94"/>
      <c r="P68" s="94"/>
      <c r="Q68" s="94"/>
      <c r="R68" s="94"/>
      <c r="S68" s="94"/>
      <c r="T68" s="94"/>
      <c r="U68" s="94"/>
      <c r="V68" s="94"/>
      <c r="W68" s="94"/>
      <c r="X68" s="94"/>
      <c r="Y68" s="43"/>
    </row>
    <row r="69" spans="2:25" ht="15" hidden="1" customHeight="1" x14ac:dyDescent="0.25">
      <c r="B69" s="42"/>
      <c r="C69" s="98" t="s">
        <v>24</v>
      </c>
      <c r="D69" s="100" t="s">
        <v>25</v>
      </c>
      <c r="E69" s="100" t="s">
        <v>26</v>
      </c>
      <c r="F69" s="100" t="s">
        <v>27</v>
      </c>
      <c r="G69" s="100" t="s">
        <v>28</v>
      </c>
      <c r="H69" s="100" t="s">
        <v>29</v>
      </c>
      <c r="I69" s="100" t="s">
        <v>30</v>
      </c>
      <c r="J69" s="100" t="s">
        <v>31</v>
      </c>
      <c r="K69" s="100" t="s">
        <v>32</v>
      </c>
      <c r="L69" s="100" t="s">
        <v>33</v>
      </c>
      <c r="M69" s="100" t="s">
        <v>34</v>
      </c>
      <c r="N69" s="100" t="s">
        <v>35</v>
      </c>
      <c r="O69" s="100" t="s">
        <v>36</v>
      </c>
      <c r="P69" s="100" t="s">
        <v>37</v>
      </c>
      <c r="Q69" s="100" t="s">
        <v>38</v>
      </c>
      <c r="R69" s="100" t="s">
        <v>39</v>
      </c>
      <c r="S69" s="100" t="s">
        <v>40</v>
      </c>
      <c r="T69" s="100" t="s">
        <v>41</v>
      </c>
      <c r="U69" s="100" t="s">
        <v>42</v>
      </c>
      <c r="V69" s="100" t="s">
        <v>43</v>
      </c>
      <c r="W69" s="100" t="s">
        <v>44</v>
      </c>
      <c r="X69" s="97" t="s">
        <v>45</v>
      </c>
      <c r="Y69" s="43"/>
    </row>
    <row r="70" spans="2:25" ht="15" hidden="1" customHeight="1" x14ac:dyDescent="0.35">
      <c r="B70" s="42"/>
      <c r="C70" s="99" t="s">
        <v>49</v>
      </c>
      <c r="D70" s="101"/>
      <c r="E70" s="101"/>
      <c r="F70" s="101"/>
      <c r="G70" s="101"/>
      <c r="H70" s="101"/>
      <c r="I70" s="101"/>
      <c r="J70" s="101"/>
      <c r="K70" s="101"/>
      <c r="L70" s="101"/>
      <c r="M70" s="101"/>
      <c r="N70" s="101"/>
      <c r="O70" s="101"/>
      <c r="P70" s="101"/>
      <c r="Q70" s="101"/>
      <c r="R70" s="101"/>
      <c r="S70" s="101"/>
      <c r="T70" s="101"/>
      <c r="U70" s="101"/>
      <c r="V70" s="101"/>
      <c r="W70" s="101"/>
      <c r="X70" s="103" t="s">
        <v>50</v>
      </c>
      <c r="Y70" s="43"/>
    </row>
    <row r="71" spans="2:25" ht="15" hidden="1" customHeight="1" x14ac:dyDescent="0.35">
      <c r="B71" s="42"/>
      <c r="C71" s="99" t="s">
        <v>51</v>
      </c>
      <c r="D71" s="101"/>
      <c r="E71" s="101"/>
      <c r="F71" s="101"/>
      <c r="G71" s="101"/>
      <c r="H71" s="101"/>
      <c r="I71" s="101"/>
      <c r="J71" s="101"/>
      <c r="K71" s="101"/>
      <c r="L71" s="101"/>
      <c r="M71" s="101"/>
      <c r="N71" s="101"/>
      <c r="O71" s="101"/>
      <c r="P71" s="101"/>
      <c r="Q71" s="101"/>
      <c r="R71" s="101"/>
      <c r="S71" s="101"/>
      <c r="T71" s="101"/>
      <c r="U71" s="101"/>
      <c r="V71" s="101"/>
      <c r="W71" s="101"/>
      <c r="X71" s="103" t="s">
        <v>52</v>
      </c>
      <c r="Y71" s="43"/>
    </row>
    <row r="72" spans="2:25" ht="15" hidden="1" customHeight="1" x14ac:dyDescent="0.35">
      <c r="B72" s="42"/>
      <c r="C72" s="99" t="s">
        <v>53</v>
      </c>
      <c r="D72" s="101"/>
      <c r="E72" s="101"/>
      <c r="F72" s="101"/>
      <c r="G72" s="101"/>
      <c r="H72" s="101"/>
      <c r="I72" s="101"/>
      <c r="J72" s="101"/>
      <c r="K72" s="101"/>
      <c r="L72" s="101"/>
      <c r="M72" s="101"/>
      <c r="N72" s="101"/>
      <c r="O72" s="101"/>
      <c r="P72" s="101"/>
      <c r="Q72" s="101"/>
      <c r="R72" s="101"/>
      <c r="S72" s="101"/>
      <c r="T72" s="101"/>
      <c r="U72" s="101"/>
      <c r="V72" s="101"/>
      <c r="W72" s="101"/>
      <c r="X72" s="103" t="s">
        <v>54</v>
      </c>
      <c r="Y72" s="43"/>
    </row>
    <row r="73" spans="2:25" ht="15" hidden="1" customHeight="1" x14ac:dyDescent="0.25">
      <c r="B73" s="42"/>
      <c r="C73" s="94"/>
      <c r="D73" s="94"/>
      <c r="E73" s="94"/>
      <c r="F73" s="94"/>
      <c r="G73" s="94"/>
      <c r="H73" s="94"/>
      <c r="I73" s="94"/>
      <c r="J73" s="94"/>
      <c r="K73" s="94"/>
      <c r="L73" s="94"/>
      <c r="M73" s="94"/>
      <c r="N73" s="94"/>
      <c r="O73" s="94"/>
      <c r="P73" s="94"/>
      <c r="Q73" s="94"/>
      <c r="R73" s="94"/>
      <c r="S73" s="94"/>
      <c r="T73" s="94"/>
      <c r="U73" s="94"/>
      <c r="V73" s="94"/>
      <c r="W73" s="94"/>
      <c r="X73" s="94"/>
      <c r="Y73" s="43"/>
    </row>
    <row r="74" spans="2:25" ht="15" hidden="1" customHeight="1" x14ac:dyDescent="0.25">
      <c r="B74" s="42"/>
      <c r="C74" s="94" t="s">
        <v>100</v>
      </c>
      <c r="D74" s="94"/>
      <c r="E74" s="94"/>
      <c r="F74" s="94"/>
      <c r="G74" s="94"/>
      <c r="H74" s="94"/>
      <c r="I74" s="94"/>
      <c r="J74" s="94"/>
      <c r="K74" s="94"/>
      <c r="L74" s="94"/>
      <c r="M74" s="94"/>
      <c r="N74" s="94"/>
      <c r="O74" s="94"/>
      <c r="P74" s="94"/>
      <c r="Q74" s="94"/>
      <c r="R74" s="94"/>
      <c r="S74" s="94"/>
      <c r="T74" s="94"/>
      <c r="U74" s="94"/>
      <c r="V74" s="94"/>
      <c r="W74" s="94"/>
      <c r="X74" s="94"/>
      <c r="Y74" s="43"/>
    </row>
    <row r="75" spans="2:25" ht="15" hidden="1" customHeight="1" x14ac:dyDescent="0.25">
      <c r="B75" s="42"/>
      <c r="C75" s="98" t="s">
        <v>24</v>
      </c>
      <c r="D75" s="100" t="s">
        <v>25</v>
      </c>
      <c r="E75" s="100" t="s">
        <v>26</v>
      </c>
      <c r="F75" s="100" t="s">
        <v>27</v>
      </c>
      <c r="G75" s="100" t="s">
        <v>28</v>
      </c>
      <c r="H75" s="100" t="s">
        <v>29</v>
      </c>
      <c r="I75" s="100" t="s">
        <v>30</v>
      </c>
      <c r="J75" s="100" t="s">
        <v>31</v>
      </c>
      <c r="K75" s="100" t="s">
        <v>32</v>
      </c>
      <c r="L75" s="100" t="s">
        <v>33</v>
      </c>
      <c r="M75" s="100" t="s">
        <v>34</v>
      </c>
      <c r="N75" s="100" t="s">
        <v>35</v>
      </c>
      <c r="O75" s="100" t="s">
        <v>36</v>
      </c>
      <c r="P75" s="100" t="s">
        <v>37</v>
      </c>
      <c r="Q75" s="100" t="s">
        <v>38</v>
      </c>
      <c r="R75" s="100" t="s">
        <v>39</v>
      </c>
      <c r="S75" s="100" t="s">
        <v>40</v>
      </c>
      <c r="T75" s="100" t="s">
        <v>41</v>
      </c>
      <c r="U75" s="100" t="s">
        <v>42</v>
      </c>
      <c r="V75" s="100" t="s">
        <v>43</v>
      </c>
      <c r="W75" s="100" t="s">
        <v>44</v>
      </c>
      <c r="X75" s="97" t="s">
        <v>45</v>
      </c>
      <c r="Y75" s="43"/>
    </row>
    <row r="76" spans="2:25" ht="15" hidden="1" customHeight="1" x14ac:dyDescent="0.35">
      <c r="B76" s="42"/>
      <c r="C76" s="99" t="s">
        <v>49</v>
      </c>
      <c r="D76" s="101"/>
      <c r="E76" s="101"/>
      <c r="F76" s="101"/>
      <c r="G76" s="101"/>
      <c r="H76" s="101"/>
      <c r="I76" s="101"/>
      <c r="J76" s="101"/>
      <c r="K76" s="101"/>
      <c r="L76" s="101"/>
      <c r="M76" s="101"/>
      <c r="N76" s="101"/>
      <c r="O76" s="101"/>
      <c r="P76" s="101"/>
      <c r="Q76" s="101"/>
      <c r="R76" s="101"/>
      <c r="S76" s="101"/>
      <c r="T76" s="101"/>
      <c r="U76" s="101"/>
      <c r="V76" s="101"/>
      <c r="W76" s="101"/>
      <c r="X76" s="103" t="s">
        <v>50</v>
      </c>
      <c r="Y76" s="43"/>
    </row>
    <row r="77" spans="2:25" ht="15" hidden="1" customHeight="1" x14ac:dyDescent="0.35">
      <c r="B77" s="42"/>
      <c r="C77" s="99" t="s">
        <v>51</v>
      </c>
      <c r="D77" s="101"/>
      <c r="E77" s="101"/>
      <c r="F77" s="101"/>
      <c r="G77" s="101"/>
      <c r="H77" s="101"/>
      <c r="I77" s="101"/>
      <c r="J77" s="101"/>
      <c r="K77" s="101"/>
      <c r="L77" s="101"/>
      <c r="M77" s="101"/>
      <c r="N77" s="101"/>
      <c r="O77" s="101"/>
      <c r="P77" s="101"/>
      <c r="Q77" s="101"/>
      <c r="R77" s="101"/>
      <c r="S77" s="101"/>
      <c r="T77" s="101"/>
      <c r="U77" s="101"/>
      <c r="V77" s="101"/>
      <c r="W77" s="101"/>
      <c r="X77" s="103" t="s">
        <v>52</v>
      </c>
      <c r="Y77" s="43"/>
    </row>
    <row r="78" spans="2:25" ht="15" hidden="1" customHeight="1" x14ac:dyDescent="0.35">
      <c r="B78" s="42"/>
      <c r="C78" s="99" t="s">
        <v>53</v>
      </c>
      <c r="D78" s="101"/>
      <c r="E78" s="101"/>
      <c r="F78" s="101"/>
      <c r="G78" s="101"/>
      <c r="H78" s="101"/>
      <c r="I78" s="101"/>
      <c r="J78" s="101"/>
      <c r="K78" s="101"/>
      <c r="L78" s="101"/>
      <c r="M78" s="101"/>
      <c r="N78" s="101"/>
      <c r="O78" s="101"/>
      <c r="P78" s="101"/>
      <c r="Q78" s="101"/>
      <c r="R78" s="101"/>
      <c r="S78" s="101"/>
      <c r="T78" s="101"/>
      <c r="U78" s="101"/>
      <c r="V78" s="101"/>
      <c r="W78" s="101"/>
      <c r="X78" s="103" t="s">
        <v>54</v>
      </c>
      <c r="Y78" s="43"/>
    </row>
    <row r="79" spans="2:25" ht="15" hidden="1" customHeight="1" x14ac:dyDescent="0.25">
      <c r="B79" s="42"/>
      <c r="C79" s="94"/>
      <c r="D79" s="94"/>
      <c r="E79" s="94"/>
      <c r="F79" s="94"/>
      <c r="G79" s="94"/>
      <c r="H79" s="94"/>
      <c r="I79" s="94"/>
      <c r="J79" s="94"/>
      <c r="K79" s="94"/>
      <c r="L79" s="94"/>
      <c r="M79" s="94"/>
      <c r="N79" s="94"/>
      <c r="O79" s="94"/>
      <c r="P79" s="94"/>
      <c r="Q79" s="94"/>
      <c r="R79" s="94"/>
      <c r="S79" s="94"/>
      <c r="T79" s="94"/>
      <c r="U79" s="94"/>
      <c r="V79" s="94"/>
      <c r="W79" s="94"/>
      <c r="X79" s="94"/>
      <c r="Y79" s="43"/>
    </row>
    <row r="80" spans="2:25" ht="15" hidden="1" customHeight="1" x14ac:dyDescent="0.25">
      <c r="B80" s="42"/>
      <c r="C80" s="94" t="s">
        <v>101</v>
      </c>
      <c r="D80" s="94"/>
      <c r="E80" s="94"/>
      <c r="F80" s="94"/>
      <c r="G80" s="94"/>
      <c r="H80" s="94"/>
      <c r="I80" s="94"/>
      <c r="J80" s="94"/>
      <c r="K80" s="94"/>
      <c r="L80" s="94"/>
      <c r="M80" s="94"/>
      <c r="N80" s="94"/>
      <c r="O80" s="94"/>
      <c r="P80" s="94"/>
      <c r="Q80" s="94"/>
      <c r="R80" s="94"/>
      <c r="S80" s="94"/>
      <c r="T80" s="94"/>
      <c r="U80" s="94"/>
      <c r="V80" s="94"/>
      <c r="W80" s="94"/>
      <c r="X80" s="94"/>
      <c r="Y80" s="43"/>
    </row>
    <row r="81" spans="2:25" ht="15" hidden="1" customHeight="1" x14ac:dyDescent="0.25">
      <c r="B81" s="42"/>
      <c r="C81" s="98" t="s">
        <v>24</v>
      </c>
      <c r="D81" s="100" t="s">
        <v>25</v>
      </c>
      <c r="E81" s="100" t="s">
        <v>26</v>
      </c>
      <c r="F81" s="100" t="s">
        <v>27</v>
      </c>
      <c r="G81" s="100" t="s">
        <v>28</v>
      </c>
      <c r="H81" s="100" t="s">
        <v>29</v>
      </c>
      <c r="I81" s="100" t="s">
        <v>30</v>
      </c>
      <c r="J81" s="100" t="s">
        <v>31</v>
      </c>
      <c r="K81" s="100" t="s">
        <v>32</v>
      </c>
      <c r="L81" s="100" t="s">
        <v>33</v>
      </c>
      <c r="M81" s="100" t="s">
        <v>34</v>
      </c>
      <c r="N81" s="100" t="s">
        <v>35</v>
      </c>
      <c r="O81" s="100" t="s">
        <v>36</v>
      </c>
      <c r="P81" s="100" t="s">
        <v>37</v>
      </c>
      <c r="Q81" s="100" t="s">
        <v>38</v>
      </c>
      <c r="R81" s="100" t="s">
        <v>39</v>
      </c>
      <c r="S81" s="100" t="s">
        <v>40</v>
      </c>
      <c r="T81" s="100" t="s">
        <v>41</v>
      </c>
      <c r="U81" s="100" t="s">
        <v>42</v>
      </c>
      <c r="V81" s="100" t="s">
        <v>43</v>
      </c>
      <c r="W81" s="100" t="s">
        <v>44</v>
      </c>
      <c r="X81" s="97" t="s">
        <v>45</v>
      </c>
      <c r="Y81" s="43"/>
    </row>
    <row r="82" spans="2:25" ht="15" hidden="1" customHeight="1" x14ac:dyDescent="0.35">
      <c r="B82" s="42"/>
      <c r="C82" s="99" t="s">
        <v>49</v>
      </c>
      <c r="D82" s="101"/>
      <c r="E82" s="101"/>
      <c r="F82" s="101"/>
      <c r="G82" s="101"/>
      <c r="H82" s="101"/>
      <c r="I82" s="101"/>
      <c r="J82" s="101"/>
      <c r="K82" s="101"/>
      <c r="L82" s="101"/>
      <c r="M82" s="101"/>
      <c r="N82" s="101"/>
      <c r="O82" s="101"/>
      <c r="P82" s="101"/>
      <c r="Q82" s="101"/>
      <c r="R82" s="101"/>
      <c r="S82" s="101"/>
      <c r="T82" s="101"/>
      <c r="U82" s="101"/>
      <c r="V82" s="101"/>
      <c r="W82" s="101"/>
      <c r="X82" s="103" t="s">
        <v>50</v>
      </c>
      <c r="Y82" s="43"/>
    </row>
    <row r="83" spans="2:25" ht="15" hidden="1" customHeight="1" x14ac:dyDescent="0.35">
      <c r="B83" s="42"/>
      <c r="C83" s="99" t="s">
        <v>51</v>
      </c>
      <c r="D83" s="101"/>
      <c r="E83" s="101"/>
      <c r="F83" s="101"/>
      <c r="G83" s="101"/>
      <c r="H83" s="101"/>
      <c r="I83" s="101"/>
      <c r="J83" s="101"/>
      <c r="K83" s="101"/>
      <c r="L83" s="101"/>
      <c r="M83" s="101"/>
      <c r="N83" s="101"/>
      <c r="O83" s="101"/>
      <c r="P83" s="101"/>
      <c r="Q83" s="101"/>
      <c r="R83" s="101"/>
      <c r="S83" s="101"/>
      <c r="T83" s="101"/>
      <c r="U83" s="101"/>
      <c r="V83" s="101"/>
      <c r="W83" s="101"/>
      <c r="X83" s="103" t="s">
        <v>52</v>
      </c>
      <c r="Y83" s="43"/>
    </row>
    <row r="84" spans="2:25" ht="15" hidden="1" customHeight="1" x14ac:dyDescent="0.35">
      <c r="B84" s="42"/>
      <c r="C84" s="99" t="s">
        <v>53</v>
      </c>
      <c r="D84" s="101"/>
      <c r="E84" s="101"/>
      <c r="F84" s="101"/>
      <c r="G84" s="101"/>
      <c r="H84" s="101"/>
      <c r="I84" s="101"/>
      <c r="J84" s="101"/>
      <c r="K84" s="101"/>
      <c r="L84" s="101"/>
      <c r="M84" s="101"/>
      <c r="N84" s="101"/>
      <c r="O84" s="101"/>
      <c r="P84" s="101"/>
      <c r="Q84" s="101"/>
      <c r="R84" s="101"/>
      <c r="S84" s="101"/>
      <c r="T84" s="101"/>
      <c r="U84" s="101"/>
      <c r="V84" s="101"/>
      <c r="W84" s="101"/>
      <c r="X84" s="103" t="s">
        <v>54</v>
      </c>
      <c r="Y84" s="43"/>
    </row>
    <row r="85" spans="2:25" ht="15" hidden="1" customHeight="1" x14ac:dyDescent="0.25">
      <c r="B85" s="42"/>
      <c r="C85" s="94"/>
      <c r="D85" s="94"/>
      <c r="E85" s="94"/>
      <c r="F85" s="94"/>
      <c r="G85" s="94"/>
      <c r="H85" s="94"/>
      <c r="I85" s="94"/>
      <c r="J85" s="94"/>
      <c r="K85" s="94"/>
      <c r="L85" s="94"/>
      <c r="M85" s="94"/>
      <c r="N85" s="94"/>
      <c r="O85" s="94"/>
      <c r="P85" s="94"/>
      <c r="Q85" s="94"/>
      <c r="R85" s="94"/>
      <c r="S85" s="94"/>
      <c r="T85" s="94"/>
      <c r="U85" s="94"/>
      <c r="V85" s="94"/>
      <c r="W85" s="94"/>
      <c r="X85" s="94"/>
      <c r="Y85" s="43"/>
    </row>
    <row r="86" spans="2:25" ht="15" hidden="1" customHeight="1" x14ac:dyDescent="0.25">
      <c r="B86" s="42"/>
      <c r="C86" s="94" t="s">
        <v>102</v>
      </c>
      <c r="D86" s="94"/>
      <c r="E86" s="94"/>
      <c r="F86" s="94"/>
      <c r="G86" s="94"/>
      <c r="H86" s="94"/>
      <c r="I86" s="94"/>
      <c r="J86" s="94"/>
      <c r="K86" s="94"/>
      <c r="L86" s="94"/>
      <c r="M86" s="94"/>
      <c r="N86" s="94"/>
      <c r="O86" s="94"/>
      <c r="P86" s="94"/>
      <c r="Q86" s="94"/>
      <c r="R86" s="94"/>
      <c r="S86" s="94"/>
      <c r="T86" s="94"/>
      <c r="U86" s="94"/>
      <c r="V86" s="94"/>
      <c r="W86" s="94"/>
      <c r="X86" s="94"/>
      <c r="Y86" s="43"/>
    </row>
    <row r="87" spans="2:25" ht="15" hidden="1" customHeight="1" x14ac:dyDescent="0.25">
      <c r="B87" s="42"/>
      <c r="C87" s="98" t="s">
        <v>24</v>
      </c>
      <c r="D87" s="100" t="s">
        <v>25</v>
      </c>
      <c r="E87" s="100" t="s">
        <v>26</v>
      </c>
      <c r="F87" s="100" t="s">
        <v>27</v>
      </c>
      <c r="G87" s="100" t="s">
        <v>28</v>
      </c>
      <c r="H87" s="100" t="s">
        <v>29</v>
      </c>
      <c r="I87" s="100" t="s">
        <v>30</v>
      </c>
      <c r="J87" s="100" t="s">
        <v>31</v>
      </c>
      <c r="K87" s="100" t="s">
        <v>32</v>
      </c>
      <c r="L87" s="100" t="s">
        <v>33</v>
      </c>
      <c r="M87" s="100" t="s">
        <v>34</v>
      </c>
      <c r="N87" s="100" t="s">
        <v>35</v>
      </c>
      <c r="O87" s="100" t="s">
        <v>36</v>
      </c>
      <c r="P87" s="100" t="s">
        <v>37</v>
      </c>
      <c r="Q87" s="100" t="s">
        <v>38</v>
      </c>
      <c r="R87" s="100" t="s">
        <v>39</v>
      </c>
      <c r="S87" s="100" t="s">
        <v>40</v>
      </c>
      <c r="T87" s="100" t="s">
        <v>41</v>
      </c>
      <c r="U87" s="100" t="s">
        <v>42</v>
      </c>
      <c r="V87" s="100" t="s">
        <v>43</v>
      </c>
      <c r="W87" s="100" t="s">
        <v>44</v>
      </c>
      <c r="X87" s="97" t="s">
        <v>45</v>
      </c>
      <c r="Y87" s="43"/>
    </row>
    <row r="88" spans="2:25" ht="15" hidden="1" customHeight="1" x14ac:dyDescent="0.35">
      <c r="B88" s="42"/>
      <c r="C88" s="99" t="s">
        <v>49</v>
      </c>
      <c r="D88" s="101"/>
      <c r="E88" s="101"/>
      <c r="F88" s="101"/>
      <c r="G88" s="101"/>
      <c r="H88" s="101"/>
      <c r="I88" s="101"/>
      <c r="J88" s="101"/>
      <c r="K88" s="101"/>
      <c r="L88" s="101"/>
      <c r="M88" s="101"/>
      <c r="N88" s="101"/>
      <c r="O88" s="101"/>
      <c r="P88" s="101"/>
      <c r="Q88" s="101"/>
      <c r="R88" s="101"/>
      <c r="S88" s="101"/>
      <c r="T88" s="101"/>
      <c r="U88" s="101"/>
      <c r="V88" s="101"/>
      <c r="W88" s="101"/>
      <c r="X88" s="103" t="s">
        <v>50</v>
      </c>
      <c r="Y88" s="43"/>
    </row>
    <row r="89" spans="2:25" ht="15" hidden="1" customHeight="1" x14ac:dyDescent="0.35">
      <c r="B89" s="42"/>
      <c r="C89" s="99" t="s">
        <v>51</v>
      </c>
      <c r="D89" s="101"/>
      <c r="E89" s="101"/>
      <c r="F89" s="101"/>
      <c r="G89" s="101"/>
      <c r="H89" s="101"/>
      <c r="I89" s="101"/>
      <c r="J89" s="101"/>
      <c r="K89" s="101"/>
      <c r="L89" s="101"/>
      <c r="M89" s="101"/>
      <c r="N89" s="101"/>
      <c r="O89" s="101"/>
      <c r="P89" s="101"/>
      <c r="Q89" s="101"/>
      <c r="R89" s="101"/>
      <c r="S89" s="101"/>
      <c r="T89" s="101"/>
      <c r="U89" s="101"/>
      <c r="V89" s="101"/>
      <c r="W89" s="101"/>
      <c r="X89" s="103" t="s">
        <v>52</v>
      </c>
      <c r="Y89" s="43"/>
    </row>
    <row r="90" spans="2:25" ht="15" hidden="1" customHeight="1" x14ac:dyDescent="0.35">
      <c r="B90" s="42"/>
      <c r="C90" s="99" t="s">
        <v>53</v>
      </c>
      <c r="D90" s="101"/>
      <c r="E90" s="101"/>
      <c r="F90" s="101"/>
      <c r="G90" s="101"/>
      <c r="H90" s="101"/>
      <c r="I90" s="101"/>
      <c r="J90" s="101"/>
      <c r="K90" s="101"/>
      <c r="L90" s="101"/>
      <c r="M90" s="101"/>
      <c r="N90" s="101"/>
      <c r="O90" s="101"/>
      <c r="P90" s="101"/>
      <c r="Q90" s="101"/>
      <c r="R90" s="101"/>
      <c r="S90" s="101"/>
      <c r="T90" s="101"/>
      <c r="U90" s="101"/>
      <c r="V90" s="101"/>
      <c r="W90" s="101"/>
      <c r="X90" s="103" t="s">
        <v>54</v>
      </c>
      <c r="Y90" s="43"/>
    </row>
    <row r="91" spans="2:25" ht="15" hidden="1" customHeight="1" x14ac:dyDescent="0.25">
      <c r="B91" s="42"/>
      <c r="C91" s="94"/>
      <c r="D91" s="94"/>
      <c r="E91" s="94"/>
      <c r="F91" s="94"/>
      <c r="G91" s="94"/>
      <c r="H91" s="94"/>
      <c r="I91" s="94"/>
      <c r="J91" s="94"/>
      <c r="K91" s="94"/>
      <c r="L91" s="94"/>
      <c r="M91" s="94"/>
      <c r="N91" s="94"/>
      <c r="O91" s="94"/>
      <c r="P91" s="94"/>
      <c r="Q91" s="94"/>
      <c r="R91" s="94"/>
      <c r="S91" s="94"/>
      <c r="T91" s="94"/>
      <c r="U91" s="94"/>
      <c r="V91" s="94"/>
      <c r="W91" s="94"/>
      <c r="X91" s="94"/>
      <c r="Y91" s="43"/>
    </row>
    <row r="92" spans="2:25" ht="15" hidden="1" customHeight="1" x14ac:dyDescent="0.25">
      <c r="B92" s="42"/>
      <c r="C92" s="94" t="s">
        <v>103</v>
      </c>
      <c r="D92" s="94"/>
      <c r="E92" s="94"/>
      <c r="F92" s="94"/>
      <c r="G92" s="94"/>
      <c r="H92" s="94"/>
      <c r="I92" s="94"/>
      <c r="J92" s="94"/>
      <c r="K92" s="94"/>
      <c r="L92" s="94"/>
      <c r="M92" s="94"/>
      <c r="N92" s="94"/>
      <c r="O92" s="94"/>
      <c r="P92" s="94"/>
      <c r="Q92" s="94"/>
      <c r="R92" s="94"/>
      <c r="S92" s="94"/>
      <c r="T92" s="94"/>
      <c r="U92" s="94"/>
      <c r="V92" s="94"/>
      <c r="W92" s="94"/>
      <c r="X92" s="94"/>
      <c r="Y92" s="43"/>
    </row>
    <row r="93" spans="2:25" ht="15" hidden="1" customHeight="1" x14ac:dyDescent="0.25">
      <c r="B93" s="42"/>
      <c r="C93" s="98" t="s">
        <v>24</v>
      </c>
      <c r="D93" s="100" t="s">
        <v>25</v>
      </c>
      <c r="E93" s="100" t="s">
        <v>26</v>
      </c>
      <c r="F93" s="100" t="s">
        <v>27</v>
      </c>
      <c r="G93" s="100" t="s">
        <v>28</v>
      </c>
      <c r="H93" s="100" t="s">
        <v>29</v>
      </c>
      <c r="I93" s="100" t="s">
        <v>30</v>
      </c>
      <c r="J93" s="100" t="s">
        <v>31</v>
      </c>
      <c r="K93" s="100" t="s">
        <v>32</v>
      </c>
      <c r="L93" s="100" t="s">
        <v>33</v>
      </c>
      <c r="M93" s="100" t="s">
        <v>34</v>
      </c>
      <c r="N93" s="100" t="s">
        <v>35</v>
      </c>
      <c r="O93" s="100" t="s">
        <v>36</v>
      </c>
      <c r="P93" s="100" t="s">
        <v>37</v>
      </c>
      <c r="Q93" s="100" t="s">
        <v>38</v>
      </c>
      <c r="R93" s="100" t="s">
        <v>39</v>
      </c>
      <c r="S93" s="100" t="s">
        <v>40</v>
      </c>
      <c r="T93" s="100" t="s">
        <v>41</v>
      </c>
      <c r="U93" s="100" t="s">
        <v>42</v>
      </c>
      <c r="V93" s="100" t="s">
        <v>43</v>
      </c>
      <c r="W93" s="100" t="s">
        <v>44</v>
      </c>
      <c r="X93" s="97" t="s">
        <v>45</v>
      </c>
      <c r="Y93" s="43"/>
    </row>
    <row r="94" spans="2:25" ht="15" hidden="1" customHeight="1" x14ac:dyDescent="0.35">
      <c r="B94" s="42"/>
      <c r="C94" s="99" t="s">
        <v>49</v>
      </c>
      <c r="D94" s="101"/>
      <c r="E94" s="101"/>
      <c r="F94" s="101"/>
      <c r="G94" s="101"/>
      <c r="H94" s="101"/>
      <c r="I94" s="101"/>
      <c r="J94" s="101"/>
      <c r="K94" s="101"/>
      <c r="L94" s="101"/>
      <c r="M94" s="101"/>
      <c r="N94" s="101"/>
      <c r="O94" s="101"/>
      <c r="P94" s="101"/>
      <c r="Q94" s="101"/>
      <c r="R94" s="101"/>
      <c r="S94" s="101"/>
      <c r="T94" s="101"/>
      <c r="U94" s="101"/>
      <c r="V94" s="101"/>
      <c r="W94" s="101"/>
      <c r="X94" s="103" t="s">
        <v>50</v>
      </c>
      <c r="Y94" s="43"/>
    </row>
    <row r="95" spans="2:25" ht="15" hidden="1" customHeight="1" x14ac:dyDescent="0.35">
      <c r="B95" s="42"/>
      <c r="C95" s="99" t="s">
        <v>51</v>
      </c>
      <c r="D95" s="101"/>
      <c r="E95" s="101"/>
      <c r="F95" s="101"/>
      <c r="G95" s="101"/>
      <c r="H95" s="101"/>
      <c r="I95" s="101"/>
      <c r="J95" s="101"/>
      <c r="K95" s="101"/>
      <c r="L95" s="101"/>
      <c r="M95" s="101"/>
      <c r="N95" s="101"/>
      <c r="O95" s="101"/>
      <c r="P95" s="101"/>
      <c r="Q95" s="101"/>
      <c r="R95" s="101"/>
      <c r="S95" s="101"/>
      <c r="T95" s="101"/>
      <c r="U95" s="101"/>
      <c r="V95" s="101"/>
      <c r="W95" s="101"/>
      <c r="X95" s="103" t="s">
        <v>52</v>
      </c>
      <c r="Y95" s="43"/>
    </row>
    <row r="96" spans="2:25" ht="15" hidden="1" customHeight="1" x14ac:dyDescent="0.35">
      <c r="B96" s="42"/>
      <c r="C96" s="99" t="s">
        <v>53</v>
      </c>
      <c r="D96" s="101"/>
      <c r="E96" s="101"/>
      <c r="F96" s="101"/>
      <c r="G96" s="101"/>
      <c r="H96" s="101"/>
      <c r="I96" s="101"/>
      <c r="J96" s="101"/>
      <c r="K96" s="101"/>
      <c r="L96" s="101"/>
      <c r="M96" s="101"/>
      <c r="N96" s="101"/>
      <c r="O96" s="101"/>
      <c r="P96" s="101"/>
      <c r="Q96" s="101"/>
      <c r="R96" s="101"/>
      <c r="S96" s="101"/>
      <c r="T96" s="101"/>
      <c r="U96" s="101"/>
      <c r="V96" s="101"/>
      <c r="W96" s="101"/>
      <c r="X96" s="103" t="s">
        <v>54</v>
      </c>
      <c r="Y96" s="43"/>
    </row>
    <row r="97" spans="2:25" ht="15" hidden="1" customHeight="1" x14ac:dyDescent="0.25">
      <c r="B97" s="42"/>
      <c r="C97" s="94"/>
      <c r="D97" s="94"/>
      <c r="E97" s="94"/>
      <c r="F97" s="94"/>
      <c r="G97" s="94"/>
      <c r="H97" s="94"/>
      <c r="I97" s="94"/>
      <c r="J97" s="94"/>
      <c r="K97" s="94"/>
      <c r="L97" s="94"/>
      <c r="M97" s="94"/>
      <c r="N97" s="94"/>
      <c r="O97" s="94"/>
      <c r="P97" s="94"/>
      <c r="Q97" s="94"/>
      <c r="R97" s="94"/>
      <c r="S97" s="94"/>
      <c r="T97" s="94"/>
      <c r="U97" s="94"/>
      <c r="V97" s="94"/>
      <c r="W97" s="94"/>
      <c r="X97" s="94"/>
      <c r="Y97" s="43"/>
    </row>
    <row r="98" spans="2:25" ht="15" hidden="1" customHeight="1" x14ac:dyDescent="0.25">
      <c r="B98" s="42"/>
      <c r="C98" s="94" t="s">
        <v>104</v>
      </c>
      <c r="D98" s="94"/>
      <c r="E98" s="94"/>
      <c r="F98" s="94"/>
      <c r="G98" s="94"/>
      <c r="H98" s="94"/>
      <c r="I98" s="94"/>
      <c r="J98" s="94"/>
      <c r="K98" s="94"/>
      <c r="L98" s="94"/>
      <c r="M98" s="94"/>
      <c r="N98" s="94"/>
      <c r="O98" s="94"/>
      <c r="P98" s="94"/>
      <c r="Q98" s="94"/>
      <c r="R98" s="94"/>
      <c r="S98" s="94"/>
      <c r="T98" s="94"/>
      <c r="U98" s="94"/>
      <c r="V98" s="94"/>
      <c r="W98" s="94"/>
      <c r="X98" s="94"/>
      <c r="Y98" s="43"/>
    </row>
    <row r="99" spans="2:25" ht="15" hidden="1" customHeight="1" x14ac:dyDescent="0.25">
      <c r="B99" s="42"/>
      <c r="C99" s="98" t="s">
        <v>24</v>
      </c>
      <c r="D99" s="100" t="s">
        <v>25</v>
      </c>
      <c r="E99" s="100" t="s">
        <v>26</v>
      </c>
      <c r="F99" s="100" t="s">
        <v>27</v>
      </c>
      <c r="G99" s="100" t="s">
        <v>28</v>
      </c>
      <c r="H99" s="100" t="s">
        <v>29</v>
      </c>
      <c r="I99" s="100" t="s">
        <v>30</v>
      </c>
      <c r="J99" s="100" t="s">
        <v>31</v>
      </c>
      <c r="K99" s="100" t="s">
        <v>32</v>
      </c>
      <c r="L99" s="100" t="s">
        <v>33</v>
      </c>
      <c r="M99" s="100" t="s">
        <v>34</v>
      </c>
      <c r="N99" s="100" t="s">
        <v>35</v>
      </c>
      <c r="O99" s="100" t="s">
        <v>36</v>
      </c>
      <c r="P99" s="100" t="s">
        <v>37</v>
      </c>
      <c r="Q99" s="100" t="s">
        <v>38</v>
      </c>
      <c r="R99" s="100" t="s">
        <v>39</v>
      </c>
      <c r="S99" s="100" t="s">
        <v>40</v>
      </c>
      <c r="T99" s="100" t="s">
        <v>41</v>
      </c>
      <c r="U99" s="100" t="s">
        <v>42</v>
      </c>
      <c r="V99" s="100" t="s">
        <v>43</v>
      </c>
      <c r="W99" s="100" t="s">
        <v>44</v>
      </c>
      <c r="X99" s="97" t="s">
        <v>45</v>
      </c>
      <c r="Y99" s="43"/>
    </row>
    <row r="100" spans="2:25" ht="15" hidden="1" customHeight="1" x14ac:dyDescent="0.35">
      <c r="B100" s="42"/>
      <c r="C100" s="99" t="s">
        <v>49</v>
      </c>
      <c r="D100" s="101"/>
      <c r="E100" s="101"/>
      <c r="F100" s="101"/>
      <c r="G100" s="101"/>
      <c r="H100" s="101"/>
      <c r="I100" s="101"/>
      <c r="J100" s="101"/>
      <c r="K100" s="101"/>
      <c r="L100" s="101"/>
      <c r="M100" s="101"/>
      <c r="N100" s="101"/>
      <c r="O100" s="101"/>
      <c r="P100" s="101"/>
      <c r="Q100" s="101"/>
      <c r="R100" s="101"/>
      <c r="S100" s="101"/>
      <c r="T100" s="101"/>
      <c r="U100" s="101"/>
      <c r="V100" s="101"/>
      <c r="W100" s="101"/>
      <c r="X100" s="103" t="s">
        <v>50</v>
      </c>
      <c r="Y100" s="43"/>
    </row>
    <row r="101" spans="2:25" ht="15" hidden="1" customHeight="1" x14ac:dyDescent="0.35">
      <c r="B101" s="42"/>
      <c r="C101" s="99" t="s">
        <v>51</v>
      </c>
      <c r="D101" s="101"/>
      <c r="E101" s="101"/>
      <c r="F101" s="101"/>
      <c r="G101" s="101"/>
      <c r="H101" s="101"/>
      <c r="I101" s="101"/>
      <c r="J101" s="101"/>
      <c r="K101" s="101"/>
      <c r="L101" s="101"/>
      <c r="M101" s="101"/>
      <c r="N101" s="101"/>
      <c r="O101" s="101"/>
      <c r="P101" s="101"/>
      <c r="Q101" s="101"/>
      <c r="R101" s="101"/>
      <c r="S101" s="101"/>
      <c r="T101" s="101"/>
      <c r="U101" s="101"/>
      <c r="V101" s="101"/>
      <c r="W101" s="101"/>
      <c r="X101" s="103" t="s">
        <v>52</v>
      </c>
      <c r="Y101" s="43"/>
    </row>
    <row r="102" spans="2:25" ht="15" hidden="1" customHeight="1" x14ac:dyDescent="0.35">
      <c r="B102" s="42"/>
      <c r="C102" s="99" t="s">
        <v>53</v>
      </c>
      <c r="D102" s="101"/>
      <c r="E102" s="101"/>
      <c r="F102" s="101"/>
      <c r="G102" s="101"/>
      <c r="H102" s="101"/>
      <c r="I102" s="101"/>
      <c r="J102" s="101"/>
      <c r="K102" s="101"/>
      <c r="L102" s="101"/>
      <c r="M102" s="101"/>
      <c r="N102" s="101"/>
      <c r="O102" s="101"/>
      <c r="P102" s="101"/>
      <c r="Q102" s="101"/>
      <c r="R102" s="101"/>
      <c r="S102" s="101"/>
      <c r="T102" s="101"/>
      <c r="U102" s="101"/>
      <c r="V102" s="101"/>
      <c r="W102" s="101"/>
      <c r="X102" s="103" t="s">
        <v>54</v>
      </c>
      <c r="Y102" s="43"/>
    </row>
    <row r="103" spans="2:25" ht="15" hidden="1" customHeight="1" x14ac:dyDescent="0.25">
      <c r="B103" s="42"/>
      <c r="C103" s="94"/>
      <c r="D103" s="94"/>
      <c r="E103" s="94"/>
      <c r="F103" s="94"/>
      <c r="G103" s="94"/>
      <c r="H103" s="94"/>
      <c r="I103" s="94"/>
      <c r="J103" s="94"/>
      <c r="K103" s="94"/>
      <c r="L103" s="94"/>
      <c r="M103" s="94"/>
      <c r="N103" s="94"/>
      <c r="O103" s="94"/>
      <c r="P103" s="94"/>
      <c r="Q103" s="94"/>
      <c r="R103" s="94"/>
      <c r="S103" s="94"/>
      <c r="T103" s="94"/>
      <c r="U103" s="94"/>
      <c r="V103" s="94"/>
      <c r="W103" s="94"/>
      <c r="X103" s="94"/>
      <c r="Y103" s="43"/>
    </row>
    <row r="104" spans="2:25" ht="20.100000000000001" hidden="1" customHeight="1" x14ac:dyDescent="0.25">
      <c r="B104" s="56"/>
      <c r="C104" s="107" t="s">
        <v>105</v>
      </c>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57"/>
    </row>
    <row r="105" spans="2:25" ht="15" hidden="1" customHeight="1" x14ac:dyDescent="0.25">
      <c r="B105" s="42"/>
      <c r="C105" s="94"/>
      <c r="D105" s="94"/>
      <c r="E105" s="94"/>
      <c r="F105" s="94"/>
      <c r="G105" s="94"/>
      <c r="H105" s="94"/>
      <c r="I105" s="94"/>
      <c r="J105" s="94"/>
      <c r="K105" s="94"/>
      <c r="L105" s="94"/>
      <c r="M105" s="94"/>
      <c r="N105" s="94"/>
      <c r="O105" s="94"/>
      <c r="P105" s="94"/>
      <c r="Q105" s="94"/>
      <c r="R105" s="94"/>
      <c r="S105" s="94"/>
      <c r="T105" s="94"/>
      <c r="U105" s="94"/>
      <c r="V105" s="94"/>
      <c r="W105" s="94"/>
      <c r="X105" s="94"/>
      <c r="Y105" s="43"/>
    </row>
    <row r="106" spans="2:25" ht="15" hidden="1" customHeight="1" x14ac:dyDescent="0.25">
      <c r="B106" s="42"/>
      <c r="C106" s="94" t="s">
        <v>23</v>
      </c>
      <c r="D106" s="94"/>
      <c r="E106" s="94"/>
      <c r="F106" s="94"/>
      <c r="G106" s="94"/>
      <c r="H106" s="94"/>
      <c r="I106" s="94"/>
      <c r="J106" s="94"/>
      <c r="K106" s="94"/>
      <c r="L106" s="94"/>
      <c r="M106" s="94"/>
      <c r="N106" s="94"/>
      <c r="O106" s="94"/>
      <c r="P106" s="94"/>
      <c r="Q106" s="94"/>
      <c r="R106" s="94"/>
      <c r="S106" s="94"/>
      <c r="T106" s="94"/>
      <c r="U106" s="94"/>
      <c r="V106" s="94"/>
      <c r="W106" s="94"/>
      <c r="X106" s="94"/>
      <c r="Y106" s="43"/>
    </row>
    <row r="107" spans="2:25" ht="15" hidden="1" customHeight="1" x14ac:dyDescent="0.25">
      <c r="B107" s="42"/>
      <c r="C107" s="98" t="s">
        <v>24</v>
      </c>
      <c r="D107" s="100" t="s">
        <v>25</v>
      </c>
      <c r="E107" s="100" t="s">
        <v>26</v>
      </c>
      <c r="F107" s="100" t="s">
        <v>27</v>
      </c>
      <c r="G107" s="100" t="s">
        <v>28</v>
      </c>
      <c r="H107" s="100" t="s">
        <v>29</v>
      </c>
      <c r="I107" s="100" t="s">
        <v>30</v>
      </c>
      <c r="J107" s="100" t="s">
        <v>31</v>
      </c>
      <c r="K107" s="100" t="s">
        <v>32</v>
      </c>
      <c r="L107" s="100" t="s">
        <v>33</v>
      </c>
      <c r="M107" s="100" t="s">
        <v>34</v>
      </c>
      <c r="N107" s="100" t="s">
        <v>35</v>
      </c>
      <c r="O107" s="100" t="s">
        <v>36</v>
      </c>
      <c r="P107" s="100" t="s">
        <v>37</v>
      </c>
      <c r="Q107" s="100" t="s">
        <v>38</v>
      </c>
      <c r="R107" s="100" t="s">
        <v>39</v>
      </c>
      <c r="S107" s="100" t="s">
        <v>40</v>
      </c>
      <c r="T107" s="100" t="s">
        <v>41</v>
      </c>
      <c r="U107" s="100" t="s">
        <v>42</v>
      </c>
      <c r="V107" s="100" t="s">
        <v>43</v>
      </c>
      <c r="W107" s="100" t="s">
        <v>44</v>
      </c>
      <c r="X107" s="97" t="s">
        <v>45</v>
      </c>
      <c r="Y107" s="43"/>
    </row>
    <row r="108" spans="2:25" ht="15" hidden="1" customHeight="1" x14ac:dyDescent="0.25">
      <c r="B108" s="42"/>
      <c r="C108" s="99" t="s">
        <v>46</v>
      </c>
      <c r="D108" s="101"/>
      <c r="E108" s="102"/>
      <c r="F108" s="101"/>
      <c r="G108" s="101"/>
      <c r="H108" s="101"/>
      <c r="I108" s="101"/>
      <c r="J108" s="101"/>
      <c r="K108" s="101"/>
      <c r="L108" s="101"/>
      <c r="M108" s="101"/>
      <c r="N108" s="101"/>
      <c r="O108" s="101"/>
      <c r="P108" s="101"/>
      <c r="Q108" s="101"/>
      <c r="R108" s="101"/>
      <c r="S108" s="101"/>
      <c r="T108" s="101"/>
      <c r="U108" s="101"/>
      <c r="V108" s="101"/>
      <c r="W108" s="101"/>
      <c r="X108" s="96" t="s">
        <v>47</v>
      </c>
      <c r="Y108" s="43"/>
    </row>
    <row r="109" spans="2:25" ht="15" hidden="1" customHeight="1" x14ac:dyDescent="0.25">
      <c r="B109" s="42"/>
      <c r="C109" s="94"/>
      <c r="D109" s="94"/>
      <c r="E109" s="94"/>
      <c r="F109" s="94"/>
      <c r="G109" s="94"/>
      <c r="H109" s="94"/>
      <c r="I109" s="94"/>
      <c r="J109" s="94"/>
      <c r="K109" s="94"/>
      <c r="L109" s="94"/>
      <c r="M109" s="94"/>
      <c r="N109" s="94"/>
      <c r="O109" s="94"/>
      <c r="P109" s="94"/>
      <c r="Q109" s="94"/>
      <c r="R109" s="94"/>
      <c r="S109" s="94"/>
      <c r="T109" s="94"/>
      <c r="U109" s="94"/>
      <c r="V109" s="94"/>
      <c r="W109" s="94"/>
      <c r="X109" s="94"/>
      <c r="Y109" s="43"/>
    </row>
    <row r="110" spans="2:25" ht="15" hidden="1" customHeight="1" x14ac:dyDescent="0.25">
      <c r="B110" s="42"/>
      <c r="C110" s="94" t="s">
        <v>48</v>
      </c>
      <c r="D110" s="94"/>
      <c r="E110" s="94"/>
      <c r="F110" s="94"/>
      <c r="G110" s="94"/>
      <c r="H110" s="94"/>
      <c r="I110" s="94"/>
      <c r="J110" s="94"/>
      <c r="K110" s="94"/>
      <c r="L110" s="94"/>
      <c r="M110" s="94"/>
      <c r="N110" s="94"/>
      <c r="O110" s="94"/>
      <c r="P110" s="94"/>
      <c r="Q110" s="94"/>
      <c r="R110" s="94"/>
      <c r="S110" s="94"/>
      <c r="T110" s="94"/>
      <c r="U110" s="94"/>
      <c r="V110" s="94"/>
      <c r="W110" s="94"/>
      <c r="X110" s="94"/>
      <c r="Y110" s="43"/>
    </row>
    <row r="111" spans="2:25" ht="15" hidden="1" customHeight="1" x14ac:dyDescent="0.25">
      <c r="B111" s="42"/>
      <c r="C111" s="98" t="s">
        <v>24</v>
      </c>
      <c r="D111" s="100" t="s">
        <v>25</v>
      </c>
      <c r="E111" s="100" t="s">
        <v>26</v>
      </c>
      <c r="F111" s="100" t="s">
        <v>27</v>
      </c>
      <c r="G111" s="100" t="s">
        <v>28</v>
      </c>
      <c r="H111" s="100" t="s">
        <v>29</v>
      </c>
      <c r="I111" s="100" t="s">
        <v>30</v>
      </c>
      <c r="J111" s="100" t="s">
        <v>31</v>
      </c>
      <c r="K111" s="100" t="s">
        <v>32</v>
      </c>
      <c r="L111" s="100" t="s">
        <v>33</v>
      </c>
      <c r="M111" s="100" t="s">
        <v>34</v>
      </c>
      <c r="N111" s="100" t="s">
        <v>35</v>
      </c>
      <c r="O111" s="100" t="s">
        <v>36</v>
      </c>
      <c r="P111" s="100" t="s">
        <v>37</v>
      </c>
      <c r="Q111" s="100" t="s">
        <v>38</v>
      </c>
      <c r="R111" s="100" t="s">
        <v>39</v>
      </c>
      <c r="S111" s="100" t="s">
        <v>40</v>
      </c>
      <c r="T111" s="100" t="s">
        <v>41</v>
      </c>
      <c r="U111" s="100" t="s">
        <v>42</v>
      </c>
      <c r="V111" s="100" t="s">
        <v>43</v>
      </c>
      <c r="W111" s="100" t="s">
        <v>44</v>
      </c>
      <c r="X111" s="97" t="s">
        <v>45</v>
      </c>
      <c r="Y111" s="43"/>
    </row>
    <row r="112" spans="2:25" ht="15" hidden="1" customHeight="1" x14ac:dyDescent="0.35">
      <c r="B112" s="42"/>
      <c r="C112" s="99" t="s">
        <v>49</v>
      </c>
      <c r="D112" s="101"/>
      <c r="E112" s="101"/>
      <c r="F112" s="101"/>
      <c r="G112" s="101"/>
      <c r="H112" s="101"/>
      <c r="I112" s="101"/>
      <c r="J112" s="101"/>
      <c r="K112" s="101"/>
      <c r="L112" s="101"/>
      <c r="M112" s="101"/>
      <c r="N112" s="101"/>
      <c r="O112" s="101"/>
      <c r="P112" s="101"/>
      <c r="Q112" s="101"/>
      <c r="R112" s="101"/>
      <c r="S112" s="101"/>
      <c r="T112" s="101"/>
      <c r="U112" s="101"/>
      <c r="V112" s="101"/>
      <c r="W112" s="101"/>
      <c r="X112" s="103" t="s">
        <v>50</v>
      </c>
      <c r="Y112" s="43"/>
    </row>
    <row r="113" spans="2:25" ht="15" hidden="1" customHeight="1" x14ac:dyDescent="0.35">
      <c r="B113" s="42"/>
      <c r="C113" s="99" t="s">
        <v>51</v>
      </c>
      <c r="D113" s="101"/>
      <c r="E113" s="101"/>
      <c r="F113" s="101"/>
      <c r="G113" s="101"/>
      <c r="H113" s="101"/>
      <c r="I113" s="101"/>
      <c r="J113" s="101"/>
      <c r="K113" s="101"/>
      <c r="L113" s="101"/>
      <c r="M113" s="101"/>
      <c r="N113" s="101"/>
      <c r="O113" s="101"/>
      <c r="P113" s="101"/>
      <c r="Q113" s="101"/>
      <c r="R113" s="101"/>
      <c r="S113" s="101"/>
      <c r="T113" s="101"/>
      <c r="U113" s="101"/>
      <c r="V113" s="101"/>
      <c r="W113" s="101"/>
      <c r="X113" s="103" t="s">
        <v>52</v>
      </c>
      <c r="Y113" s="43"/>
    </row>
    <row r="114" spans="2:25" ht="15" hidden="1" customHeight="1" x14ac:dyDescent="0.35">
      <c r="B114" s="42"/>
      <c r="C114" s="99" t="s">
        <v>53</v>
      </c>
      <c r="D114" s="101"/>
      <c r="E114" s="101"/>
      <c r="F114" s="101"/>
      <c r="G114" s="101"/>
      <c r="H114" s="101"/>
      <c r="I114" s="101"/>
      <c r="J114" s="101"/>
      <c r="K114" s="101"/>
      <c r="L114" s="101"/>
      <c r="M114" s="101"/>
      <c r="N114" s="101"/>
      <c r="O114" s="101"/>
      <c r="P114" s="101"/>
      <c r="Q114" s="101"/>
      <c r="R114" s="101"/>
      <c r="S114" s="101"/>
      <c r="T114" s="101"/>
      <c r="U114" s="101"/>
      <c r="V114" s="101"/>
      <c r="W114" s="101"/>
      <c r="X114" s="103" t="s">
        <v>54</v>
      </c>
      <c r="Y114" s="43"/>
    </row>
    <row r="115" spans="2:25" ht="15" hidden="1" customHeight="1" x14ac:dyDescent="0.25">
      <c r="B115" s="42"/>
      <c r="C115" s="94"/>
      <c r="D115" s="94"/>
      <c r="E115" s="94"/>
      <c r="F115" s="94"/>
      <c r="G115" s="94"/>
      <c r="H115" s="94"/>
      <c r="I115" s="94"/>
      <c r="J115" s="94"/>
      <c r="K115" s="94"/>
      <c r="L115" s="94"/>
      <c r="M115" s="94"/>
      <c r="N115" s="94"/>
      <c r="O115" s="94"/>
      <c r="P115" s="94"/>
      <c r="Q115" s="94"/>
      <c r="R115" s="94"/>
      <c r="S115" s="94"/>
      <c r="T115" s="94"/>
      <c r="U115" s="94"/>
      <c r="V115" s="94"/>
      <c r="W115" s="94"/>
      <c r="X115" s="94"/>
      <c r="Y115" s="43"/>
    </row>
    <row r="116" spans="2:25" ht="15" hidden="1" customHeight="1" x14ac:dyDescent="0.25">
      <c r="B116" s="42"/>
      <c r="C116" s="94" t="s">
        <v>55</v>
      </c>
      <c r="D116" s="94"/>
      <c r="E116" s="94"/>
      <c r="F116" s="94"/>
      <c r="G116" s="94"/>
      <c r="H116" s="94"/>
      <c r="I116" s="94"/>
      <c r="J116" s="94"/>
      <c r="K116" s="94"/>
      <c r="L116" s="94"/>
      <c r="M116" s="94"/>
      <c r="N116" s="94"/>
      <c r="O116" s="94"/>
      <c r="P116" s="94"/>
      <c r="Q116" s="94"/>
      <c r="R116" s="94"/>
      <c r="S116" s="94"/>
      <c r="T116" s="94"/>
      <c r="U116" s="94"/>
      <c r="V116" s="94"/>
      <c r="W116" s="94"/>
      <c r="X116" s="94"/>
      <c r="Y116" s="43"/>
    </row>
    <row r="117" spans="2:25" ht="15" hidden="1" customHeight="1" x14ac:dyDescent="0.25">
      <c r="B117" s="42"/>
      <c r="C117" s="98" t="s">
        <v>24</v>
      </c>
      <c r="D117" s="100" t="s">
        <v>25</v>
      </c>
      <c r="E117" s="100" t="s">
        <v>26</v>
      </c>
      <c r="F117" s="100" t="s">
        <v>27</v>
      </c>
      <c r="G117" s="100" t="s">
        <v>28</v>
      </c>
      <c r="H117" s="100" t="s">
        <v>29</v>
      </c>
      <c r="I117" s="100" t="s">
        <v>30</v>
      </c>
      <c r="J117" s="100" t="s">
        <v>31</v>
      </c>
      <c r="K117" s="100" t="s">
        <v>32</v>
      </c>
      <c r="L117" s="100" t="s">
        <v>33</v>
      </c>
      <c r="M117" s="100" t="s">
        <v>34</v>
      </c>
      <c r="N117" s="100" t="s">
        <v>35</v>
      </c>
      <c r="O117" s="100" t="s">
        <v>36</v>
      </c>
      <c r="P117" s="100" t="s">
        <v>37</v>
      </c>
      <c r="Q117" s="100" t="s">
        <v>38</v>
      </c>
      <c r="R117" s="100" t="s">
        <v>39</v>
      </c>
      <c r="S117" s="100" t="s">
        <v>40</v>
      </c>
      <c r="T117" s="100" t="s">
        <v>41</v>
      </c>
      <c r="U117" s="100" t="s">
        <v>42</v>
      </c>
      <c r="V117" s="100" t="s">
        <v>43</v>
      </c>
      <c r="W117" s="100" t="s">
        <v>44</v>
      </c>
      <c r="X117" s="97" t="s">
        <v>45</v>
      </c>
      <c r="Y117" s="43"/>
    </row>
    <row r="118" spans="2:25" ht="15" hidden="1" customHeight="1" x14ac:dyDescent="0.35">
      <c r="B118" s="42"/>
      <c r="C118" s="99" t="s">
        <v>49</v>
      </c>
      <c r="D118" s="101"/>
      <c r="E118" s="101"/>
      <c r="F118" s="101"/>
      <c r="G118" s="101"/>
      <c r="H118" s="101"/>
      <c r="I118" s="101"/>
      <c r="J118" s="101"/>
      <c r="K118" s="101"/>
      <c r="L118" s="101"/>
      <c r="M118" s="101"/>
      <c r="N118" s="101"/>
      <c r="O118" s="101"/>
      <c r="P118" s="101"/>
      <c r="Q118" s="101"/>
      <c r="R118" s="101"/>
      <c r="S118" s="101"/>
      <c r="T118" s="101"/>
      <c r="U118" s="101"/>
      <c r="V118" s="101"/>
      <c r="W118" s="101"/>
      <c r="X118" s="103" t="s">
        <v>50</v>
      </c>
      <c r="Y118" s="43"/>
    </row>
    <row r="119" spans="2:25" ht="15" hidden="1" customHeight="1" x14ac:dyDescent="0.35">
      <c r="B119" s="42"/>
      <c r="C119" s="99" t="s">
        <v>51</v>
      </c>
      <c r="D119" s="101"/>
      <c r="E119" s="101"/>
      <c r="F119" s="101"/>
      <c r="G119" s="101"/>
      <c r="H119" s="101"/>
      <c r="I119" s="101"/>
      <c r="J119" s="101"/>
      <c r="K119" s="101"/>
      <c r="L119" s="101"/>
      <c r="M119" s="101"/>
      <c r="N119" s="101"/>
      <c r="O119" s="101"/>
      <c r="P119" s="101"/>
      <c r="Q119" s="101"/>
      <c r="R119" s="101"/>
      <c r="S119" s="101"/>
      <c r="T119" s="101"/>
      <c r="U119" s="101"/>
      <c r="V119" s="101"/>
      <c r="W119" s="101"/>
      <c r="X119" s="103" t="s">
        <v>52</v>
      </c>
      <c r="Y119" s="43"/>
    </row>
    <row r="120" spans="2:25" ht="15" hidden="1" customHeight="1" x14ac:dyDescent="0.35">
      <c r="B120" s="42"/>
      <c r="C120" s="99" t="s">
        <v>53</v>
      </c>
      <c r="D120" s="101"/>
      <c r="E120" s="101"/>
      <c r="F120" s="101"/>
      <c r="G120" s="101"/>
      <c r="H120" s="101"/>
      <c r="I120" s="101"/>
      <c r="J120" s="101"/>
      <c r="K120" s="101"/>
      <c r="L120" s="101"/>
      <c r="M120" s="101"/>
      <c r="N120" s="101"/>
      <c r="O120" s="101"/>
      <c r="P120" s="101"/>
      <c r="Q120" s="101"/>
      <c r="R120" s="101"/>
      <c r="S120" s="101"/>
      <c r="T120" s="101"/>
      <c r="U120" s="101"/>
      <c r="V120" s="101"/>
      <c r="W120" s="101"/>
      <c r="X120" s="103" t="s">
        <v>54</v>
      </c>
      <c r="Y120" s="43"/>
    </row>
    <row r="121" spans="2:25" ht="15" hidden="1" customHeight="1" x14ac:dyDescent="0.35">
      <c r="B121" s="42"/>
      <c r="C121" s="99" t="s">
        <v>56</v>
      </c>
      <c r="D121" s="101"/>
      <c r="E121" s="101"/>
      <c r="F121" s="101"/>
      <c r="G121" s="101"/>
      <c r="H121" s="101"/>
      <c r="I121" s="101"/>
      <c r="J121" s="101"/>
      <c r="K121" s="101"/>
      <c r="L121" s="101"/>
      <c r="M121" s="101"/>
      <c r="N121" s="101"/>
      <c r="O121" s="101"/>
      <c r="P121" s="101"/>
      <c r="Q121" s="101"/>
      <c r="R121" s="101"/>
      <c r="S121" s="101"/>
      <c r="T121" s="101"/>
      <c r="U121" s="101"/>
      <c r="V121" s="101"/>
      <c r="W121" s="101"/>
      <c r="X121" s="103" t="s">
        <v>57</v>
      </c>
      <c r="Y121" s="43"/>
    </row>
    <row r="122" spans="2:25" ht="15" hidden="1" customHeight="1" x14ac:dyDescent="0.35">
      <c r="B122" s="42"/>
      <c r="C122" s="99" t="s">
        <v>58</v>
      </c>
      <c r="D122" s="101"/>
      <c r="E122" s="101"/>
      <c r="F122" s="101"/>
      <c r="G122" s="101"/>
      <c r="H122" s="101"/>
      <c r="I122" s="101"/>
      <c r="J122" s="101"/>
      <c r="K122" s="101"/>
      <c r="L122" s="101"/>
      <c r="M122" s="101"/>
      <c r="N122" s="101"/>
      <c r="O122" s="101"/>
      <c r="P122" s="101"/>
      <c r="Q122" s="101"/>
      <c r="R122" s="101"/>
      <c r="S122" s="101"/>
      <c r="T122" s="101"/>
      <c r="U122" s="101"/>
      <c r="V122" s="101"/>
      <c r="W122" s="101"/>
      <c r="X122" s="103" t="s">
        <v>59</v>
      </c>
      <c r="Y122" s="43"/>
    </row>
    <row r="123" spans="2:25" ht="15" hidden="1" customHeight="1" x14ac:dyDescent="0.35">
      <c r="B123" s="42"/>
      <c r="C123" s="99" t="s">
        <v>60</v>
      </c>
      <c r="D123" s="101"/>
      <c r="E123" s="101"/>
      <c r="F123" s="101"/>
      <c r="G123" s="101"/>
      <c r="H123" s="101"/>
      <c r="I123" s="101"/>
      <c r="J123" s="101"/>
      <c r="K123" s="101"/>
      <c r="L123" s="101"/>
      <c r="M123" s="101"/>
      <c r="N123" s="101"/>
      <c r="O123" s="101"/>
      <c r="P123" s="101"/>
      <c r="Q123" s="101"/>
      <c r="R123" s="101"/>
      <c r="S123" s="101"/>
      <c r="T123" s="101"/>
      <c r="U123" s="101"/>
      <c r="V123" s="101"/>
      <c r="W123" s="101"/>
      <c r="X123" s="103" t="s">
        <v>61</v>
      </c>
      <c r="Y123" s="43"/>
    </row>
    <row r="124" spans="2:25" ht="15" hidden="1" customHeight="1" x14ac:dyDescent="0.35">
      <c r="B124" s="42"/>
      <c r="C124" s="99" t="s">
        <v>62</v>
      </c>
      <c r="D124" s="101"/>
      <c r="E124" s="101"/>
      <c r="F124" s="101"/>
      <c r="G124" s="101"/>
      <c r="H124" s="101"/>
      <c r="I124" s="101"/>
      <c r="J124" s="101"/>
      <c r="K124" s="101"/>
      <c r="L124" s="101"/>
      <c r="M124" s="101"/>
      <c r="N124" s="101"/>
      <c r="O124" s="101"/>
      <c r="P124" s="101"/>
      <c r="Q124" s="101"/>
      <c r="R124" s="101"/>
      <c r="S124" s="101"/>
      <c r="T124" s="101"/>
      <c r="U124" s="101"/>
      <c r="V124" s="101"/>
      <c r="W124" s="101"/>
      <c r="X124" s="103" t="s">
        <v>63</v>
      </c>
      <c r="Y124" s="43"/>
    </row>
    <row r="125" spans="2:25" ht="15" hidden="1" customHeight="1" x14ac:dyDescent="0.35">
      <c r="B125" s="42"/>
      <c r="C125" s="99" t="s">
        <v>64</v>
      </c>
      <c r="D125" s="101"/>
      <c r="E125" s="101"/>
      <c r="F125" s="101"/>
      <c r="G125" s="101"/>
      <c r="H125" s="101"/>
      <c r="I125" s="101"/>
      <c r="J125" s="101"/>
      <c r="K125" s="101"/>
      <c r="L125" s="101"/>
      <c r="M125" s="101"/>
      <c r="N125" s="101"/>
      <c r="O125" s="101"/>
      <c r="P125" s="101"/>
      <c r="Q125" s="101"/>
      <c r="R125" s="101"/>
      <c r="S125" s="101"/>
      <c r="T125" s="101"/>
      <c r="U125" s="101"/>
      <c r="V125" s="101"/>
      <c r="W125" s="101"/>
      <c r="X125" s="103" t="s">
        <v>65</v>
      </c>
      <c r="Y125" s="43"/>
    </row>
    <row r="126" spans="2:25" ht="15" hidden="1" customHeight="1" x14ac:dyDescent="0.35">
      <c r="B126" s="42"/>
      <c r="C126" s="99" t="s">
        <v>66</v>
      </c>
      <c r="D126" s="101"/>
      <c r="E126" s="101"/>
      <c r="F126" s="101"/>
      <c r="G126" s="101"/>
      <c r="H126" s="101"/>
      <c r="I126" s="101"/>
      <c r="J126" s="101"/>
      <c r="K126" s="101"/>
      <c r="L126" s="101"/>
      <c r="M126" s="101"/>
      <c r="N126" s="101"/>
      <c r="O126" s="101"/>
      <c r="P126" s="101"/>
      <c r="Q126" s="101"/>
      <c r="R126" s="101"/>
      <c r="S126" s="101"/>
      <c r="T126" s="101"/>
      <c r="U126" s="101"/>
      <c r="V126" s="101"/>
      <c r="W126" s="101"/>
      <c r="X126" s="103" t="s">
        <v>67</v>
      </c>
      <c r="Y126" s="43"/>
    </row>
    <row r="127" spans="2:25" ht="15" hidden="1" customHeight="1" x14ac:dyDescent="0.35">
      <c r="B127" s="42"/>
      <c r="C127" s="99" t="s">
        <v>68</v>
      </c>
      <c r="D127" s="101"/>
      <c r="E127" s="101"/>
      <c r="F127" s="101"/>
      <c r="G127" s="101"/>
      <c r="H127" s="101"/>
      <c r="I127" s="101"/>
      <c r="J127" s="101"/>
      <c r="K127" s="101"/>
      <c r="L127" s="101"/>
      <c r="M127" s="101"/>
      <c r="N127" s="101"/>
      <c r="O127" s="101"/>
      <c r="P127" s="101"/>
      <c r="Q127" s="101"/>
      <c r="R127" s="101"/>
      <c r="S127" s="101"/>
      <c r="T127" s="101"/>
      <c r="U127" s="101"/>
      <c r="V127" s="101"/>
      <c r="W127" s="101"/>
      <c r="X127" s="103" t="s">
        <v>69</v>
      </c>
      <c r="Y127" s="43"/>
    </row>
    <row r="128" spans="2:25" ht="15" hidden="1" customHeight="1" x14ac:dyDescent="0.35">
      <c r="B128" s="42"/>
      <c r="C128" s="99" t="s">
        <v>70</v>
      </c>
      <c r="D128" s="101"/>
      <c r="E128" s="101"/>
      <c r="F128" s="101"/>
      <c r="G128" s="101"/>
      <c r="H128" s="101"/>
      <c r="I128" s="101"/>
      <c r="J128" s="101"/>
      <c r="K128" s="101"/>
      <c r="L128" s="101"/>
      <c r="M128" s="101"/>
      <c r="N128" s="101"/>
      <c r="O128" s="101"/>
      <c r="P128" s="101"/>
      <c r="Q128" s="101"/>
      <c r="R128" s="101"/>
      <c r="S128" s="101"/>
      <c r="T128" s="101"/>
      <c r="U128" s="101"/>
      <c r="V128" s="101"/>
      <c r="W128" s="101"/>
      <c r="X128" s="103" t="s">
        <v>71</v>
      </c>
      <c r="Y128" s="43"/>
    </row>
    <row r="129" spans="2:25" ht="15" hidden="1" customHeight="1" x14ac:dyDescent="0.35">
      <c r="B129" s="42"/>
      <c r="C129" s="99" t="s">
        <v>72</v>
      </c>
      <c r="D129" s="101"/>
      <c r="E129" s="101"/>
      <c r="F129" s="101"/>
      <c r="G129" s="101"/>
      <c r="H129" s="101"/>
      <c r="I129" s="101"/>
      <c r="J129" s="101"/>
      <c r="K129" s="101"/>
      <c r="L129" s="101"/>
      <c r="M129" s="101"/>
      <c r="N129" s="101"/>
      <c r="O129" s="101"/>
      <c r="P129" s="101"/>
      <c r="Q129" s="101"/>
      <c r="R129" s="101"/>
      <c r="S129" s="101"/>
      <c r="T129" s="101"/>
      <c r="U129" s="101"/>
      <c r="V129" s="101"/>
      <c r="W129" s="101"/>
      <c r="X129" s="103" t="s">
        <v>73</v>
      </c>
      <c r="Y129" s="43"/>
    </row>
    <row r="130" spans="2:25" ht="15" hidden="1" customHeight="1" x14ac:dyDescent="0.35">
      <c r="B130" s="42"/>
      <c r="C130" s="99" t="s">
        <v>74</v>
      </c>
      <c r="D130" s="101"/>
      <c r="E130" s="101"/>
      <c r="F130" s="101"/>
      <c r="G130" s="101"/>
      <c r="H130" s="101"/>
      <c r="I130" s="101"/>
      <c r="J130" s="101"/>
      <c r="K130" s="101"/>
      <c r="L130" s="101"/>
      <c r="M130" s="101"/>
      <c r="N130" s="101"/>
      <c r="O130" s="101"/>
      <c r="P130" s="101"/>
      <c r="Q130" s="101"/>
      <c r="R130" s="101"/>
      <c r="S130" s="101"/>
      <c r="T130" s="101"/>
      <c r="U130" s="101"/>
      <c r="V130" s="101"/>
      <c r="W130" s="101"/>
      <c r="X130" s="103" t="s">
        <v>75</v>
      </c>
      <c r="Y130" s="43"/>
    </row>
    <row r="131" spans="2:25" ht="15" hidden="1" customHeight="1" x14ac:dyDescent="0.35">
      <c r="B131" s="42"/>
      <c r="C131" s="99" t="s">
        <v>76</v>
      </c>
      <c r="D131" s="101"/>
      <c r="E131" s="101"/>
      <c r="F131" s="101"/>
      <c r="G131" s="101"/>
      <c r="H131" s="101"/>
      <c r="I131" s="101"/>
      <c r="J131" s="101"/>
      <c r="K131" s="101"/>
      <c r="L131" s="101"/>
      <c r="M131" s="101"/>
      <c r="N131" s="101"/>
      <c r="O131" s="101"/>
      <c r="P131" s="101"/>
      <c r="Q131" s="101"/>
      <c r="R131" s="101"/>
      <c r="S131" s="101"/>
      <c r="T131" s="101"/>
      <c r="U131" s="101"/>
      <c r="V131" s="101"/>
      <c r="W131" s="101"/>
      <c r="X131" s="103" t="s">
        <v>77</v>
      </c>
      <c r="Y131" s="43"/>
    </row>
    <row r="132" spans="2:25" ht="15" hidden="1" customHeight="1" x14ac:dyDescent="0.35">
      <c r="B132" s="42"/>
      <c r="C132" s="99" t="s">
        <v>78</v>
      </c>
      <c r="D132" s="101"/>
      <c r="E132" s="101"/>
      <c r="F132" s="101"/>
      <c r="G132" s="101"/>
      <c r="H132" s="101"/>
      <c r="I132" s="101"/>
      <c r="J132" s="101"/>
      <c r="K132" s="101"/>
      <c r="L132" s="101"/>
      <c r="M132" s="101"/>
      <c r="N132" s="101"/>
      <c r="O132" s="101"/>
      <c r="P132" s="101"/>
      <c r="Q132" s="101"/>
      <c r="R132" s="101"/>
      <c r="S132" s="101"/>
      <c r="T132" s="101"/>
      <c r="U132" s="101"/>
      <c r="V132" s="101"/>
      <c r="W132" s="101"/>
      <c r="X132" s="103" t="s">
        <v>79</v>
      </c>
      <c r="Y132" s="43"/>
    </row>
    <row r="133" spans="2:25" ht="15" hidden="1" customHeight="1" x14ac:dyDescent="0.35">
      <c r="B133" s="42"/>
      <c r="C133" s="99" t="s">
        <v>80</v>
      </c>
      <c r="D133" s="101"/>
      <c r="E133" s="101"/>
      <c r="F133" s="101"/>
      <c r="G133" s="101"/>
      <c r="H133" s="101"/>
      <c r="I133" s="101"/>
      <c r="J133" s="101"/>
      <c r="K133" s="101"/>
      <c r="L133" s="101"/>
      <c r="M133" s="101"/>
      <c r="N133" s="101"/>
      <c r="O133" s="101"/>
      <c r="P133" s="101"/>
      <c r="Q133" s="101"/>
      <c r="R133" s="101"/>
      <c r="S133" s="101"/>
      <c r="T133" s="101"/>
      <c r="U133" s="101"/>
      <c r="V133" s="101"/>
      <c r="W133" s="101"/>
      <c r="X133" s="103" t="s">
        <v>81</v>
      </c>
      <c r="Y133" s="43"/>
    </row>
    <row r="134" spans="2:25" ht="15" hidden="1" customHeight="1" x14ac:dyDescent="0.35">
      <c r="B134" s="42"/>
      <c r="C134" s="99" t="s">
        <v>82</v>
      </c>
      <c r="D134" s="101"/>
      <c r="E134" s="101"/>
      <c r="F134" s="101"/>
      <c r="G134" s="101"/>
      <c r="H134" s="101"/>
      <c r="I134" s="101"/>
      <c r="J134" s="101"/>
      <c r="K134" s="101"/>
      <c r="L134" s="101"/>
      <c r="M134" s="101"/>
      <c r="N134" s="101"/>
      <c r="O134" s="101"/>
      <c r="P134" s="101"/>
      <c r="Q134" s="101"/>
      <c r="R134" s="101"/>
      <c r="S134" s="101"/>
      <c r="T134" s="101"/>
      <c r="U134" s="101"/>
      <c r="V134" s="101"/>
      <c r="W134" s="101"/>
      <c r="X134" s="103" t="s">
        <v>83</v>
      </c>
      <c r="Y134" s="43"/>
    </row>
    <row r="135" spans="2:25" ht="15" hidden="1" customHeight="1" x14ac:dyDescent="0.35">
      <c r="B135" s="42"/>
      <c r="C135" s="99" t="s">
        <v>84</v>
      </c>
      <c r="D135" s="101"/>
      <c r="E135" s="101"/>
      <c r="F135" s="101"/>
      <c r="G135" s="101"/>
      <c r="H135" s="101"/>
      <c r="I135" s="101"/>
      <c r="J135" s="101"/>
      <c r="K135" s="101"/>
      <c r="L135" s="101"/>
      <c r="M135" s="101"/>
      <c r="N135" s="101"/>
      <c r="O135" s="101"/>
      <c r="P135" s="101"/>
      <c r="Q135" s="101"/>
      <c r="R135" s="101"/>
      <c r="S135" s="101"/>
      <c r="T135" s="101"/>
      <c r="U135" s="101"/>
      <c r="V135" s="101"/>
      <c r="W135" s="101"/>
      <c r="X135" s="103" t="s">
        <v>85</v>
      </c>
      <c r="Y135" s="43"/>
    </row>
    <row r="136" spans="2:25" ht="15" hidden="1" customHeight="1" x14ac:dyDescent="0.35">
      <c r="B136" s="42"/>
      <c r="C136" s="99" t="s">
        <v>86</v>
      </c>
      <c r="D136" s="101"/>
      <c r="E136" s="101"/>
      <c r="F136" s="101"/>
      <c r="G136" s="101"/>
      <c r="H136" s="101"/>
      <c r="I136" s="101"/>
      <c r="J136" s="101"/>
      <c r="K136" s="101"/>
      <c r="L136" s="101"/>
      <c r="M136" s="101"/>
      <c r="N136" s="101"/>
      <c r="O136" s="101"/>
      <c r="P136" s="101"/>
      <c r="Q136" s="101"/>
      <c r="R136" s="101"/>
      <c r="S136" s="101"/>
      <c r="T136" s="101"/>
      <c r="U136" s="101"/>
      <c r="V136" s="101"/>
      <c r="W136" s="101"/>
      <c r="X136" s="103" t="s">
        <v>87</v>
      </c>
      <c r="Y136" s="43"/>
    </row>
    <row r="137" spans="2:25" ht="15" hidden="1" customHeight="1" x14ac:dyDescent="0.35">
      <c r="B137" s="42"/>
      <c r="C137" s="99" t="s">
        <v>88</v>
      </c>
      <c r="D137" s="101"/>
      <c r="E137" s="101"/>
      <c r="F137" s="101"/>
      <c r="G137" s="101"/>
      <c r="H137" s="101"/>
      <c r="I137" s="101"/>
      <c r="J137" s="101"/>
      <c r="K137" s="101"/>
      <c r="L137" s="101"/>
      <c r="M137" s="101"/>
      <c r="N137" s="101"/>
      <c r="O137" s="101"/>
      <c r="P137" s="101"/>
      <c r="Q137" s="101"/>
      <c r="R137" s="101"/>
      <c r="S137" s="101"/>
      <c r="T137" s="101"/>
      <c r="U137" s="101"/>
      <c r="V137" s="101"/>
      <c r="W137" s="101"/>
      <c r="X137" s="103" t="s">
        <v>89</v>
      </c>
      <c r="Y137" s="43"/>
    </row>
    <row r="138" spans="2:25" ht="15" hidden="1" customHeight="1" x14ac:dyDescent="0.35">
      <c r="B138" s="42"/>
      <c r="C138" s="99" t="s">
        <v>90</v>
      </c>
      <c r="D138" s="101"/>
      <c r="E138" s="101"/>
      <c r="F138" s="101"/>
      <c r="G138" s="101"/>
      <c r="H138" s="101"/>
      <c r="I138" s="101"/>
      <c r="J138" s="101"/>
      <c r="K138" s="101"/>
      <c r="L138" s="101"/>
      <c r="M138" s="101"/>
      <c r="N138" s="101"/>
      <c r="O138" s="101"/>
      <c r="P138" s="101"/>
      <c r="Q138" s="101"/>
      <c r="R138" s="101"/>
      <c r="S138" s="101"/>
      <c r="T138" s="101"/>
      <c r="U138" s="101"/>
      <c r="V138" s="101"/>
      <c r="W138" s="101"/>
      <c r="X138" s="103" t="s">
        <v>91</v>
      </c>
      <c r="Y138" s="43"/>
    </row>
    <row r="139" spans="2:25" ht="15" hidden="1" customHeight="1" x14ac:dyDescent="0.35">
      <c r="B139" s="42"/>
      <c r="C139" s="99" t="s">
        <v>92</v>
      </c>
      <c r="D139" s="101"/>
      <c r="E139" s="101"/>
      <c r="F139" s="101"/>
      <c r="G139" s="101"/>
      <c r="H139" s="101"/>
      <c r="I139" s="101"/>
      <c r="J139" s="101"/>
      <c r="K139" s="101"/>
      <c r="L139" s="101"/>
      <c r="M139" s="101"/>
      <c r="N139" s="101"/>
      <c r="O139" s="101"/>
      <c r="P139" s="101"/>
      <c r="Q139" s="101"/>
      <c r="R139" s="101"/>
      <c r="S139" s="101"/>
      <c r="T139" s="101"/>
      <c r="U139" s="101"/>
      <c r="V139" s="101"/>
      <c r="W139" s="101"/>
      <c r="X139" s="103" t="s">
        <v>93</v>
      </c>
      <c r="Y139" s="43"/>
    </row>
    <row r="140" spans="2:25" ht="15" hidden="1" customHeight="1" x14ac:dyDescent="0.35">
      <c r="B140" s="42"/>
      <c r="C140" s="99" t="s">
        <v>94</v>
      </c>
      <c r="D140" s="101"/>
      <c r="E140" s="101"/>
      <c r="F140" s="101"/>
      <c r="G140" s="101"/>
      <c r="H140" s="101"/>
      <c r="I140" s="101"/>
      <c r="J140" s="101"/>
      <c r="K140" s="101"/>
      <c r="L140" s="101"/>
      <c r="M140" s="101"/>
      <c r="N140" s="101"/>
      <c r="O140" s="101"/>
      <c r="P140" s="101"/>
      <c r="Q140" s="101"/>
      <c r="R140" s="101"/>
      <c r="S140" s="101"/>
      <c r="T140" s="101"/>
      <c r="U140" s="101"/>
      <c r="V140" s="101"/>
      <c r="W140" s="101"/>
      <c r="X140" s="103" t="s">
        <v>95</v>
      </c>
      <c r="Y140" s="43"/>
    </row>
    <row r="141" spans="2:25" ht="15" hidden="1" customHeight="1" x14ac:dyDescent="0.35">
      <c r="B141" s="42"/>
      <c r="C141" s="99" t="s">
        <v>96</v>
      </c>
      <c r="D141" s="101"/>
      <c r="E141" s="101"/>
      <c r="F141" s="101"/>
      <c r="G141" s="101"/>
      <c r="H141" s="101"/>
      <c r="I141" s="101"/>
      <c r="J141" s="101"/>
      <c r="K141" s="101"/>
      <c r="L141" s="101"/>
      <c r="M141" s="101"/>
      <c r="N141" s="101"/>
      <c r="O141" s="101"/>
      <c r="P141" s="101"/>
      <c r="Q141" s="101"/>
      <c r="R141" s="101"/>
      <c r="S141" s="101"/>
      <c r="T141" s="101"/>
      <c r="U141" s="101"/>
      <c r="V141" s="101"/>
      <c r="W141" s="101"/>
      <c r="X141" s="103" t="s">
        <v>97</v>
      </c>
      <c r="Y141" s="43"/>
    </row>
    <row r="142" spans="2:25" ht="15" hidden="1" customHeight="1" x14ac:dyDescent="0.25">
      <c r="B142" s="42"/>
      <c r="C142" s="94"/>
      <c r="D142" s="94"/>
      <c r="E142" s="94"/>
      <c r="F142" s="94"/>
      <c r="G142" s="94"/>
      <c r="H142" s="94"/>
      <c r="I142" s="94"/>
      <c r="J142" s="94"/>
      <c r="K142" s="94"/>
      <c r="L142" s="94"/>
      <c r="M142" s="94"/>
      <c r="N142" s="94"/>
      <c r="O142" s="94"/>
      <c r="P142" s="94"/>
      <c r="Q142" s="94"/>
      <c r="R142" s="94"/>
      <c r="S142" s="94"/>
      <c r="T142" s="94"/>
      <c r="U142" s="94"/>
      <c r="V142" s="94"/>
      <c r="W142" s="94"/>
      <c r="X142" s="94"/>
      <c r="Y142" s="43"/>
    </row>
    <row r="143" spans="2:25" ht="15" hidden="1" customHeight="1" x14ac:dyDescent="0.25">
      <c r="B143" s="42"/>
      <c r="C143" s="94" t="s">
        <v>98</v>
      </c>
      <c r="D143" s="94"/>
      <c r="E143" s="94"/>
      <c r="F143" s="94"/>
      <c r="G143" s="94"/>
      <c r="H143" s="94"/>
      <c r="I143" s="94"/>
      <c r="J143" s="94"/>
      <c r="K143" s="94"/>
      <c r="L143" s="94"/>
      <c r="M143" s="94"/>
      <c r="N143" s="94"/>
      <c r="O143" s="94"/>
      <c r="P143" s="94"/>
      <c r="Q143" s="94"/>
      <c r="R143" s="94"/>
      <c r="S143" s="94"/>
      <c r="T143" s="94"/>
      <c r="U143" s="94"/>
      <c r="V143" s="94"/>
      <c r="W143" s="94"/>
      <c r="X143" s="94"/>
      <c r="Y143" s="43"/>
    </row>
    <row r="144" spans="2:25" ht="15" hidden="1" customHeight="1" x14ac:dyDescent="0.25">
      <c r="B144" s="42"/>
      <c r="C144" s="98" t="s">
        <v>24</v>
      </c>
      <c r="D144" s="100" t="s">
        <v>25</v>
      </c>
      <c r="E144" s="100" t="s">
        <v>26</v>
      </c>
      <c r="F144" s="100" t="s">
        <v>27</v>
      </c>
      <c r="G144" s="100" t="s">
        <v>28</v>
      </c>
      <c r="H144" s="100" t="s">
        <v>29</v>
      </c>
      <c r="I144" s="100" t="s">
        <v>30</v>
      </c>
      <c r="J144" s="100" t="s">
        <v>31</v>
      </c>
      <c r="K144" s="100" t="s">
        <v>32</v>
      </c>
      <c r="L144" s="100" t="s">
        <v>33</v>
      </c>
      <c r="M144" s="100" t="s">
        <v>34</v>
      </c>
      <c r="N144" s="100" t="s">
        <v>35</v>
      </c>
      <c r="O144" s="100" t="s">
        <v>36</v>
      </c>
      <c r="P144" s="100" t="s">
        <v>37</v>
      </c>
      <c r="Q144" s="100" t="s">
        <v>38</v>
      </c>
      <c r="R144" s="100" t="s">
        <v>39</v>
      </c>
      <c r="S144" s="100" t="s">
        <v>40</v>
      </c>
      <c r="T144" s="100" t="s">
        <v>41</v>
      </c>
      <c r="U144" s="100" t="s">
        <v>42</v>
      </c>
      <c r="V144" s="100" t="s">
        <v>43</v>
      </c>
      <c r="W144" s="100" t="s">
        <v>44</v>
      </c>
      <c r="X144" s="97" t="s">
        <v>45</v>
      </c>
      <c r="Y144" s="43"/>
    </row>
    <row r="145" spans="2:25" ht="15" hidden="1" customHeight="1" x14ac:dyDescent="0.35">
      <c r="B145" s="42"/>
      <c r="C145" s="99" t="s">
        <v>56</v>
      </c>
      <c r="D145" s="101"/>
      <c r="E145" s="101"/>
      <c r="F145" s="101"/>
      <c r="G145" s="101"/>
      <c r="H145" s="101"/>
      <c r="I145" s="101"/>
      <c r="J145" s="101"/>
      <c r="K145" s="101"/>
      <c r="L145" s="101"/>
      <c r="M145" s="101"/>
      <c r="N145" s="101"/>
      <c r="O145" s="101"/>
      <c r="P145" s="101"/>
      <c r="Q145" s="101"/>
      <c r="R145" s="101"/>
      <c r="S145" s="101"/>
      <c r="T145" s="101"/>
      <c r="U145" s="101"/>
      <c r="V145" s="101"/>
      <c r="W145" s="101"/>
      <c r="X145" s="103" t="s">
        <v>57</v>
      </c>
      <c r="Y145" s="43"/>
    </row>
    <row r="146" spans="2:25" ht="15" hidden="1" customHeight="1" x14ac:dyDescent="0.35">
      <c r="B146" s="42"/>
      <c r="C146" s="99" t="s">
        <v>58</v>
      </c>
      <c r="D146" s="101"/>
      <c r="E146" s="101"/>
      <c r="F146" s="101"/>
      <c r="G146" s="101"/>
      <c r="H146" s="101"/>
      <c r="I146" s="101"/>
      <c r="J146" s="101"/>
      <c r="K146" s="101"/>
      <c r="L146" s="101"/>
      <c r="M146" s="101"/>
      <c r="N146" s="101"/>
      <c r="O146" s="101"/>
      <c r="P146" s="101"/>
      <c r="Q146" s="101"/>
      <c r="R146" s="101"/>
      <c r="S146" s="101"/>
      <c r="T146" s="101"/>
      <c r="U146" s="101"/>
      <c r="V146" s="101"/>
      <c r="W146" s="101"/>
      <c r="X146" s="103" t="s">
        <v>59</v>
      </c>
      <c r="Y146" s="43"/>
    </row>
    <row r="147" spans="2:25" ht="15" hidden="1" customHeight="1" x14ac:dyDescent="0.35">
      <c r="B147" s="42"/>
      <c r="C147" s="99" t="s">
        <v>60</v>
      </c>
      <c r="D147" s="101"/>
      <c r="E147" s="101"/>
      <c r="F147" s="101"/>
      <c r="G147" s="101"/>
      <c r="H147" s="101"/>
      <c r="I147" s="101"/>
      <c r="J147" s="101"/>
      <c r="K147" s="101"/>
      <c r="L147" s="101"/>
      <c r="M147" s="101"/>
      <c r="N147" s="101"/>
      <c r="O147" s="101"/>
      <c r="P147" s="101"/>
      <c r="Q147" s="101"/>
      <c r="R147" s="101"/>
      <c r="S147" s="101"/>
      <c r="T147" s="101"/>
      <c r="U147" s="101"/>
      <c r="V147" s="101"/>
      <c r="W147" s="101"/>
      <c r="X147" s="103" t="s">
        <v>61</v>
      </c>
      <c r="Y147" s="43"/>
    </row>
    <row r="148" spans="2:25" ht="15" hidden="1" customHeight="1" x14ac:dyDescent="0.35">
      <c r="B148" s="42"/>
      <c r="C148" s="99" t="s">
        <v>62</v>
      </c>
      <c r="D148" s="101"/>
      <c r="E148" s="101"/>
      <c r="F148" s="101"/>
      <c r="G148" s="101"/>
      <c r="H148" s="101"/>
      <c r="I148" s="101"/>
      <c r="J148" s="101"/>
      <c r="K148" s="101"/>
      <c r="L148" s="101"/>
      <c r="M148" s="101"/>
      <c r="N148" s="101"/>
      <c r="O148" s="101"/>
      <c r="P148" s="101"/>
      <c r="Q148" s="101"/>
      <c r="R148" s="101"/>
      <c r="S148" s="101"/>
      <c r="T148" s="101"/>
      <c r="U148" s="101"/>
      <c r="V148" s="101"/>
      <c r="W148" s="101"/>
      <c r="X148" s="103" t="s">
        <v>63</v>
      </c>
      <c r="Y148" s="43"/>
    </row>
    <row r="149" spans="2:25" ht="15" hidden="1" customHeight="1" x14ac:dyDescent="0.35">
      <c r="B149" s="42"/>
      <c r="C149" s="99" t="s">
        <v>64</v>
      </c>
      <c r="D149" s="101"/>
      <c r="E149" s="101"/>
      <c r="F149" s="101"/>
      <c r="G149" s="101"/>
      <c r="H149" s="101"/>
      <c r="I149" s="101"/>
      <c r="J149" s="101"/>
      <c r="K149" s="101"/>
      <c r="L149" s="101"/>
      <c r="M149" s="101"/>
      <c r="N149" s="101"/>
      <c r="O149" s="101"/>
      <c r="P149" s="101"/>
      <c r="Q149" s="101"/>
      <c r="R149" s="101"/>
      <c r="S149" s="101"/>
      <c r="T149" s="101"/>
      <c r="U149" s="101"/>
      <c r="V149" s="101"/>
      <c r="W149" s="101"/>
      <c r="X149" s="103" t="s">
        <v>65</v>
      </c>
      <c r="Y149" s="43"/>
    </row>
    <row r="150" spans="2:25" ht="15" hidden="1" customHeight="1" x14ac:dyDescent="0.35">
      <c r="B150" s="42"/>
      <c r="C150" s="99" t="s">
        <v>66</v>
      </c>
      <c r="D150" s="101"/>
      <c r="E150" s="101"/>
      <c r="F150" s="101"/>
      <c r="G150" s="101"/>
      <c r="H150" s="101"/>
      <c r="I150" s="101"/>
      <c r="J150" s="101"/>
      <c r="K150" s="101"/>
      <c r="L150" s="101"/>
      <c r="M150" s="101"/>
      <c r="N150" s="101"/>
      <c r="O150" s="101"/>
      <c r="P150" s="101"/>
      <c r="Q150" s="101"/>
      <c r="R150" s="101"/>
      <c r="S150" s="101"/>
      <c r="T150" s="101"/>
      <c r="U150" s="101"/>
      <c r="V150" s="101"/>
      <c r="W150" s="101"/>
      <c r="X150" s="103" t="s">
        <v>67</v>
      </c>
      <c r="Y150" s="43"/>
    </row>
    <row r="151" spans="2:25" ht="15" hidden="1" customHeight="1" x14ac:dyDescent="0.35">
      <c r="B151" s="42"/>
      <c r="C151" s="99" t="s">
        <v>68</v>
      </c>
      <c r="D151" s="101"/>
      <c r="E151" s="101"/>
      <c r="F151" s="101"/>
      <c r="G151" s="101"/>
      <c r="H151" s="101"/>
      <c r="I151" s="101"/>
      <c r="J151" s="101"/>
      <c r="K151" s="101"/>
      <c r="L151" s="101"/>
      <c r="M151" s="101"/>
      <c r="N151" s="101"/>
      <c r="O151" s="101"/>
      <c r="P151" s="101"/>
      <c r="Q151" s="101"/>
      <c r="R151" s="101"/>
      <c r="S151" s="101"/>
      <c r="T151" s="101"/>
      <c r="U151" s="101"/>
      <c r="V151" s="101"/>
      <c r="W151" s="101"/>
      <c r="X151" s="103" t="s">
        <v>69</v>
      </c>
      <c r="Y151" s="43"/>
    </row>
    <row r="152" spans="2:25" ht="15" hidden="1" customHeight="1" x14ac:dyDescent="0.35">
      <c r="B152" s="42"/>
      <c r="C152" s="99" t="s">
        <v>70</v>
      </c>
      <c r="D152" s="101"/>
      <c r="E152" s="101"/>
      <c r="F152" s="101"/>
      <c r="G152" s="101"/>
      <c r="H152" s="101"/>
      <c r="I152" s="101"/>
      <c r="J152" s="101"/>
      <c r="K152" s="101"/>
      <c r="L152" s="101"/>
      <c r="M152" s="101"/>
      <c r="N152" s="101"/>
      <c r="O152" s="101"/>
      <c r="P152" s="101"/>
      <c r="Q152" s="101"/>
      <c r="R152" s="101"/>
      <c r="S152" s="101"/>
      <c r="T152" s="101"/>
      <c r="U152" s="101"/>
      <c r="V152" s="101"/>
      <c r="W152" s="101"/>
      <c r="X152" s="103" t="s">
        <v>71</v>
      </c>
      <c r="Y152" s="43"/>
    </row>
    <row r="153" spans="2:25" ht="15" hidden="1" customHeight="1" x14ac:dyDescent="0.35">
      <c r="B153" s="42"/>
      <c r="C153" s="99" t="s">
        <v>72</v>
      </c>
      <c r="D153" s="101"/>
      <c r="E153" s="101"/>
      <c r="F153" s="101"/>
      <c r="G153" s="101"/>
      <c r="H153" s="101"/>
      <c r="I153" s="101"/>
      <c r="J153" s="101"/>
      <c r="K153" s="101"/>
      <c r="L153" s="101"/>
      <c r="M153" s="101"/>
      <c r="N153" s="101"/>
      <c r="O153" s="101"/>
      <c r="P153" s="101"/>
      <c r="Q153" s="101"/>
      <c r="R153" s="101"/>
      <c r="S153" s="101"/>
      <c r="T153" s="101"/>
      <c r="U153" s="101"/>
      <c r="V153" s="101"/>
      <c r="W153" s="101"/>
      <c r="X153" s="103" t="s">
        <v>73</v>
      </c>
      <c r="Y153" s="43"/>
    </row>
    <row r="154" spans="2:25" ht="15" hidden="1" customHeight="1" x14ac:dyDescent="0.35">
      <c r="B154" s="42"/>
      <c r="C154" s="99" t="s">
        <v>74</v>
      </c>
      <c r="D154" s="101"/>
      <c r="E154" s="101"/>
      <c r="F154" s="101"/>
      <c r="G154" s="101"/>
      <c r="H154" s="101"/>
      <c r="I154" s="101"/>
      <c r="J154" s="101"/>
      <c r="K154" s="101"/>
      <c r="L154" s="101"/>
      <c r="M154" s="101"/>
      <c r="N154" s="101"/>
      <c r="O154" s="101"/>
      <c r="P154" s="101"/>
      <c r="Q154" s="101"/>
      <c r="R154" s="101"/>
      <c r="S154" s="101"/>
      <c r="T154" s="101"/>
      <c r="U154" s="101"/>
      <c r="V154" s="101"/>
      <c r="W154" s="101"/>
      <c r="X154" s="103" t="s">
        <v>75</v>
      </c>
      <c r="Y154" s="43"/>
    </row>
    <row r="155" spans="2:25" ht="15" hidden="1" customHeight="1" x14ac:dyDescent="0.35">
      <c r="B155" s="42"/>
      <c r="C155" s="99" t="s">
        <v>76</v>
      </c>
      <c r="D155" s="101"/>
      <c r="E155" s="101"/>
      <c r="F155" s="101"/>
      <c r="G155" s="101"/>
      <c r="H155" s="101"/>
      <c r="I155" s="101"/>
      <c r="J155" s="101"/>
      <c r="K155" s="101"/>
      <c r="L155" s="101"/>
      <c r="M155" s="101"/>
      <c r="N155" s="101"/>
      <c r="O155" s="101"/>
      <c r="P155" s="101"/>
      <c r="Q155" s="101"/>
      <c r="R155" s="101"/>
      <c r="S155" s="101"/>
      <c r="T155" s="101"/>
      <c r="U155" s="101"/>
      <c r="V155" s="101"/>
      <c r="W155" s="101"/>
      <c r="X155" s="103" t="s">
        <v>77</v>
      </c>
      <c r="Y155" s="43"/>
    </row>
    <row r="156" spans="2:25" ht="15" hidden="1" customHeight="1" x14ac:dyDescent="0.35">
      <c r="B156" s="42"/>
      <c r="C156" s="99" t="s">
        <v>78</v>
      </c>
      <c r="D156" s="101"/>
      <c r="E156" s="101"/>
      <c r="F156" s="101"/>
      <c r="G156" s="101"/>
      <c r="H156" s="101"/>
      <c r="I156" s="101"/>
      <c r="J156" s="101"/>
      <c r="K156" s="101"/>
      <c r="L156" s="101"/>
      <c r="M156" s="101"/>
      <c r="N156" s="101"/>
      <c r="O156" s="101"/>
      <c r="P156" s="101"/>
      <c r="Q156" s="101"/>
      <c r="R156" s="101"/>
      <c r="S156" s="101"/>
      <c r="T156" s="101"/>
      <c r="U156" s="101"/>
      <c r="V156" s="101"/>
      <c r="W156" s="101"/>
      <c r="X156" s="103" t="s">
        <v>79</v>
      </c>
      <c r="Y156" s="43"/>
    </row>
    <row r="157" spans="2:25" ht="15" hidden="1" customHeight="1" x14ac:dyDescent="0.35">
      <c r="B157" s="42"/>
      <c r="C157" s="99" t="s">
        <v>80</v>
      </c>
      <c r="D157" s="101"/>
      <c r="E157" s="101"/>
      <c r="F157" s="101"/>
      <c r="G157" s="101"/>
      <c r="H157" s="101"/>
      <c r="I157" s="101"/>
      <c r="J157" s="101"/>
      <c r="K157" s="101"/>
      <c r="L157" s="101"/>
      <c r="M157" s="101"/>
      <c r="N157" s="101"/>
      <c r="O157" s="101"/>
      <c r="P157" s="101"/>
      <c r="Q157" s="101"/>
      <c r="R157" s="101"/>
      <c r="S157" s="101"/>
      <c r="T157" s="101"/>
      <c r="U157" s="101"/>
      <c r="V157" s="101"/>
      <c r="W157" s="101"/>
      <c r="X157" s="103" t="s">
        <v>81</v>
      </c>
      <c r="Y157" s="43"/>
    </row>
    <row r="158" spans="2:25" ht="15" hidden="1" customHeight="1" x14ac:dyDescent="0.35">
      <c r="B158" s="42"/>
      <c r="C158" s="99" t="s">
        <v>82</v>
      </c>
      <c r="D158" s="101"/>
      <c r="E158" s="101"/>
      <c r="F158" s="101"/>
      <c r="G158" s="101"/>
      <c r="H158" s="101"/>
      <c r="I158" s="101"/>
      <c r="J158" s="101"/>
      <c r="K158" s="101"/>
      <c r="L158" s="101"/>
      <c r="M158" s="101"/>
      <c r="N158" s="101"/>
      <c r="O158" s="101"/>
      <c r="P158" s="101"/>
      <c r="Q158" s="101"/>
      <c r="R158" s="101"/>
      <c r="S158" s="101"/>
      <c r="T158" s="101"/>
      <c r="U158" s="101"/>
      <c r="V158" s="101"/>
      <c r="W158" s="101"/>
      <c r="X158" s="103" t="s">
        <v>83</v>
      </c>
      <c r="Y158" s="43"/>
    </row>
    <row r="159" spans="2:25" ht="15" hidden="1" customHeight="1" x14ac:dyDescent="0.35">
      <c r="B159" s="42"/>
      <c r="C159" s="99" t="s">
        <v>84</v>
      </c>
      <c r="D159" s="101"/>
      <c r="E159" s="101"/>
      <c r="F159" s="101"/>
      <c r="G159" s="101"/>
      <c r="H159" s="101"/>
      <c r="I159" s="101"/>
      <c r="J159" s="101"/>
      <c r="K159" s="101"/>
      <c r="L159" s="101"/>
      <c r="M159" s="101"/>
      <c r="N159" s="101"/>
      <c r="O159" s="101"/>
      <c r="P159" s="101"/>
      <c r="Q159" s="101"/>
      <c r="R159" s="101"/>
      <c r="S159" s="101"/>
      <c r="T159" s="101"/>
      <c r="U159" s="101"/>
      <c r="V159" s="101"/>
      <c r="W159" s="101"/>
      <c r="X159" s="103" t="s">
        <v>85</v>
      </c>
      <c r="Y159" s="43"/>
    </row>
    <row r="160" spans="2:25" ht="15" hidden="1" customHeight="1" x14ac:dyDescent="0.35">
      <c r="B160" s="42"/>
      <c r="C160" s="99" t="s">
        <v>86</v>
      </c>
      <c r="D160" s="101"/>
      <c r="E160" s="101"/>
      <c r="F160" s="101"/>
      <c r="G160" s="101"/>
      <c r="H160" s="101"/>
      <c r="I160" s="101"/>
      <c r="J160" s="101"/>
      <c r="K160" s="101"/>
      <c r="L160" s="101"/>
      <c r="M160" s="101"/>
      <c r="N160" s="101"/>
      <c r="O160" s="101"/>
      <c r="P160" s="101"/>
      <c r="Q160" s="101"/>
      <c r="R160" s="101"/>
      <c r="S160" s="101"/>
      <c r="T160" s="101"/>
      <c r="U160" s="101"/>
      <c r="V160" s="101"/>
      <c r="W160" s="101"/>
      <c r="X160" s="103" t="s">
        <v>87</v>
      </c>
      <c r="Y160" s="43"/>
    </row>
    <row r="161" spans="2:25" ht="15" hidden="1" customHeight="1" x14ac:dyDescent="0.35">
      <c r="B161" s="42"/>
      <c r="C161" s="99" t="s">
        <v>88</v>
      </c>
      <c r="D161" s="101"/>
      <c r="E161" s="101"/>
      <c r="F161" s="101"/>
      <c r="G161" s="101"/>
      <c r="H161" s="101"/>
      <c r="I161" s="101"/>
      <c r="J161" s="101"/>
      <c r="K161" s="101"/>
      <c r="L161" s="101"/>
      <c r="M161" s="101"/>
      <c r="N161" s="101"/>
      <c r="O161" s="101"/>
      <c r="P161" s="101"/>
      <c r="Q161" s="101"/>
      <c r="R161" s="101"/>
      <c r="S161" s="101"/>
      <c r="T161" s="101"/>
      <c r="U161" s="101"/>
      <c r="V161" s="101"/>
      <c r="W161" s="101"/>
      <c r="X161" s="103" t="s">
        <v>89</v>
      </c>
      <c r="Y161" s="43"/>
    </row>
    <row r="162" spans="2:25" ht="15" hidden="1" customHeight="1" x14ac:dyDescent="0.35">
      <c r="B162" s="42"/>
      <c r="C162" s="99" t="s">
        <v>90</v>
      </c>
      <c r="D162" s="101"/>
      <c r="E162" s="101"/>
      <c r="F162" s="101"/>
      <c r="G162" s="101"/>
      <c r="H162" s="101"/>
      <c r="I162" s="101"/>
      <c r="J162" s="101"/>
      <c r="K162" s="101"/>
      <c r="L162" s="101"/>
      <c r="M162" s="101"/>
      <c r="N162" s="101"/>
      <c r="O162" s="101"/>
      <c r="P162" s="101"/>
      <c r="Q162" s="101"/>
      <c r="R162" s="101"/>
      <c r="S162" s="101"/>
      <c r="T162" s="101"/>
      <c r="U162" s="101"/>
      <c r="V162" s="101"/>
      <c r="W162" s="101"/>
      <c r="X162" s="103" t="s">
        <v>91</v>
      </c>
      <c r="Y162" s="43"/>
    </row>
    <row r="163" spans="2:25" ht="15" hidden="1" customHeight="1" x14ac:dyDescent="0.35">
      <c r="B163" s="42"/>
      <c r="C163" s="99" t="s">
        <v>92</v>
      </c>
      <c r="D163" s="101"/>
      <c r="E163" s="101"/>
      <c r="F163" s="101"/>
      <c r="G163" s="101"/>
      <c r="H163" s="101"/>
      <c r="I163" s="101"/>
      <c r="J163" s="101"/>
      <c r="K163" s="101"/>
      <c r="L163" s="101"/>
      <c r="M163" s="101"/>
      <c r="N163" s="101"/>
      <c r="O163" s="101"/>
      <c r="P163" s="101"/>
      <c r="Q163" s="101"/>
      <c r="R163" s="101"/>
      <c r="S163" s="101"/>
      <c r="T163" s="101"/>
      <c r="U163" s="101"/>
      <c r="V163" s="101"/>
      <c r="W163" s="101"/>
      <c r="X163" s="103" t="s">
        <v>93</v>
      </c>
      <c r="Y163" s="43"/>
    </row>
    <row r="164" spans="2:25" ht="15" hidden="1" customHeight="1" x14ac:dyDescent="0.35">
      <c r="B164" s="42"/>
      <c r="C164" s="99" t="s">
        <v>94</v>
      </c>
      <c r="D164" s="101"/>
      <c r="E164" s="101"/>
      <c r="F164" s="101"/>
      <c r="G164" s="101"/>
      <c r="H164" s="101"/>
      <c r="I164" s="101"/>
      <c r="J164" s="101"/>
      <c r="K164" s="101"/>
      <c r="L164" s="101"/>
      <c r="M164" s="101"/>
      <c r="N164" s="101"/>
      <c r="O164" s="101"/>
      <c r="P164" s="101"/>
      <c r="Q164" s="101"/>
      <c r="R164" s="101"/>
      <c r="S164" s="101"/>
      <c r="T164" s="101"/>
      <c r="U164" s="101"/>
      <c r="V164" s="101"/>
      <c r="W164" s="101"/>
      <c r="X164" s="103" t="s">
        <v>95</v>
      </c>
      <c r="Y164" s="43"/>
    </row>
    <row r="165" spans="2:25" ht="15" hidden="1" customHeight="1" x14ac:dyDescent="0.35">
      <c r="B165" s="42"/>
      <c r="C165" s="99" t="s">
        <v>96</v>
      </c>
      <c r="D165" s="101"/>
      <c r="E165" s="101"/>
      <c r="F165" s="101"/>
      <c r="G165" s="101"/>
      <c r="H165" s="101"/>
      <c r="I165" s="101"/>
      <c r="J165" s="101"/>
      <c r="K165" s="101"/>
      <c r="L165" s="101"/>
      <c r="M165" s="101"/>
      <c r="N165" s="101"/>
      <c r="O165" s="101"/>
      <c r="P165" s="101"/>
      <c r="Q165" s="101"/>
      <c r="R165" s="101"/>
      <c r="S165" s="101"/>
      <c r="T165" s="101"/>
      <c r="U165" s="101"/>
      <c r="V165" s="101"/>
      <c r="W165" s="101"/>
      <c r="X165" s="103" t="s">
        <v>97</v>
      </c>
      <c r="Y165" s="43"/>
    </row>
    <row r="166" spans="2:25" ht="15" hidden="1" customHeight="1" x14ac:dyDescent="0.25">
      <c r="B166" s="42"/>
      <c r="C166" s="94"/>
      <c r="D166" s="94"/>
      <c r="E166" s="94"/>
      <c r="F166" s="94"/>
      <c r="G166" s="94"/>
      <c r="H166" s="94"/>
      <c r="I166" s="94"/>
      <c r="J166" s="94"/>
      <c r="K166" s="94"/>
      <c r="L166" s="94"/>
      <c r="M166" s="94"/>
      <c r="N166" s="94"/>
      <c r="O166" s="94"/>
      <c r="P166" s="94"/>
      <c r="Q166" s="94"/>
      <c r="R166" s="94"/>
      <c r="S166" s="94"/>
      <c r="T166" s="94"/>
      <c r="U166" s="94"/>
      <c r="V166" s="94"/>
      <c r="W166" s="94"/>
      <c r="X166" s="94"/>
      <c r="Y166" s="43"/>
    </row>
    <row r="167" spans="2:25" ht="15" hidden="1" customHeight="1" x14ac:dyDescent="0.25">
      <c r="B167" s="42"/>
      <c r="C167" s="94" t="s">
        <v>99</v>
      </c>
      <c r="D167" s="94"/>
      <c r="E167" s="94"/>
      <c r="F167" s="94"/>
      <c r="G167" s="94"/>
      <c r="H167" s="94"/>
      <c r="I167" s="94"/>
      <c r="J167" s="94"/>
      <c r="K167" s="94"/>
      <c r="L167" s="94"/>
      <c r="M167" s="94"/>
      <c r="N167" s="94"/>
      <c r="O167" s="94"/>
      <c r="P167" s="94"/>
      <c r="Q167" s="94"/>
      <c r="R167" s="94"/>
      <c r="S167" s="94"/>
      <c r="T167" s="94"/>
      <c r="U167" s="94"/>
      <c r="V167" s="94"/>
      <c r="W167" s="94"/>
      <c r="X167" s="94"/>
      <c r="Y167" s="43"/>
    </row>
    <row r="168" spans="2:25" ht="15" hidden="1" customHeight="1" x14ac:dyDescent="0.25">
      <c r="B168" s="42"/>
      <c r="C168" s="98" t="s">
        <v>24</v>
      </c>
      <c r="D168" s="100" t="s">
        <v>25</v>
      </c>
      <c r="E168" s="100" t="s">
        <v>26</v>
      </c>
      <c r="F168" s="100" t="s">
        <v>27</v>
      </c>
      <c r="G168" s="100" t="s">
        <v>28</v>
      </c>
      <c r="H168" s="100" t="s">
        <v>29</v>
      </c>
      <c r="I168" s="100" t="s">
        <v>30</v>
      </c>
      <c r="J168" s="100" t="s">
        <v>31</v>
      </c>
      <c r="K168" s="100" t="s">
        <v>32</v>
      </c>
      <c r="L168" s="100" t="s">
        <v>33</v>
      </c>
      <c r="M168" s="100" t="s">
        <v>34</v>
      </c>
      <c r="N168" s="100" t="s">
        <v>35</v>
      </c>
      <c r="O168" s="100" t="s">
        <v>36</v>
      </c>
      <c r="P168" s="100" t="s">
        <v>37</v>
      </c>
      <c r="Q168" s="100" t="s">
        <v>38</v>
      </c>
      <c r="R168" s="100" t="s">
        <v>39</v>
      </c>
      <c r="S168" s="100" t="s">
        <v>40</v>
      </c>
      <c r="T168" s="100" t="s">
        <v>41</v>
      </c>
      <c r="U168" s="100" t="s">
        <v>42</v>
      </c>
      <c r="V168" s="100" t="s">
        <v>43</v>
      </c>
      <c r="W168" s="100" t="s">
        <v>44</v>
      </c>
      <c r="X168" s="97" t="s">
        <v>45</v>
      </c>
      <c r="Y168" s="43"/>
    </row>
    <row r="169" spans="2:25" ht="15" hidden="1" customHeight="1" x14ac:dyDescent="0.35">
      <c r="B169" s="42"/>
      <c r="C169" s="99" t="s">
        <v>49</v>
      </c>
      <c r="D169" s="101"/>
      <c r="E169" s="101"/>
      <c r="F169" s="101"/>
      <c r="G169" s="101"/>
      <c r="H169" s="101"/>
      <c r="I169" s="101"/>
      <c r="J169" s="101"/>
      <c r="K169" s="101"/>
      <c r="L169" s="101"/>
      <c r="M169" s="101"/>
      <c r="N169" s="101"/>
      <c r="O169" s="101"/>
      <c r="P169" s="101"/>
      <c r="Q169" s="101"/>
      <c r="R169" s="101"/>
      <c r="S169" s="101"/>
      <c r="T169" s="101"/>
      <c r="U169" s="101"/>
      <c r="V169" s="101"/>
      <c r="W169" s="101"/>
      <c r="X169" s="103" t="s">
        <v>50</v>
      </c>
      <c r="Y169" s="43"/>
    </row>
    <row r="170" spans="2:25" ht="15" hidden="1" customHeight="1" x14ac:dyDescent="0.35">
      <c r="B170" s="42"/>
      <c r="C170" s="99" t="s">
        <v>51</v>
      </c>
      <c r="D170" s="101"/>
      <c r="E170" s="101"/>
      <c r="F170" s="101"/>
      <c r="G170" s="101"/>
      <c r="H170" s="101"/>
      <c r="I170" s="101"/>
      <c r="J170" s="101"/>
      <c r="K170" s="101"/>
      <c r="L170" s="101"/>
      <c r="M170" s="101"/>
      <c r="N170" s="101"/>
      <c r="O170" s="101"/>
      <c r="P170" s="101"/>
      <c r="Q170" s="101"/>
      <c r="R170" s="101"/>
      <c r="S170" s="101"/>
      <c r="T170" s="101"/>
      <c r="U170" s="101"/>
      <c r="V170" s="101"/>
      <c r="W170" s="101"/>
      <c r="X170" s="103" t="s">
        <v>52</v>
      </c>
      <c r="Y170" s="43"/>
    </row>
    <row r="171" spans="2:25" ht="15" hidden="1" customHeight="1" x14ac:dyDescent="0.35">
      <c r="B171" s="42"/>
      <c r="C171" s="99" t="s">
        <v>53</v>
      </c>
      <c r="D171" s="101"/>
      <c r="E171" s="101"/>
      <c r="F171" s="101"/>
      <c r="G171" s="101"/>
      <c r="H171" s="101"/>
      <c r="I171" s="101"/>
      <c r="J171" s="101"/>
      <c r="K171" s="101"/>
      <c r="L171" s="101"/>
      <c r="M171" s="101"/>
      <c r="N171" s="101"/>
      <c r="O171" s="101"/>
      <c r="P171" s="101"/>
      <c r="Q171" s="101"/>
      <c r="R171" s="101"/>
      <c r="S171" s="101"/>
      <c r="T171" s="101"/>
      <c r="U171" s="101"/>
      <c r="V171" s="101"/>
      <c r="W171" s="101"/>
      <c r="X171" s="103" t="s">
        <v>54</v>
      </c>
      <c r="Y171" s="43"/>
    </row>
    <row r="172" spans="2:25" ht="15" hidden="1" customHeight="1" x14ac:dyDescent="0.25">
      <c r="B172" s="42"/>
      <c r="C172" s="94"/>
      <c r="D172" s="94"/>
      <c r="E172" s="94"/>
      <c r="F172" s="94"/>
      <c r="G172" s="94"/>
      <c r="H172" s="94"/>
      <c r="I172" s="94"/>
      <c r="J172" s="94"/>
      <c r="K172" s="94"/>
      <c r="L172" s="94"/>
      <c r="M172" s="94"/>
      <c r="N172" s="94"/>
      <c r="O172" s="94"/>
      <c r="P172" s="94"/>
      <c r="Q172" s="94"/>
      <c r="R172" s="94"/>
      <c r="S172" s="94"/>
      <c r="T172" s="94"/>
      <c r="U172" s="94"/>
      <c r="V172" s="94"/>
      <c r="W172" s="94"/>
      <c r="X172" s="94"/>
      <c r="Y172" s="43"/>
    </row>
    <row r="173" spans="2:25" ht="15" hidden="1" customHeight="1" x14ac:dyDescent="0.25">
      <c r="B173" s="42"/>
      <c r="C173" s="94" t="s">
        <v>100</v>
      </c>
      <c r="D173" s="94"/>
      <c r="E173" s="94"/>
      <c r="F173" s="94"/>
      <c r="G173" s="94"/>
      <c r="H173" s="94"/>
      <c r="I173" s="94"/>
      <c r="J173" s="94"/>
      <c r="K173" s="94"/>
      <c r="L173" s="94"/>
      <c r="M173" s="94"/>
      <c r="N173" s="94"/>
      <c r="O173" s="94"/>
      <c r="P173" s="94"/>
      <c r="Q173" s="94"/>
      <c r="R173" s="94"/>
      <c r="S173" s="94"/>
      <c r="T173" s="94"/>
      <c r="U173" s="94"/>
      <c r="V173" s="94"/>
      <c r="W173" s="94"/>
      <c r="X173" s="94"/>
      <c r="Y173" s="43"/>
    </row>
    <row r="174" spans="2:25" ht="15" hidden="1" customHeight="1" x14ac:dyDescent="0.25">
      <c r="B174" s="42"/>
      <c r="C174" s="98" t="s">
        <v>24</v>
      </c>
      <c r="D174" s="100" t="s">
        <v>25</v>
      </c>
      <c r="E174" s="100" t="s">
        <v>26</v>
      </c>
      <c r="F174" s="100" t="s">
        <v>27</v>
      </c>
      <c r="G174" s="100" t="s">
        <v>28</v>
      </c>
      <c r="H174" s="100" t="s">
        <v>29</v>
      </c>
      <c r="I174" s="100" t="s">
        <v>30</v>
      </c>
      <c r="J174" s="100" t="s">
        <v>31</v>
      </c>
      <c r="K174" s="100" t="s">
        <v>32</v>
      </c>
      <c r="L174" s="100" t="s">
        <v>33</v>
      </c>
      <c r="M174" s="100" t="s">
        <v>34</v>
      </c>
      <c r="N174" s="100" t="s">
        <v>35</v>
      </c>
      <c r="O174" s="100" t="s">
        <v>36</v>
      </c>
      <c r="P174" s="100" t="s">
        <v>37</v>
      </c>
      <c r="Q174" s="100" t="s">
        <v>38</v>
      </c>
      <c r="R174" s="100" t="s">
        <v>39</v>
      </c>
      <c r="S174" s="100" t="s">
        <v>40</v>
      </c>
      <c r="T174" s="100" t="s">
        <v>41</v>
      </c>
      <c r="U174" s="100" t="s">
        <v>42</v>
      </c>
      <c r="V174" s="100" t="s">
        <v>43</v>
      </c>
      <c r="W174" s="100" t="s">
        <v>44</v>
      </c>
      <c r="X174" s="97" t="s">
        <v>45</v>
      </c>
      <c r="Y174" s="43"/>
    </row>
    <row r="175" spans="2:25" ht="15" hidden="1" customHeight="1" x14ac:dyDescent="0.35">
      <c r="B175" s="42"/>
      <c r="C175" s="99" t="s">
        <v>49</v>
      </c>
      <c r="D175" s="101"/>
      <c r="E175" s="101"/>
      <c r="F175" s="101"/>
      <c r="G175" s="101"/>
      <c r="H175" s="101"/>
      <c r="I175" s="101"/>
      <c r="J175" s="101"/>
      <c r="K175" s="101"/>
      <c r="L175" s="101"/>
      <c r="M175" s="101"/>
      <c r="N175" s="101"/>
      <c r="O175" s="101"/>
      <c r="P175" s="101"/>
      <c r="Q175" s="101"/>
      <c r="R175" s="101"/>
      <c r="S175" s="101"/>
      <c r="T175" s="101"/>
      <c r="U175" s="101"/>
      <c r="V175" s="101"/>
      <c r="W175" s="101"/>
      <c r="X175" s="103" t="s">
        <v>50</v>
      </c>
      <c r="Y175" s="43"/>
    </row>
    <row r="176" spans="2:25" ht="15" hidden="1" customHeight="1" x14ac:dyDescent="0.35">
      <c r="B176" s="42"/>
      <c r="C176" s="99" t="s">
        <v>51</v>
      </c>
      <c r="D176" s="101"/>
      <c r="E176" s="101"/>
      <c r="F176" s="101"/>
      <c r="G176" s="101"/>
      <c r="H176" s="101"/>
      <c r="I176" s="101"/>
      <c r="J176" s="101"/>
      <c r="K176" s="101"/>
      <c r="L176" s="101"/>
      <c r="M176" s="101"/>
      <c r="N176" s="101"/>
      <c r="O176" s="101"/>
      <c r="P176" s="101"/>
      <c r="Q176" s="101"/>
      <c r="R176" s="101"/>
      <c r="S176" s="101"/>
      <c r="T176" s="101"/>
      <c r="U176" s="101"/>
      <c r="V176" s="101"/>
      <c r="W176" s="101"/>
      <c r="X176" s="103" t="s">
        <v>52</v>
      </c>
      <c r="Y176" s="43"/>
    </row>
    <row r="177" spans="2:25" ht="15" hidden="1" customHeight="1" x14ac:dyDescent="0.35">
      <c r="B177" s="42"/>
      <c r="C177" s="99" t="s">
        <v>53</v>
      </c>
      <c r="D177" s="101"/>
      <c r="E177" s="101"/>
      <c r="F177" s="101"/>
      <c r="G177" s="101"/>
      <c r="H177" s="101"/>
      <c r="I177" s="101"/>
      <c r="J177" s="101"/>
      <c r="K177" s="101"/>
      <c r="L177" s="101"/>
      <c r="M177" s="101"/>
      <c r="N177" s="101"/>
      <c r="O177" s="101"/>
      <c r="P177" s="101"/>
      <c r="Q177" s="101"/>
      <c r="R177" s="101"/>
      <c r="S177" s="101"/>
      <c r="T177" s="101"/>
      <c r="U177" s="101"/>
      <c r="V177" s="101"/>
      <c r="W177" s="101"/>
      <c r="X177" s="103" t="s">
        <v>54</v>
      </c>
      <c r="Y177" s="43"/>
    </row>
    <row r="178" spans="2:25" ht="15" hidden="1" customHeight="1" x14ac:dyDescent="0.25">
      <c r="B178" s="42"/>
      <c r="C178" s="94"/>
      <c r="D178" s="94"/>
      <c r="E178" s="94"/>
      <c r="F178" s="94"/>
      <c r="G178" s="94"/>
      <c r="H178" s="94"/>
      <c r="I178" s="94"/>
      <c r="J178" s="94"/>
      <c r="K178" s="94"/>
      <c r="L178" s="94"/>
      <c r="M178" s="94"/>
      <c r="N178" s="94"/>
      <c r="O178" s="94"/>
      <c r="P178" s="94"/>
      <c r="Q178" s="94"/>
      <c r="R178" s="94"/>
      <c r="S178" s="94"/>
      <c r="T178" s="94"/>
      <c r="U178" s="94"/>
      <c r="V178" s="94"/>
      <c r="W178" s="94"/>
      <c r="X178" s="94"/>
      <c r="Y178" s="43"/>
    </row>
    <row r="179" spans="2:25" ht="15" hidden="1" customHeight="1" x14ac:dyDescent="0.25">
      <c r="B179" s="42"/>
      <c r="C179" s="94" t="s">
        <v>101</v>
      </c>
      <c r="D179" s="94"/>
      <c r="E179" s="94"/>
      <c r="F179" s="94"/>
      <c r="G179" s="94"/>
      <c r="H179" s="94"/>
      <c r="I179" s="94"/>
      <c r="J179" s="94"/>
      <c r="K179" s="94"/>
      <c r="L179" s="94"/>
      <c r="M179" s="94"/>
      <c r="N179" s="94"/>
      <c r="O179" s="94"/>
      <c r="P179" s="94"/>
      <c r="Q179" s="94"/>
      <c r="R179" s="94"/>
      <c r="S179" s="94"/>
      <c r="T179" s="94"/>
      <c r="U179" s="94"/>
      <c r="V179" s="94"/>
      <c r="W179" s="94"/>
      <c r="X179" s="94"/>
      <c r="Y179" s="43"/>
    </row>
    <row r="180" spans="2:25" ht="15" hidden="1" customHeight="1" x14ac:dyDescent="0.25">
      <c r="B180" s="42"/>
      <c r="C180" s="98" t="s">
        <v>24</v>
      </c>
      <c r="D180" s="100" t="s">
        <v>25</v>
      </c>
      <c r="E180" s="100" t="s">
        <v>26</v>
      </c>
      <c r="F180" s="100" t="s">
        <v>27</v>
      </c>
      <c r="G180" s="100" t="s">
        <v>28</v>
      </c>
      <c r="H180" s="100" t="s">
        <v>29</v>
      </c>
      <c r="I180" s="100" t="s">
        <v>30</v>
      </c>
      <c r="J180" s="100" t="s">
        <v>31</v>
      </c>
      <c r="K180" s="100" t="s">
        <v>32</v>
      </c>
      <c r="L180" s="100" t="s">
        <v>33</v>
      </c>
      <c r="M180" s="100" t="s">
        <v>34</v>
      </c>
      <c r="N180" s="100" t="s">
        <v>35</v>
      </c>
      <c r="O180" s="100" t="s">
        <v>36</v>
      </c>
      <c r="P180" s="100" t="s">
        <v>37</v>
      </c>
      <c r="Q180" s="100" t="s">
        <v>38</v>
      </c>
      <c r="R180" s="100" t="s">
        <v>39</v>
      </c>
      <c r="S180" s="100" t="s">
        <v>40</v>
      </c>
      <c r="T180" s="100" t="s">
        <v>41</v>
      </c>
      <c r="U180" s="100" t="s">
        <v>42</v>
      </c>
      <c r="V180" s="100" t="s">
        <v>43</v>
      </c>
      <c r="W180" s="100" t="s">
        <v>44</v>
      </c>
      <c r="X180" s="97" t="s">
        <v>45</v>
      </c>
      <c r="Y180" s="43"/>
    </row>
    <row r="181" spans="2:25" ht="15" hidden="1" customHeight="1" x14ac:dyDescent="0.35">
      <c r="B181" s="42"/>
      <c r="C181" s="99" t="s">
        <v>49</v>
      </c>
      <c r="D181" s="101"/>
      <c r="E181" s="101"/>
      <c r="F181" s="101"/>
      <c r="G181" s="101"/>
      <c r="H181" s="101"/>
      <c r="I181" s="101"/>
      <c r="J181" s="101"/>
      <c r="K181" s="101"/>
      <c r="L181" s="101"/>
      <c r="M181" s="101"/>
      <c r="N181" s="101"/>
      <c r="O181" s="101"/>
      <c r="P181" s="101"/>
      <c r="Q181" s="101"/>
      <c r="R181" s="101"/>
      <c r="S181" s="101"/>
      <c r="T181" s="101"/>
      <c r="U181" s="101"/>
      <c r="V181" s="101"/>
      <c r="W181" s="101"/>
      <c r="X181" s="103" t="s">
        <v>50</v>
      </c>
      <c r="Y181" s="43"/>
    </row>
    <row r="182" spans="2:25" ht="15" hidden="1" customHeight="1" x14ac:dyDescent="0.35">
      <c r="B182" s="42"/>
      <c r="C182" s="99" t="s">
        <v>51</v>
      </c>
      <c r="D182" s="101"/>
      <c r="E182" s="101"/>
      <c r="F182" s="101"/>
      <c r="G182" s="101"/>
      <c r="H182" s="101"/>
      <c r="I182" s="101"/>
      <c r="J182" s="101"/>
      <c r="K182" s="101"/>
      <c r="L182" s="101"/>
      <c r="M182" s="101"/>
      <c r="N182" s="101"/>
      <c r="O182" s="101"/>
      <c r="P182" s="101"/>
      <c r="Q182" s="101"/>
      <c r="R182" s="101"/>
      <c r="S182" s="101"/>
      <c r="T182" s="101"/>
      <c r="U182" s="101"/>
      <c r="V182" s="101"/>
      <c r="W182" s="101"/>
      <c r="X182" s="103" t="s">
        <v>52</v>
      </c>
      <c r="Y182" s="43"/>
    </row>
    <row r="183" spans="2:25" ht="15" hidden="1" customHeight="1" x14ac:dyDescent="0.35">
      <c r="B183" s="42"/>
      <c r="C183" s="99" t="s">
        <v>53</v>
      </c>
      <c r="D183" s="101"/>
      <c r="E183" s="101"/>
      <c r="F183" s="101"/>
      <c r="G183" s="101"/>
      <c r="H183" s="101"/>
      <c r="I183" s="101"/>
      <c r="J183" s="101"/>
      <c r="K183" s="101"/>
      <c r="L183" s="101"/>
      <c r="M183" s="101"/>
      <c r="N183" s="101"/>
      <c r="O183" s="101"/>
      <c r="P183" s="101"/>
      <c r="Q183" s="101"/>
      <c r="R183" s="101"/>
      <c r="S183" s="101"/>
      <c r="T183" s="101"/>
      <c r="U183" s="101"/>
      <c r="V183" s="101"/>
      <c r="W183" s="101"/>
      <c r="X183" s="103" t="s">
        <v>54</v>
      </c>
      <c r="Y183" s="43"/>
    </row>
    <row r="184" spans="2:25" ht="15" hidden="1" customHeight="1" x14ac:dyDescent="0.25">
      <c r="B184" s="42"/>
      <c r="C184" s="94"/>
      <c r="D184" s="94"/>
      <c r="E184" s="94"/>
      <c r="F184" s="94"/>
      <c r="G184" s="94"/>
      <c r="H184" s="94"/>
      <c r="I184" s="94"/>
      <c r="J184" s="94"/>
      <c r="K184" s="94"/>
      <c r="L184" s="94"/>
      <c r="M184" s="94"/>
      <c r="N184" s="94"/>
      <c r="O184" s="94"/>
      <c r="P184" s="94"/>
      <c r="Q184" s="94"/>
      <c r="R184" s="94"/>
      <c r="S184" s="94"/>
      <c r="T184" s="94"/>
      <c r="U184" s="94"/>
      <c r="V184" s="94"/>
      <c r="W184" s="94"/>
      <c r="X184" s="94"/>
      <c r="Y184" s="43"/>
    </row>
    <row r="185" spans="2:25" ht="15" hidden="1" customHeight="1" x14ac:dyDescent="0.25">
      <c r="B185" s="42"/>
      <c r="C185" s="94" t="s">
        <v>102</v>
      </c>
      <c r="D185" s="94"/>
      <c r="E185" s="94"/>
      <c r="F185" s="94"/>
      <c r="G185" s="94"/>
      <c r="H185" s="94"/>
      <c r="I185" s="94"/>
      <c r="J185" s="94"/>
      <c r="K185" s="94"/>
      <c r="L185" s="94"/>
      <c r="M185" s="94"/>
      <c r="N185" s="94"/>
      <c r="O185" s="94"/>
      <c r="P185" s="94"/>
      <c r="Q185" s="94"/>
      <c r="R185" s="94"/>
      <c r="S185" s="94"/>
      <c r="T185" s="94"/>
      <c r="U185" s="94"/>
      <c r="V185" s="94"/>
      <c r="W185" s="94"/>
      <c r="X185" s="94"/>
      <c r="Y185" s="43"/>
    </row>
    <row r="186" spans="2:25" ht="15" hidden="1" customHeight="1" x14ac:dyDescent="0.25">
      <c r="B186" s="42"/>
      <c r="C186" s="98" t="s">
        <v>24</v>
      </c>
      <c r="D186" s="100" t="s">
        <v>25</v>
      </c>
      <c r="E186" s="100" t="s">
        <v>26</v>
      </c>
      <c r="F186" s="100" t="s">
        <v>27</v>
      </c>
      <c r="G186" s="100" t="s">
        <v>28</v>
      </c>
      <c r="H186" s="100" t="s">
        <v>29</v>
      </c>
      <c r="I186" s="100" t="s">
        <v>30</v>
      </c>
      <c r="J186" s="100" t="s">
        <v>31</v>
      </c>
      <c r="K186" s="100" t="s">
        <v>32</v>
      </c>
      <c r="L186" s="100" t="s">
        <v>33</v>
      </c>
      <c r="M186" s="100" t="s">
        <v>34</v>
      </c>
      <c r="N186" s="100" t="s">
        <v>35</v>
      </c>
      <c r="O186" s="100" t="s">
        <v>36</v>
      </c>
      <c r="P186" s="100" t="s">
        <v>37</v>
      </c>
      <c r="Q186" s="100" t="s">
        <v>38</v>
      </c>
      <c r="R186" s="100" t="s">
        <v>39</v>
      </c>
      <c r="S186" s="100" t="s">
        <v>40</v>
      </c>
      <c r="T186" s="100" t="s">
        <v>41</v>
      </c>
      <c r="U186" s="100" t="s">
        <v>42</v>
      </c>
      <c r="V186" s="100" t="s">
        <v>43</v>
      </c>
      <c r="W186" s="100" t="s">
        <v>44</v>
      </c>
      <c r="X186" s="97" t="s">
        <v>45</v>
      </c>
      <c r="Y186" s="43"/>
    </row>
    <row r="187" spans="2:25" ht="15" hidden="1" customHeight="1" x14ac:dyDescent="0.35">
      <c r="B187" s="42"/>
      <c r="C187" s="99" t="s">
        <v>49</v>
      </c>
      <c r="D187" s="101"/>
      <c r="E187" s="101"/>
      <c r="F187" s="101"/>
      <c r="G187" s="101"/>
      <c r="H187" s="101"/>
      <c r="I187" s="101"/>
      <c r="J187" s="101"/>
      <c r="K187" s="101"/>
      <c r="L187" s="101"/>
      <c r="M187" s="101"/>
      <c r="N187" s="101"/>
      <c r="O187" s="101"/>
      <c r="P187" s="101"/>
      <c r="Q187" s="101"/>
      <c r="R187" s="101"/>
      <c r="S187" s="101"/>
      <c r="T187" s="101"/>
      <c r="U187" s="101"/>
      <c r="V187" s="101"/>
      <c r="W187" s="101"/>
      <c r="X187" s="103" t="s">
        <v>50</v>
      </c>
      <c r="Y187" s="43"/>
    </row>
    <row r="188" spans="2:25" ht="15" hidden="1" customHeight="1" x14ac:dyDescent="0.35">
      <c r="B188" s="42"/>
      <c r="C188" s="99" t="s">
        <v>51</v>
      </c>
      <c r="D188" s="101"/>
      <c r="E188" s="101"/>
      <c r="F188" s="101"/>
      <c r="G188" s="101"/>
      <c r="H188" s="101"/>
      <c r="I188" s="101"/>
      <c r="J188" s="101"/>
      <c r="K188" s="101"/>
      <c r="L188" s="101"/>
      <c r="M188" s="101"/>
      <c r="N188" s="101"/>
      <c r="O188" s="101"/>
      <c r="P188" s="101"/>
      <c r="Q188" s="101"/>
      <c r="R188" s="101"/>
      <c r="S188" s="101"/>
      <c r="T188" s="101"/>
      <c r="U188" s="101"/>
      <c r="V188" s="101"/>
      <c r="W188" s="101"/>
      <c r="X188" s="103" t="s">
        <v>52</v>
      </c>
      <c r="Y188" s="43"/>
    </row>
    <row r="189" spans="2:25" ht="15" hidden="1" customHeight="1" x14ac:dyDescent="0.35">
      <c r="B189" s="42"/>
      <c r="C189" s="99" t="s">
        <v>53</v>
      </c>
      <c r="D189" s="101"/>
      <c r="E189" s="101"/>
      <c r="F189" s="101"/>
      <c r="G189" s="101"/>
      <c r="H189" s="101"/>
      <c r="I189" s="101"/>
      <c r="J189" s="101"/>
      <c r="K189" s="101"/>
      <c r="L189" s="101"/>
      <c r="M189" s="101"/>
      <c r="N189" s="101"/>
      <c r="O189" s="101"/>
      <c r="P189" s="101"/>
      <c r="Q189" s="101"/>
      <c r="R189" s="101"/>
      <c r="S189" s="101"/>
      <c r="T189" s="101"/>
      <c r="U189" s="101"/>
      <c r="V189" s="101"/>
      <c r="W189" s="101"/>
      <c r="X189" s="103" t="s">
        <v>54</v>
      </c>
      <c r="Y189" s="43"/>
    </row>
    <row r="190" spans="2:25" ht="15" hidden="1" customHeight="1" x14ac:dyDescent="0.25">
      <c r="B190" s="42"/>
      <c r="C190" s="94"/>
      <c r="D190" s="94"/>
      <c r="E190" s="94"/>
      <c r="F190" s="94"/>
      <c r="G190" s="94"/>
      <c r="H190" s="94"/>
      <c r="I190" s="94"/>
      <c r="J190" s="94"/>
      <c r="K190" s="94"/>
      <c r="L190" s="94"/>
      <c r="M190" s="94"/>
      <c r="N190" s="94"/>
      <c r="O190" s="94"/>
      <c r="P190" s="94"/>
      <c r="Q190" s="94"/>
      <c r="R190" s="94"/>
      <c r="S190" s="94"/>
      <c r="T190" s="94"/>
      <c r="U190" s="94"/>
      <c r="V190" s="94"/>
      <c r="W190" s="94"/>
      <c r="X190" s="94"/>
      <c r="Y190" s="43"/>
    </row>
    <row r="191" spans="2:25" ht="15" hidden="1" customHeight="1" x14ac:dyDescent="0.25">
      <c r="B191" s="42"/>
      <c r="C191" s="94" t="s">
        <v>103</v>
      </c>
      <c r="D191" s="94"/>
      <c r="E191" s="94"/>
      <c r="F191" s="94"/>
      <c r="G191" s="94"/>
      <c r="H191" s="94"/>
      <c r="I191" s="94"/>
      <c r="J191" s="94"/>
      <c r="K191" s="94"/>
      <c r="L191" s="94"/>
      <c r="M191" s="94"/>
      <c r="N191" s="94"/>
      <c r="O191" s="94"/>
      <c r="P191" s="94"/>
      <c r="Q191" s="94"/>
      <c r="R191" s="94"/>
      <c r="S191" s="94"/>
      <c r="T191" s="94"/>
      <c r="U191" s="94"/>
      <c r="V191" s="94"/>
      <c r="W191" s="94"/>
      <c r="X191" s="94"/>
      <c r="Y191" s="43"/>
    </row>
    <row r="192" spans="2:25" ht="15" hidden="1" customHeight="1" x14ac:dyDescent="0.25">
      <c r="B192" s="42"/>
      <c r="C192" s="98" t="s">
        <v>24</v>
      </c>
      <c r="D192" s="100" t="s">
        <v>25</v>
      </c>
      <c r="E192" s="100" t="s">
        <v>26</v>
      </c>
      <c r="F192" s="100" t="s">
        <v>27</v>
      </c>
      <c r="G192" s="100" t="s">
        <v>28</v>
      </c>
      <c r="H192" s="100" t="s">
        <v>29</v>
      </c>
      <c r="I192" s="100" t="s">
        <v>30</v>
      </c>
      <c r="J192" s="100" t="s">
        <v>31</v>
      </c>
      <c r="K192" s="100" t="s">
        <v>32</v>
      </c>
      <c r="L192" s="100" t="s">
        <v>33</v>
      </c>
      <c r="M192" s="100" t="s">
        <v>34</v>
      </c>
      <c r="N192" s="100" t="s">
        <v>35</v>
      </c>
      <c r="O192" s="100" t="s">
        <v>36</v>
      </c>
      <c r="P192" s="100" t="s">
        <v>37</v>
      </c>
      <c r="Q192" s="100" t="s">
        <v>38</v>
      </c>
      <c r="R192" s="100" t="s">
        <v>39</v>
      </c>
      <c r="S192" s="100" t="s">
        <v>40</v>
      </c>
      <c r="T192" s="100" t="s">
        <v>41</v>
      </c>
      <c r="U192" s="100" t="s">
        <v>42</v>
      </c>
      <c r="V192" s="100" t="s">
        <v>43</v>
      </c>
      <c r="W192" s="100" t="s">
        <v>44</v>
      </c>
      <c r="X192" s="97" t="s">
        <v>45</v>
      </c>
      <c r="Y192" s="43"/>
    </row>
    <row r="193" spans="2:25" ht="15" hidden="1" customHeight="1" x14ac:dyDescent="0.35">
      <c r="B193" s="42"/>
      <c r="C193" s="99" t="s">
        <v>49</v>
      </c>
      <c r="D193" s="101"/>
      <c r="E193" s="101"/>
      <c r="F193" s="101"/>
      <c r="G193" s="101"/>
      <c r="H193" s="101"/>
      <c r="I193" s="101"/>
      <c r="J193" s="101"/>
      <c r="K193" s="101"/>
      <c r="L193" s="101"/>
      <c r="M193" s="101"/>
      <c r="N193" s="101"/>
      <c r="O193" s="101"/>
      <c r="P193" s="101"/>
      <c r="Q193" s="101"/>
      <c r="R193" s="101"/>
      <c r="S193" s="101"/>
      <c r="T193" s="101"/>
      <c r="U193" s="101"/>
      <c r="V193" s="101"/>
      <c r="W193" s="101"/>
      <c r="X193" s="103" t="s">
        <v>50</v>
      </c>
      <c r="Y193" s="43"/>
    </row>
    <row r="194" spans="2:25" ht="15" hidden="1" customHeight="1" x14ac:dyDescent="0.35">
      <c r="B194" s="42"/>
      <c r="C194" s="99" t="s">
        <v>51</v>
      </c>
      <c r="D194" s="101"/>
      <c r="E194" s="101"/>
      <c r="F194" s="101"/>
      <c r="G194" s="101"/>
      <c r="H194" s="101"/>
      <c r="I194" s="101"/>
      <c r="J194" s="101"/>
      <c r="K194" s="101"/>
      <c r="L194" s="101"/>
      <c r="M194" s="101"/>
      <c r="N194" s="101"/>
      <c r="O194" s="101"/>
      <c r="P194" s="101"/>
      <c r="Q194" s="101"/>
      <c r="R194" s="101"/>
      <c r="S194" s="101"/>
      <c r="T194" s="101"/>
      <c r="U194" s="101"/>
      <c r="V194" s="101"/>
      <c r="W194" s="101"/>
      <c r="X194" s="103" t="s">
        <v>52</v>
      </c>
      <c r="Y194" s="43"/>
    </row>
    <row r="195" spans="2:25" ht="15" hidden="1" customHeight="1" x14ac:dyDescent="0.35">
      <c r="B195" s="42"/>
      <c r="C195" s="99" t="s">
        <v>53</v>
      </c>
      <c r="D195" s="101"/>
      <c r="E195" s="101"/>
      <c r="F195" s="101"/>
      <c r="G195" s="101"/>
      <c r="H195" s="101"/>
      <c r="I195" s="101"/>
      <c r="J195" s="101"/>
      <c r="K195" s="101"/>
      <c r="L195" s="101"/>
      <c r="M195" s="101"/>
      <c r="N195" s="101"/>
      <c r="O195" s="101"/>
      <c r="P195" s="101"/>
      <c r="Q195" s="101"/>
      <c r="R195" s="101"/>
      <c r="S195" s="101"/>
      <c r="T195" s="101"/>
      <c r="U195" s="101"/>
      <c r="V195" s="101"/>
      <c r="W195" s="101"/>
      <c r="X195" s="103" t="s">
        <v>54</v>
      </c>
      <c r="Y195" s="43"/>
    </row>
    <row r="196" spans="2:25" ht="15" hidden="1" customHeight="1" x14ac:dyDescent="0.25">
      <c r="B196" s="42"/>
      <c r="C196" s="94"/>
      <c r="D196" s="94"/>
      <c r="E196" s="94"/>
      <c r="F196" s="94"/>
      <c r="G196" s="94"/>
      <c r="H196" s="94"/>
      <c r="I196" s="94"/>
      <c r="J196" s="94"/>
      <c r="K196" s="94"/>
      <c r="L196" s="94"/>
      <c r="M196" s="94"/>
      <c r="N196" s="94"/>
      <c r="O196" s="94"/>
      <c r="P196" s="94"/>
      <c r="Q196" s="94"/>
      <c r="R196" s="94"/>
      <c r="S196" s="94"/>
      <c r="T196" s="94"/>
      <c r="U196" s="94"/>
      <c r="V196" s="94"/>
      <c r="W196" s="94"/>
      <c r="X196" s="94"/>
      <c r="Y196" s="43"/>
    </row>
    <row r="197" spans="2:25" ht="15" hidden="1" customHeight="1" x14ac:dyDescent="0.25">
      <c r="B197" s="42"/>
      <c r="C197" s="94" t="s">
        <v>104</v>
      </c>
      <c r="D197" s="94"/>
      <c r="E197" s="94"/>
      <c r="F197" s="94"/>
      <c r="G197" s="94"/>
      <c r="H197" s="94"/>
      <c r="I197" s="94"/>
      <c r="J197" s="94"/>
      <c r="K197" s="94"/>
      <c r="L197" s="94"/>
      <c r="M197" s="94"/>
      <c r="N197" s="94"/>
      <c r="O197" s="94"/>
      <c r="P197" s="94"/>
      <c r="Q197" s="94"/>
      <c r="R197" s="94"/>
      <c r="S197" s="94"/>
      <c r="T197" s="94"/>
      <c r="U197" s="94"/>
      <c r="V197" s="94"/>
      <c r="W197" s="94"/>
      <c r="X197" s="94"/>
      <c r="Y197" s="43"/>
    </row>
    <row r="198" spans="2:25" ht="15" hidden="1" customHeight="1" x14ac:dyDescent="0.25">
      <c r="B198" s="42"/>
      <c r="C198" s="98" t="s">
        <v>24</v>
      </c>
      <c r="D198" s="100" t="s">
        <v>25</v>
      </c>
      <c r="E198" s="100" t="s">
        <v>26</v>
      </c>
      <c r="F198" s="100" t="s">
        <v>27</v>
      </c>
      <c r="G198" s="100" t="s">
        <v>28</v>
      </c>
      <c r="H198" s="100" t="s">
        <v>29</v>
      </c>
      <c r="I198" s="100" t="s">
        <v>30</v>
      </c>
      <c r="J198" s="100" t="s">
        <v>31</v>
      </c>
      <c r="K198" s="100" t="s">
        <v>32</v>
      </c>
      <c r="L198" s="100" t="s">
        <v>33</v>
      </c>
      <c r="M198" s="100" t="s">
        <v>34</v>
      </c>
      <c r="N198" s="100" t="s">
        <v>35</v>
      </c>
      <c r="O198" s="100" t="s">
        <v>36</v>
      </c>
      <c r="P198" s="100" t="s">
        <v>37</v>
      </c>
      <c r="Q198" s="100" t="s">
        <v>38</v>
      </c>
      <c r="R198" s="100" t="s">
        <v>39</v>
      </c>
      <c r="S198" s="100" t="s">
        <v>40</v>
      </c>
      <c r="T198" s="100" t="s">
        <v>41</v>
      </c>
      <c r="U198" s="100" t="s">
        <v>42</v>
      </c>
      <c r="V198" s="100" t="s">
        <v>43</v>
      </c>
      <c r="W198" s="100" t="s">
        <v>44</v>
      </c>
      <c r="X198" s="97" t="s">
        <v>45</v>
      </c>
      <c r="Y198" s="43"/>
    </row>
    <row r="199" spans="2:25" ht="15" hidden="1" customHeight="1" x14ac:dyDescent="0.35">
      <c r="B199" s="42"/>
      <c r="C199" s="99" t="s">
        <v>49</v>
      </c>
      <c r="D199" s="101"/>
      <c r="E199" s="101"/>
      <c r="F199" s="101"/>
      <c r="G199" s="101"/>
      <c r="H199" s="101"/>
      <c r="I199" s="101"/>
      <c r="J199" s="101"/>
      <c r="K199" s="101"/>
      <c r="L199" s="101"/>
      <c r="M199" s="101"/>
      <c r="N199" s="101"/>
      <c r="O199" s="101"/>
      <c r="P199" s="101"/>
      <c r="Q199" s="101"/>
      <c r="R199" s="101"/>
      <c r="S199" s="101"/>
      <c r="T199" s="101"/>
      <c r="U199" s="101"/>
      <c r="V199" s="101"/>
      <c r="W199" s="101"/>
      <c r="X199" s="103" t="s">
        <v>50</v>
      </c>
      <c r="Y199" s="43"/>
    </row>
    <row r="200" spans="2:25" ht="15" hidden="1" customHeight="1" x14ac:dyDescent="0.35">
      <c r="B200" s="42"/>
      <c r="C200" s="99" t="s">
        <v>51</v>
      </c>
      <c r="D200" s="101"/>
      <c r="E200" s="101"/>
      <c r="F200" s="101"/>
      <c r="G200" s="101"/>
      <c r="H200" s="101"/>
      <c r="I200" s="101"/>
      <c r="J200" s="101"/>
      <c r="K200" s="101"/>
      <c r="L200" s="101"/>
      <c r="M200" s="101"/>
      <c r="N200" s="101"/>
      <c r="O200" s="101"/>
      <c r="P200" s="101"/>
      <c r="Q200" s="101"/>
      <c r="R200" s="101"/>
      <c r="S200" s="101"/>
      <c r="T200" s="101"/>
      <c r="U200" s="101"/>
      <c r="V200" s="101"/>
      <c r="W200" s="101"/>
      <c r="X200" s="103" t="s">
        <v>52</v>
      </c>
      <c r="Y200" s="43"/>
    </row>
    <row r="201" spans="2:25" ht="15" hidden="1" customHeight="1" x14ac:dyDescent="0.35">
      <c r="B201" s="42"/>
      <c r="C201" s="99" t="s">
        <v>53</v>
      </c>
      <c r="D201" s="101"/>
      <c r="E201" s="101"/>
      <c r="F201" s="101"/>
      <c r="G201" s="101"/>
      <c r="H201" s="101"/>
      <c r="I201" s="101"/>
      <c r="J201" s="101"/>
      <c r="K201" s="101"/>
      <c r="L201" s="101"/>
      <c r="M201" s="101"/>
      <c r="N201" s="101"/>
      <c r="O201" s="101"/>
      <c r="P201" s="101"/>
      <c r="Q201" s="101"/>
      <c r="R201" s="101"/>
      <c r="S201" s="101"/>
      <c r="T201" s="101"/>
      <c r="U201" s="101"/>
      <c r="V201" s="101"/>
      <c r="W201" s="101"/>
      <c r="X201" s="103" t="s">
        <v>54</v>
      </c>
      <c r="Y201" s="43"/>
    </row>
    <row r="202" spans="2:25" ht="15" hidden="1" customHeight="1" x14ac:dyDescent="0.25">
      <c r="B202" s="42"/>
      <c r="C202" s="94"/>
      <c r="D202" s="94"/>
      <c r="E202" s="94"/>
      <c r="F202" s="94"/>
      <c r="G202" s="94"/>
      <c r="H202" s="94"/>
      <c r="I202" s="94"/>
      <c r="J202" s="94"/>
      <c r="K202" s="94"/>
      <c r="L202" s="94"/>
      <c r="M202" s="94"/>
      <c r="N202" s="94"/>
      <c r="O202" s="94"/>
      <c r="P202" s="94"/>
      <c r="Q202" s="94"/>
      <c r="R202" s="94"/>
      <c r="S202" s="94"/>
      <c r="T202" s="94"/>
      <c r="U202" s="94"/>
      <c r="V202" s="94"/>
      <c r="W202" s="94"/>
      <c r="X202" s="94"/>
      <c r="Y202" s="43"/>
    </row>
    <row r="203" spans="2:25" ht="20.100000000000001" hidden="1" customHeight="1" x14ac:dyDescent="0.25">
      <c r="B203" s="56"/>
      <c r="C203" s="107" t="s">
        <v>106</v>
      </c>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57"/>
    </row>
    <row r="204" spans="2:25" ht="15" hidden="1" customHeight="1" x14ac:dyDescent="0.25">
      <c r="B204" s="42"/>
      <c r="C204" s="94"/>
      <c r="D204" s="94"/>
      <c r="E204" s="94"/>
      <c r="F204" s="94"/>
      <c r="G204" s="94"/>
      <c r="H204" s="94"/>
      <c r="I204" s="94"/>
      <c r="J204" s="94"/>
      <c r="K204" s="94"/>
      <c r="L204" s="94"/>
      <c r="M204" s="94"/>
      <c r="N204" s="94"/>
      <c r="O204" s="94"/>
      <c r="P204" s="94"/>
      <c r="Q204" s="94"/>
      <c r="R204" s="94"/>
      <c r="S204" s="94"/>
      <c r="T204" s="94"/>
      <c r="U204" s="94"/>
      <c r="V204" s="94"/>
      <c r="W204" s="94"/>
      <c r="X204" s="94"/>
      <c r="Y204" s="43"/>
    </row>
    <row r="205" spans="2:25" ht="15" hidden="1" customHeight="1" x14ac:dyDescent="0.25">
      <c r="B205" s="42"/>
      <c r="C205" s="94" t="s">
        <v>23</v>
      </c>
      <c r="D205" s="94"/>
      <c r="E205" s="94"/>
      <c r="F205" s="94"/>
      <c r="G205" s="94"/>
      <c r="H205" s="94"/>
      <c r="I205" s="94"/>
      <c r="J205" s="94"/>
      <c r="K205" s="94"/>
      <c r="L205" s="94"/>
      <c r="M205" s="94"/>
      <c r="N205" s="94"/>
      <c r="O205" s="94"/>
      <c r="P205" s="94"/>
      <c r="Q205" s="94"/>
      <c r="R205" s="94"/>
      <c r="S205" s="94"/>
      <c r="T205" s="94"/>
      <c r="U205" s="94"/>
      <c r="V205" s="94"/>
      <c r="W205" s="94"/>
      <c r="X205" s="94"/>
      <c r="Y205" s="43"/>
    </row>
    <row r="206" spans="2:25" ht="15" hidden="1" customHeight="1" x14ac:dyDescent="0.25">
      <c r="B206" s="42"/>
      <c r="C206" s="98" t="s">
        <v>24</v>
      </c>
      <c r="D206" s="100" t="s">
        <v>25</v>
      </c>
      <c r="E206" s="100" t="s">
        <v>26</v>
      </c>
      <c r="F206" s="100" t="s">
        <v>27</v>
      </c>
      <c r="G206" s="100" t="s">
        <v>28</v>
      </c>
      <c r="H206" s="100" t="s">
        <v>29</v>
      </c>
      <c r="I206" s="100" t="s">
        <v>30</v>
      </c>
      <c r="J206" s="100" t="s">
        <v>31</v>
      </c>
      <c r="K206" s="100" t="s">
        <v>32</v>
      </c>
      <c r="L206" s="100" t="s">
        <v>33</v>
      </c>
      <c r="M206" s="100" t="s">
        <v>34</v>
      </c>
      <c r="N206" s="100" t="s">
        <v>35</v>
      </c>
      <c r="O206" s="100" t="s">
        <v>36</v>
      </c>
      <c r="P206" s="100" t="s">
        <v>37</v>
      </c>
      <c r="Q206" s="100" t="s">
        <v>38</v>
      </c>
      <c r="R206" s="100" t="s">
        <v>39</v>
      </c>
      <c r="S206" s="100" t="s">
        <v>40</v>
      </c>
      <c r="T206" s="100" t="s">
        <v>41</v>
      </c>
      <c r="U206" s="100" t="s">
        <v>42</v>
      </c>
      <c r="V206" s="100" t="s">
        <v>43</v>
      </c>
      <c r="W206" s="100" t="s">
        <v>44</v>
      </c>
      <c r="X206" s="97" t="s">
        <v>45</v>
      </c>
      <c r="Y206" s="43"/>
    </row>
    <row r="207" spans="2:25" ht="15" hidden="1" customHeight="1" x14ac:dyDescent="0.25">
      <c r="B207" s="42"/>
      <c r="C207" s="99" t="s">
        <v>46</v>
      </c>
      <c r="D207" s="101"/>
      <c r="E207" s="102"/>
      <c r="F207" s="101"/>
      <c r="G207" s="101"/>
      <c r="H207" s="101"/>
      <c r="I207" s="101"/>
      <c r="J207" s="101"/>
      <c r="K207" s="101"/>
      <c r="L207" s="101"/>
      <c r="M207" s="101"/>
      <c r="N207" s="101"/>
      <c r="O207" s="101"/>
      <c r="P207" s="101"/>
      <c r="Q207" s="101"/>
      <c r="R207" s="101"/>
      <c r="S207" s="101"/>
      <c r="T207" s="101"/>
      <c r="U207" s="101"/>
      <c r="V207" s="101"/>
      <c r="W207" s="101"/>
      <c r="X207" s="96" t="s">
        <v>47</v>
      </c>
      <c r="Y207" s="43"/>
    </row>
    <row r="208" spans="2:25" ht="15" hidden="1" customHeight="1" x14ac:dyDescent="0.25">
      <c r="B208" s="42"/>
      <c r="C208" s="94"/>
      <c r="D208" s="94"/>
      <c r="E208" s="94"/>
      <c r="F208" s="94"/>
      <c r="G208" s="94"/>
      <c r="H208" s="94"/>
      <c r="I208" s="94"/>
      <c r="J208" s="94"/>
      <c r="K208" s="94"/>
      <c r="L208" s="94"/>
      <c r="M208" s="94"/>
      <c r="N208" s="94"/>
      <c r="O208" s="94"/>
      <c r="P208" s="94"/>
      <c r="Q208" s="94"/>
      <c r="R208" s="94"/>
      <c r="S208" s="94"/>
      <c r="T208" s="94"/>
      <c r="U208" s="94"/>
      <c r="V208" s="94"/>
      <c r="W208" s="94"/>
      <c r="X208" s="94"/>
      <c r="Y208" s="43"/>
    </row>
    <row r="209" spans="2:25" ht="15" hidden="1" customHeight="1" x14ac:dyDescent="0.25">
      <c r="B209" s="42"/>
      <c r="C209" s="94" t="s">
        <v>48</v>
      </c>
      <c r="D209" s="94"/>
      <c r="E209" s="94"/>
      <c r="F209" s="94"/>
      <c r="G209" s="94"/>
      <c r="H209" s="94"/>
      <c r="I209" s="94"/>
      <c r="J209" s="94"/>
      <c r="K209" s="94"/>
      <c r="L209" s="94"/>
      <c r="M209" s="94"/>
      <c r="N209" s="94"/>
      <c r="O209" s="94"/>
      <c r="P209" s="94"/>
      <c r="Q209" s="94"/>
      <c r="R209" s="94"/>
      <c r="S209" s="94"/>
      <c r="T209" s="94"/>
      <c r="U209" s="94"/>
      <c r="V209" s="94"/>
      <c r="W209" s="94"/>
      <c r="X209" s="94"/>
      <c r="Y209" s="43"/>
    </row>
    <row r="210" spans="2:25" ht="15" hidden="1" customHeight="1" x14ac:dyDescent="0.25">
      <c r="B210" s="42"/>
      <c r="C210" s="98" t="s">
        <v>24</v>
      </c>
      <c r="D210" s="100" t="s">
        <v>25</v>
      </c>
      <c r="E210" s="100" t="s">
        <v>26</v>
      </c>
      <c r="F210" s="100" t="s">
        <v>27</v>
      </c>
      <c r="G210" s="100" t="s">
        <v>28</v>
      </c>
      <c r="H210" s="100" t="s">
        <v>29</v>
      </c>
      <c r="I210" s="100" t="s">
        <v>30</v>
      </c>
      <c r="J210" s="100" t="s">
        <v>31</v>
      </c>
      <c r="K210" s="100" t="s">
        <v>32</v>
      </c>
      <c r="L210" s="100" t="s">
        <v>33</v>
      </c>
      <c r="M210" s="100" t="s">
        <v>34</v>
      </c>
      <c r="N210" s="100" t="s">
        <v>35</v>
      </c>
      <c r="O210" s="100" t="s">
        <v>36</v>
      </c>
      <c r="P210" s="100" t="s">
        <v>37</v>
      </c>
      <c r="Q210" s="100" t="s">
        <v>38</v>
      </c>
      <c r="R210" s="100" t="s">
        <v>39</v>
      </c>
      <c r="S210" s="100" t="s">
        <v>40</v>
      </c>
      <c r="T210" s="100" t="s">
        <v>41</v>
      </c>
      <c r="U210" s="100" t="s">
        <v>42</v>
      </c>
      <c r="V210" s="100" t="s">
        <v>43</v>
      </c>
      <c r="W210" s="100" t="s">
        <v>44</v>
      </c>
      <c r="X210" s="97" t="s">
        <v>45</v>
      </c>
      <c r="Y210" s="43"/>
    </row>
    <row r="211" spans="2:25" ht="15" hidden="1" customHeight="1" x14ac:dyDescent="0.35">
      <c r="B211" s="42"/>
      <c r="C211" s="99" t="s">
        <v>49</v>
      </c>
      <c r="D211" s="101"/>
      <c r="E211" s="101"/>
      <c r="F211" s="101"/>
      <c r="G211" s="101"/>
      <c r="H211" s="101"/>
      <c r="I211" s="101"/>
      <c r="J211" s="101"/>
      <c r="K211" s="101"/>
      <c r="L211" s="101"/>
      <c r="M211" s="101"/>
      <c r="N211" s="101"/>
      <c r="O211" s="101"/>
      <c r="P211" s="101"/>
      <c r="Q211" s="101"/>
      <c r="R211" s="101"/>
      <c r="S211" s="101"/>
      <c r="T211" s="101"/>
      <c r="U211" s="101"/>
      <c r="V211" s="101"/>
      <c r="W211" s="101"/>
      <c r="X211" s="103" t="s">
        <v>50</v>
      </c>
      <c r="Y211" s="43"/>
    </row>
    <row r="212" spans="2:25" ht="15" hidden="1" customHeight="1" x14ac:dyDescent="0.35">
      <c r="B212" s="42"/>
      <c r="C212" s="99" t="s">
        <v>51</v>
      </c>
      <c r="D212" s="101"/>
      <c r="E212" s="101"/>
      <c r="F212" s="101"/>
      <c r="G212" s="101"/>
      <c r="H212" s="101"/>
      <c r="I212" s="101"/>
      <c r="J212" s="101"/>
      <c r="K212" s="101"/>
      <c r="L212" s="101"/>
      <c r="M212" s="101"/>
      <c r="N212" s="101"/>
      <c r="O212" s="101"/>
      <c r="P212" s="101"/>
      <c r="Q212" s="101"/>
      <c r="R212" s="101"/>
      <c r="S212" s="101"/>
      <c r="T212" s="101"/>
      <c r="U212" s="101"/>
      <c r="V212" s="101"/>
      <c r="W212" s="101"/>
      <c r="X212" s="103" t="s">
        <v>52</v>
      </c>
      <c r="Y212" s="43"/>
    </row>
    <row r="213" spans="2:25" ht="15" hidden="1" customHeight="1" x14ac:dyDescent="0.35">
      <c r="B213" s="42"/>
      <c r="C213" s="99" t="s">
        <v>53</v>
      </c>
      <c r="D213" s="101"/>
      <c r="E213" s="101"/>
      <c r="F213" s="101"/>
      <c r="G213" s="101"/>
      <c r="H213" s="101"/>
      <c r="I213" s="101"/>
      <c r="J213" s="101"/>
      <c r="K213" s="101"/>
      <c r="L213" s="101"/>
      <c r="M213" s="101"/>
      <c r="N213" s="101"/>
      <c r="O213" s="101"/>
      <c r="P213" s="101"/>
      <c r="Q213" s="101"/>
      <c r="R213" s="101"/>
      <c r="S213" s="101"/>
      <c r="T213" s="101"/>
      <c r="U213" s="101"/>
      <c r="V213" s="101"/>
      <c r="W213" s="101"/>
      <c r="X213" s="103" t="s">
        <v>54</v>
      </c>
      <c r="Y213" s="43"/>
    </row>
    <row r="214" spans="2:25" ht="15" hidden="1" customHeight="1" x14ac:dyDescent="0.25">
      <c r="B214" s="42"/>
      <c r="C214" s="94"/>
      <c r="D214" s="94"/>
      <c r="E214" s="94"/>
      <c r="F214" s="94"/>
      <c r="G214" s="94"/>
      <c r="H214" s="94"/>
      <c r="I214" s="94"/>
      <c r="J214" s="94"/>
      <c r="K214" s="94"/>
      <c r="L214" s="94"/>
      <c r="M214" s="94"/>
      <c r="N214" s="94"/>
      <c r="O214" s="94"/>
      <c r="P214" s="94"/>
      <c r="Q214" s="94"/>
      <c r="R214" s="94"/>
      <c r="S214" s="94"/>
      <c r="T214" s="94"/>
      <c r="U214" s="94"/>
      <c r="V214" s="94"/>
      <c r="W214" s="94"/>
      <c r="X214" s="94"/>
      <c r="Y214" s="43"/>
    </row>
    <row r="215" spans="2:25" ht="15" hidden="1" customHeight="1" x14ac:dyDescent="0.25">
      <c r="B215" s="42"/>
      <c r="C215" s="94" t="s">
        <v>55</v>
      </c>
      <c r="D215" s="94"/>
      <c r="E215" s="94"/>
      <c r="F215" s="94"/>
      <c r="G215" s="94"/>
      <c r="H215" s="94"/>
      <c r="I215" s="94"/>
      <c r="J215" s="94"/>
      <c r="K215" s="94"/>
      <c r="L215" s="94"/>
      <c r="M215" s="94"/>
      <c r="N215" s="94"/>
      <c r="O215" s="94"/>
      <c r="P215" s="94"/>
      <c r="Q215" s="94"/>
      <c r="R215" s="94"/>
      <c r="S215" s="94"/>
      <c r="T215" s="94"/>
      <c r="U215" s="94"/>
      <c r="V215" s="94"/>
      <c r="W215" s="94"/>
      <c r="X215" s="94"/>
      <c r="Y215" s="43"/>
    </row>
    <row r="216" spans="2:25" ht="15" hidden="1" customHeight="1" x14ac:dyDescent="0.25">
      <c r="B216" s="42"/>
      <c r="C216" s="98" t="s">
        <v>24</v>
      </c>
      <c r="D216" s="100" t="s">
        <v>25</v>
      </c>
      <c r="E216" s="100" t="s">
        <v>26</v>
      </c>
      <c r="F216" s="100" t="s">
        <v>27</v>
      </c>
      <c r="G216" s="100" t="s">
        <v>28</v>
      </c>
      <c r="H216" s="100" t="s">
        <v>29</v>
      </c>
      <c r="I216" s="100" t="s">
        <v>30</v>
      </c>
      <c r="J216" s="100" t="s">
        <v>31</v>
      </c>
      <c r="K216" s="100" t="s">
        <v>32</v>
      </c>
      <c r="L216" s="100" t="s">
        <v>33</v>
      </c>
      <c r="M216" s="100" t="s">
        <v>34</v>
      </c>
      <c r="N216" s="100" t="s">
        <v>35</v>
      </c>
      <c r="O216" s="100" t="s">
        <v>36</v>
      </c>
      <c r="P216" s="100" t="s">
        <v>37</v>
      </c>
      <c r="Q216" s="100" t="s">
        <v>38</v>
      </c>
      <c r="R216" s="100" t="s">
        <v>39</v>
      </c>
      <c r="S216" s="100" t="s">
        <v>40</v>
      </c>
      <c r="T216" s="100" t="s">
        <v>41</v>
      </c>
      <c r="U216" s="100" t="s">
        <v>42</v>
      </c>
      <c r="V216" s="100" t="s">
        <v>43</v>
      </c>
      <c r="W216" s="100" t="s">
        <v>44</v>
      </c>
      <c r="X216" s="97" t="s">
        <v>45</v>
      </c>
      <c r="Y216" s="43"/>
    </row>
    <row r="217" spans="2:25" ht="15" hidden="1" customHeight="1" x14ac:dyDescent="0.35">
      <c r="B217" s="42"/>
      <c r="C217" s="99" t="s">
        <v>49</v>
      </c>
      <c r="D217" s="101"/>
      <c r="E217" s="101"/>
      <c r="F217" s="101"/>
      <c r="G217" s="101"/>
      <c r="H217" s="101"/>
      <c r="I217" s="101"/>
      <c r="J217" s="101"/>
      <c r="K217" s="101"/>
      <c r="L217" s="101"/>
      <c r="M217" s="101"/>
      <c r="N217" s="101"/>
      <c r="O217" s="101"/>
      <c r="P217" s="101"/>
      <c r="Q217" s="101"/>
      <c r="R217" s="101"/>
      <c r="S217" s="101"/>
      <c r="T217" s="101"/>
      <c r="U217" s="101"/>
      <c r="V217" s="101"/>
      <c r="W217" s="101"/>
      <c r="X217" s="103" t="s">
        <v>50</v>
      </c>
      <c r="Y217" s="43"/>
    </row>
    <row r="218" spans="2:25" ht="15" hidden="1" customHeight="1" x14ac:dyDescent="0.35">
      <c r="B218" s="42"/>
      <c r="C218" s="99" t="s">
        <v>51</v>
      </c>
      <c r="D218" s="101"/>
      <c r="E218" s="101"/>
      <c r="F218" s="101"/>
      <c r="G218" s="101"/>
      <c r="H218" s="101"/>
      <c r="I218" s="101"/>
      <c r="J218" s="101"/>
      <c r="K218" s="101"/>
      <c r="L218" s="101"/>
      <c r="M218" s="101"/>
      <c r="N218" s="101"/>
      <c r="O218" s="101"/>
      <c r="P218" s="101"/>
      <c r="Q218" s="101"/>
      <c r="R218" s="101"/>
      <c r="S218" s="101"/>
      <c r="T218" s="101"/>
      <c r="U218" s="101"/>
      <c r="V218" s="101"/>
      <c r="W218" s="101"/>
      <c r="X218" s="103" t="s">
        <v>52</v>
      </c>
      <c r="Y218" s="43"/>
    </row>
    <row r="219" spans="2:25" ht="15" hidden="1" customHeight="1" x14ac:dyDescent="0.35">
      <c r="B219" s="42"/>
      <c r="C219" s="99" t="s">
        <v>53</v>
      </c>
      <c r="D219" s="101"/>
      <c r="E219" s="101"/>
      <c r="F219" s="101"/>
      <c r="G219" s="101"/>
      <c r="H219" s="101"/>
      <c r="I219" s="101"/>
      <c r="J219" s="101"/>
      <c r="K219" s="101"/>
      <c r="L219" s="101"/>
      <c r="M219" s="101"/>
      <c r="N219" s="101"/>
      <c r="O219" s="101"/>
      <c r="P219" s="101"/>
      <c r="Q219" s="101"/>
      <c r="R219" s="101"/>
      <c r="S219" s="101"/>
      <c r="T219" s="101"/>
      <c r="U219" s="101"/>
      <c r="V219" s="101"/>
      <c r="W219" s="101"/>
      <c r="X219" s="103" t="s">
        <v>54</v>
      </c>
      <c r="Y219" s="43"/>
    </row>
    <row r="220" spans="2:25" ht="15" hidden="1" customHeight="1" x14ac:dyDescent="0.35">
      <c r="B220" s="42"/>
      <c r="C220" s="99" t="s">
        <v>56</v>
      </c>
      <c r="D220" s="101"/>
      <c r="E220" s="101"/>
      <c r="F220" s="101"/>
      <c r="G220" s="101"/>
      <c r="H220" s="101"/>
      <c r="I220" s="101"/>
      <c r="J220" s="101"/>
      <c r="K220" s="101"/>
      <c r="L220" s="101"/>
      <c r="M220" s="101"/>
      <c r="N220" s="101"/>
      <c r="O220" s="101"/>
      <c r="P220" s="101"/>
      <c r="Q220" s="101"/>
      <c r="R220" s="101"/>
      <c r="S220" s="101"/>
      <c r="T220" s="101"/>
      <c r="U220" s="101"/>
      <c r="V220" s="101"/>
      <c r="W220" s="101"/>
      <c r="X220" s="103" t="s">
        <v>57</v>
      </c>
      <c r="Y220" s="43"/>
    </row>
    <row r="221" spans="2:25" ht="15" hidden="1" customHeight="1" x14ac:dyDescent="0.35">
      <c r="B221" s="42"/>
      <c r="C221" s="99" t="s">
        <v>58</v>
      </c>
      <c r="D221" s="101"/>
      <c r="E221" s="101"/>
      <c r="F221" s="101"/>
      <c r="G221" s="101"/>
      <c r="H221" s="101"/>
      <c r="I221" s="101"/>
      <c r="J221" s="101"/>
      <c r="K221" s="101"/>
      <c r="L221" s="101"/>
      <c r="M221" s="101"/>
      <c r="N221" s="101"/>
      <c r="O221" s="101"/>
      <c r="P221" s="101"/>
      <c r="Q221" s="101"/>
      <c r="R221" s="101"/>
      <c r="S221" s="101"/>
      <c r="T221" s="101"/>
      <c r="U221" s="101"/>
      <c r="V221" s="101"/>
      <c r="W221" s="101"/>
      <c r="X221" s="103" t="s">
        <v>59</v>
      </c>
      <c r="Y221" s="43"/>
    </row>
    <row r="222" spans="2:25" ht="15" hidden="1" customHeight="1" x14ac:dyDescent="0.35">
      <c r="B222" s="42"/>
      <c r="C222" s="99" t="s">
        <v>60</v>
      </c>
      <c r="D222" s="101"/>
      <c r="E222" s="101"/>
      <c r="F222" s="101"/>
      <c r="G222" s="101"/>
      <c r="H222" s="101"/>
      <c r="I222" s="101"/>
      <c r="J222" s="101"/>
      <c r="K222" s="101"/>
      <c r="L222" s="101"/>
      <c r="M222" s="101"/>
      <c r="N222" s="101"/>
      <c r="O222" s="101"/>
      <c r="P222" s="101"/>
      <c r="Q222" s="101"/>
      <c r="R222" s="101"/>
      <c r="S222" s="101"/>
      <c r="T222" s="101"/>
      <c r="U222" s="101"/>
      <c r="V222" s="101"/>
      <c r="W222" s="101"/>
      <c r="X222" s="103" t="s">
        <v>61</v>
      </c>
      <c r="Y222" s="43"/>
    </row>
    <row r="223" spans="2:25" ht="15" hidden="1" customHeight="1" x14ac:dyDescent="0.35">
      <c r="B223" s="42"/>
      <c r="C223" s="99" t="s">
        <v>62</v>
      </c>
      <c r="D223" s="101"/>
      <c r="E223" s="101"/>
      <c r="F223" s="101"/>
      <c r="G223" s="101"/>
      <c r="H223" s="101"/>
      <c r="I223" s="101"/>
      <c r="J223" s="101"/>
      <c r="K223" s="101"/>
      <c r="L223" s="101"/>
      <c r="M223" s="101"/>
      <c r="N223" s="101"/>
      <c r="O223" s="101"/>
      <c r="P223" s="101"/>
      <c r="Q223" s="101"/>
      <c r="R223" s="101"/>
      <c r="S223" s="101"/>
      <c r="T223" s="101"/>
      <c r="U223" s="101"/>
      <c r="V223" s="101"/>
      <c r="W223" s="101"/>
      <c r="X223" s="103" t="s">
        <v>63</v>
      </c>
      <c r="Y223" s="43"/>
    </row>
    <row r="224" spans="2:25" ht="15" hidden="1" customHeight="1" x14ac:dyDescent="0.35">
      <c r="B224" s="42"/>
      <c r="C224" s="99" t="s">
        <v>64</v>
      </c>
      <c r="D224" s="101"/>
      <c r="E224" s="101"/>
      <c r="F224" s="101"/>
      <c r="G224" s="101"/>
      <c r="H224" s="101"/>
      <c r="I224" s="101"/>
      <c r="J224" s="101"/>
      <c r="K224" s="101"/>
      <c r="L224" s="101"/>
      <c r="M224" s="101"/>
      <c r="N224" s="101"/>
      <c r="O224" s="101"/>
      <c r="P224" s="101"/>
      <c r="Q224" s="101"/>
      <c r="R224" s="101"/>
      <c r="S224" s="101"/>
      <c r="T224" s="101"/>
      <c r="U224" s="101"/>
      <c r="V224" s="101"/>
      <c r="W224" s="101"/>
      <c r="X224" s="103" t="s">
        <v>65</v>
      </c>
      <c r="Y224" s="43"/>
    </row>
    <row r="225" spans="2:25" ht="15" hidden="1" customHeight="1" x14ac:dyDescent="0.35">
      <c r="B225" s="42"/>
      <c r="C225" s="99" t="s">
        <v>66</v>
      </c>
      <c r="D225" s="101"/>
      <c r="E225" s="101"/>
      <c r="F225" s="101"/>
      <c r="G225" s="101"/>
      <c r="H225" s="101"/>
      <c r="I225" s="101"/>
      <c r="J225" s="101"/>
      <c r="K225" s="101"/>
      <c r="L225" s="101"/>
      <c r="M225" s="101"/>
      <c r="N225" s="101"/>
      <c r="O225" s="101"/>
      <c r="P225" s="101"/>
      <c r="Q225" s="101"/>
      <c r="R225" s="101"/>
      <c r="S225" s="101"/>
      <c r="T225" s="101"/>
      <c r="U225" s="101"/>
      <c r="V225" s="101"/>
      <c r="W225" s="101"/>
      <c r="X225" s="103" t="s">
        <v>67</v>
      </c>
      <c r="Y225" s="43"/>
    </row>
    <row r="226" spans="2:25" ht="15" hidden="1" customHeight="1" x14ac:dyDescent="0.35">
      <c r="B226" s="42"/>
      <c r="C226" s="99" t="s">
        <v>68</v>
      </c>
      <c r="D226" s="101"/>
      <c r="E226" s="101"/>
      <c r="F226" s="101"/>
      <c r="G226" s="101"/>
      <c r="H226" s="101"/>
      <c r="I226" s="101"/>
      <c r="J226" s="101"/>
      <c r="K226" s="101"/>
      <c r="L226" s="101"/>
      <c r="M226" s="101"/>
      <c r="N226" s="101"/>
      <c r="O226" s="101"/>
      <c r="P226" s="101"/>
      <c r="Q226" s="101"/>
      <c r="R226" s="101"/>
      <c r="S226" s="101"/>
      <c r="T226" s="101"/>
      <c r="U226" s="101"/>
      <c r="V226" s="101"/>
      <c r="W226" s="101"/>
      <c r="X226" s="103" t="s">
        <v>69</v>
      </c>
      <c r="Y226" s="43"/>
    </row>
    <row r="227" spans="2:25" ht="15" hidden="1" customHeight="1" x14ac:dyDescent="0.35">
      <c r="B227" s="42"/>
      <c r="C227" s="99" t="s">
        <v>70</v>
      </c>
      <c r="D227" s="101"/>
      <c r="E227" s="101"/>
      <c r="F227" s="101"/>
      <c r="G227" s="101"/>
      <c r="H227" s="101"/>
      <c r="I227" s="101"/>
      <c r="J227" s="101"/>
      <c r="K227" s="101"/>
      <c r="L227" s="101"/>
      <c r="M227" s="101"/>
      <c r="N227" s="101"/>
      <c r="O227" s="101"/>
      <c r="P227" s="101"/>
      <c r="Q227" s="101"/>
      <c r="R227" s="101"/>
      <c r="S227" s="101"/>
      <c r="T227" s="101"/>
      <c r="U227" s="101"/>
      <c r="V227" s="101"/>
      <c r="W227" s="101"/>
      <c r="X227" s="103" t="s">
        <v>71</v>
      </c>
      <c r="Y227" s="43"/>
    </row>
    <row r="228" spans="2:25" ht="15" hidden="1" customHeight="1" x14ac:dyDescent="0.35">
      <c r="B228" s="42"/>
      <c r="C228" s="99" t="s">
        <v>72</v>
      </c>
      <c r="D228" s="101"/>
      <c r="E228" s="101"/>
      <c r="F228" s="101"/>
      <c r="G228" s="101"/>
      <c r="H228" s="101"/>
      <c r="I228" s="101"/>
      <c r="J228" s="101"/>
      <c r="K228" s="101"/>
      <c r="L228" s="101"/>
      <c r="M228" s="101"/>
      <c r="N228" s="101"/>
      <c r="O228" s="101"/>
      <c r="P228" s="101"/>
      <c r="Q228" s="101"/>
      <c r="R228" s="101"/>
      <c r="S228" s="101"/>
      <c r="T228" s="101"/>
      <c r="U228" s="101"/>
      <c r="V228" s="101"/>
      <c r="W228" s="101"/>
      <c r="X228" s="103" t="s">
        <v>73</v>
      </c>
      <c r="Y228" s="43"/>
    </row>
    <row r="229" spans="2:25" ht="15" hidden="1" customHeight="1" x14ac:dyDescent="0.35">
      <c r="B229" s="42"/>
      <c r="C229" s="99" t="s">
        <v>74</v>
      </c>
      <c r="D229" s="101"/>
      <c r="E229" s="101"/>
      <c r="F229" s="101"/>
      <c r="G229" s="101"/>
      <c r="H229" s="101"/>
      <c r="I229" s="101"/>
      <c r="J229" s="101"/>
      <c r="K229" s="101"/>
      <c r="L229" s="101"/>
      <c r="M229" s="101"/>
      <c r="N229" s="101"/>
      <c r="O229" s="101"/>
      <c r="P229" s="101"/>
      <c r="Q229" s="101"/>
      <c r="R229" s="101"/>
      <c r="S229" s="101"/>
      <c r="T229" s="101"/>
      <c r="U229" s="101"/>
      <c r="V229" s="101"/>
      <c r="W229" s="101"/>
      <c r="X229" s="103" t="s">
        <v>75</v>
      </c>
      <c r="Y229" s="43"/>
    </row>
    <row r="230" spans="2:25" ht="15" hidden="1" customHeight="1" x14ac:dyDescent="0.35">
      <c r="B230" s="42"/>
      <c r="C230" s="99" t="s">
        <v>76</v>
      </c>
      <c r="D230" s="101"/>
      <c r="E230" s="101"/>
      <c r="F230" s="101"/>
      <c r="G230" s="101"/>
      <c r="H230" s="101"/>
      <c r="I230" s="101"/>
      <c r="J230" s="101"/>
      <c r="K230" s="101"/>
      <c r="L230" s="101"/>
      <c r="M230" s="101"/>
      <c r="N230" s="101"/>
      <c r="O230" s="101"/>
      <c r="P230" s="101"/>
      <c r="Q230" s="101"/>
      <c r="R230" s="101"/>
      <c r="S230" s="101"/>
      <c r="T230" s="101"/>
      <c r="U230" s="101"/>
      <c r="V230" s="101"/>
      <c r="W230" s="101"/>
      <c r="X230" s="103" t="s">
        <v>77</v>
      </c>
      <c r="Y230" s="43"/>
    </row>
    <row r="231" spans="2:25" ht="15" hidden="1" customHeight="1" x14ac:dyDescent="0.35">
      <c r="B231" s="42"/>
      <c r="C231" s="99" t="s">
        <v>78</v>
      </c>
      <c r="D231" s="101"/>
      <c r="E231" s="101"/>
      <c r="F231" s="101"/>
      <c r="G231" s="101"/>
      <c r="H231" s="101"/>
      <c r="I231" s="101"/>
      <c r="J231" s="101"/>
      <c r="K231" s="101"/>
      <c r="L231" s="101"/>
      <c r="M231" s="101"/>
      <c r="N231" s="101"/>
      <c r="O231" s="101"/>
      <c r="P231" s="101"/>
      <c r="Q231" s="101"/>
      <c r="R231" s="101"/>
      <c r="S231" s="101"/>
      <c r="T231" s="101"/>
      <c r="U231" s="101"/>
      <c r="V231" s="101"/>
      <c r="W231" s="101"/>
      <c r="X231" s="103" t="s">
        <v>79</v>
      </c>
      <c r="Y231" s="43"/>
    </row>
    <row r="232" spans="2:25" ht="15" hidden="1" customHeight="1" x14ac:dyDescent="0.35">
      <c r="B232" s="42"/>
      <c r="C232" s="99" t="s">
        <v>80</v>
      </c>
      <c r="D232" s="101"/>
      <c r="E232" s="101"/>
      <c r="F232" s="101"/>
      <c r="G232" s="101"/>
      <c r="H232" s="101"/>
      <c r="I232" s="101"/>
      <c r="J232" s="101"/>
      <c r="K232" s="101"/>
      <c r="L232" s="101"/>
      <c r="M232" s="101"/>
      <c r="N232" s="101"/>
      <c r="O232" s="101"/>
      <c r="P232" s="101"/>
      <c r="Q232" s="101"/>
      <c r="R232" s="101"/>
      <c r="S232" s="101"/>
      <c r="T232" s="101"/>
      <c r="U232" s="101"/>
      <c r="V232" s="101"/>
      <c r="W232" s="101"/>
      <c r="X232" s="103" t="s">
        <v>81</v>
      </c>
      <c r="Y232" s="43"/>
    </row>
    <row r="233" spans="2:25" ht="15" hidden="1" customHeight="1" x14ac:dyDescent="0.35">
      <c r="B233" s="42"/>
      <c r="C233" s="99" t="s">
        <v>82</v>
      </c>
      <c r="D233" s="101"/>
      <c r="E233" s="101"/>
      <c r="F233" s="101"/>
      <c r="G233" s="101"/>
      <c r="H233" s="101"/>
      <c r="I233" s="101"/>
      <c r="J233" s="101"/>
      <c r="K233" s="101"/>
      <c r="L233" s="101"/>
      <c r="M233" s="101"/>
      <c r="N233" s="101"/>
      <c r="O233" s="101"/>
      <c r="P233" s="101"/>
      <c r="Q233" s="101"/>
      <c r="R233" s="101"/>
      <c r="S233" s="101"/>
      <c r="T233" s="101"/>
      <c r="U233" s="101"/>
      <c r="V233" s="101"/>
      <c r="W233" s="101"/>
      <c r="X233" s="103" t="s">
        <v>83</v>
      </c>
      <c r="Y233" s="43"/>
    </row>
    <row r="234" spans="2:25" ht="15" hidden="1" customHeight="1" x14ac:dyDescent="0.35">
      <c r="B234" s="42"/>
      <c r="C234" s="99" t="s">
        <v>84</v>
      </c>
      <c r="D234" s="101"/>
      <c r="E234" s="101"/>
      <c r="F234" s="101"/>
      <c r="G234" s="101"/>
      <c r="H234" s="101"/>
      <c r="I234" s="101"/>
      <c r="J234" s="101"/>
      <c r="K234" s="101"/>
      <c r="L234" s="101"/>
      <c r="M234" s="101"/>
      <c r="N234" s="101"/>
      <c r="O234" s="101"/>
      <c r="P234" s="101"/>
      <c r="Q234" s="101"/>
      <c r="R234" s="101"/>
      <c r="S234" s="101"/>
      <c r="T234" s="101"/>
      <c r="U234" s="101"/>
      <c r="V234" s="101"/>
      <c r="W234" s="101"/>
      <c r="X234" s="103" t="s">
        <v>85</v>
      </c>
      <c r="Y234" s="43"/>
    </row>
    <row r="235" spans="2:25" ht="15" hidden="1" customHeight="1" x14ac:dyDescent="0.35">
      <c r="B235" s="42"/>
      <c r="C235" s="99" t="s">
        <v>86</v>
      </c>
      <c r="D235" s="101"/>
      <c r="E235" s="101"/>
      <c r="F235" s="101"/>
      <c r="G235" s="101"/>
      <c r="H235" s="101"/>
      <c r="I235" s="101"/>
      <c r="J235" s="101"/>
      <c r="K235" s="101"/>
      <c r="L235" s="101"/>
      <c r="M235" s="101"/>
      <c r="N235" s="101"/>
      <c r="O235" s="101"/>
      <c r="P235" s="101"/>
      <c r="Q235" s="101"/>
      <c r="R235" s="101"/>
      <c r="S235" s="101"/>
      <c r="T235" s="101"/>
      <c r="U235" s="101"/>
      <c r="V235" s="101"/>
      <c r="W235" s="101"/>
      <c r="X235" s="103" t="s">
        <v>87</v>
      </c>
      <c r="Y235" s="43"/>
    </row>
    <row r="236" spans="2:25" ht="15" hidden="1" customHeight="1" x14ac:dyDescent="0.35">
      <c r="B236" s="42"/>
      <c r="C236" s="99" t="s">
        <v>88</v>
      </c>
      <c r="D236" s="101"/>
      <c r="E236" s="101"/>
      <c r="F236" s="101"/>
      <c r="G236" s="101"/>
      <c r="H236" s="101"/>
      <c r="I236" s="101"/>
      <c r="J236" s="101"/>
      <c r="K236" s="101"/>
      <c r="L236" s="101"/>
      <c r="M236" s="101"/>
      <c r="N236" s="101"/>
      <c r="O236" s="101"/>
      <c r="P236" s="101"/>
      <c r="Q236" s="101"/>
      <c r="R236" s="101"/>
      <c r="S236" s="101"/>
      <c r="T236" s="101"/>
      <c r="U236" s="101"/>
      <c r="V236" s="101"/>
      <c r="W236" s="101"/>
      <c r="X236" s="103" t="s">
        <v>89</v>
      </c>
      <c r="Y236" s="43"/>
    </row>
    <row r="237" spans="2:25" ht="15" hidden="1" customHeight="1" x14ac:dyDescent="0.35">
      <c r="B237" s="42"/>
      <c r="C237" s="99" t="s">
        <v>90</v>
      </c>
      <c r="D237" s="101"/>
      <c r="E237" s="101"/>
      <c r="F237" s="101"/>
      <c r="G237" s="101"/>
      <c r="H237" s="101"/>
      <c r="I237" s="101"/>
      <c r="J237" s="101"/>
      <c r="K237" s="101"/>
      <c r="L237" s="101"/>
      <c r="M237" s="101"/>
      <c r="N237" s="101"/>
      <c r="O237" s="101"/>
      <c r="P237" s="101"/>
      <c r="Q237" s="101"/>
      <c r="R237" s="101"/>
      <c r="S237" s="101"/>
      <c r="T237" s="101"/>
      <c r="U237" s="101"/>
      <c r="V237" s="101"/>
      <c r="W237" s="101"/>
      <c r="X237" s="103" t="s">
        <v>91</v>
      </c>
      <c r="Y237" s="43"/>
    </row>
    <row r="238" spans="2:25" ht="15" hidden="1" customHeight="1" x14ac:dyDescent="0.35">
      <c r="B238" s="42"/>
      <c r="C238" s="99" t="s">
        <v>92</v>
      </c>
      <c r="D238" s="101"/>
      <c r="E238" s="101"/>
      <c r="F238" s="101"/>
      <c r="G238" s="101"/>
      <c r="H238" s="101"/>
      <c r="I238" s="101"/>
      <c r="J238" s="101"/>
      <c r="K238" s="101"/>
      <c r="L238" s="101"/>
      <c r="M238" s="101"/>
      <c r="N238" s="101"/>
      <c r="O238" s="101"/>
      <c r="P238" s="101"/>
      <c r="Q238" s="101"/>
      <c r="R238" s="101"/>
      <c r="S238" s="101"/>
      <c r="T238" s="101"/>
      <c r="U238" s="101"/>
      <c r="V238" s="101"/>
      <c r="W238" s="101"/>
      <c r="X238" s="103" t="s">
        <v>93</v>
      </c>
      <c r="Y238" s="43"/>
    </row>
    <row r="239" spans="2:25" ht="15" hidden="1" customHeight="1" x14ac:dyDescent="0.35">
      <c r="B239" s="42"/>
      <c r="C239" s="99" t="s">
        <v>94</v>
      </c>
      <c r="D239" s="101"/>
      <c r="E239" s="101"/>
      <c r="F239" s="101"/>
      <c r="G239" s="101"/>
      <c r="H239" s="101"/>
      <c r="I239" s="101"/>
      <c r="J239" s="101"/>
      <c r="K239" s="101"/>
      <c r="L239" s="101"/>
      <c r="M239" s="101"/>
      <c r="N239" s="101"/>
      <c r="O239" s="101"/>
      <c r="P239" s="101"/>
      <c r="Q239" s="101"/>
      <c r="R239" s="101"/>
      <c r="S239" s="101"/>
      <c r="T239" s="101"/>
      <c r="U239" s="101"/>
      <c r="V239" s="101"/>
      <c r="W239" s="101"/>
      <c r="X239" s="103" t="s">
        <v>95</v>
      </c>
      <c r="Y239" s="43"/>
    </row>
    <row r="240" spans="2:25" ht="15" hidden="1" customHeight="1" x14ac:dyDescent="0.35">
      <c r="B240" s="42"/>
      <c r="C240" s="99" t="s">
        <v>96</v>
      </c>
      <c r="D240" s="101"/>
      <c r="E240" s="101"/>
      <c r="F240" s="101"/>
      <c r="G240" s="101"/>
      <c r="H240" s="101"/>
      <c r="I240" s="101"/>
      <c r="J240" s="101"/>
      <c r="K240" s="101"/>
      <c r="L240" s="101"/>
      <c r="M240" s="101"/>
      <c r="N240" s="101"/>
      <c r="O240" s="101"/>
      <c r="P240" s="101"/>
      <c r="Q240" s="101"/>
      <c r="R240" s="101"/>
      <c r="S240" s="101"/>
      <c r="T240" s="101"/>
      <c r="U240" s="101"/>
      <c r="V240" s="101"/>
      <c r="W240" s="101"/>
      <c r="X240" s="103" t="s">
        <v>97</v>
      </c>
      <c r="Y240" s="43"/>
    </row>
    <row r="241" spans="2:25" ht="15" hidden="1" customHeight="1" x14ac:dyDescent="0.25">
      <c r="B241" s="42"/>
      <c r="C241" s="94"/>
      <c r="D241" s="94"/>
      <c r="E241" s="94"/>
      <c r="F241" s="94"/>
      <c r="G241" s="94"/>
      <c r="H241" s="94"/>
      <c r="I241" s="94"/>
      <c r="J241" s="94"/>
      <c r="K241" s="94"/>
      <c r="L241" s="94"/>
      <c r="M241" s="94"/>
      <c r="N241" s="94"/>
      <c r="O241" s="94"/>
      <c r="P241" s="94"/>
      <c r="Q241" s="94"/>
      <c r="R241" s="94"/>
      <c r="S241" s="94"/>
      <c r="T241" s="94"/>
      <c r="U241" s="94"/>
      <c r="V241" s="94"/>
      <c r="W241" s="94"/>
      <c r="X241" s="94"/>
      <c r="Y241" s="43"/>
    </row>
    <row r="242" spans="2:25" ht="15" hidden="1" customHeight="1" x14ac:dyDescent="0.25">
      <c r="B242" s="42"/>
      <c r="C242" s="94" t="s">
        <v>98</v>
      </c>
      <c r="D242" s="94"/>
      <c r="E242" s="94"/>
      <c r="F242" s="94"/>
      <c r="G242" s="94"/>
      <c r="H242" s="94"/>
      <c r="I242" s="94"/>
      <c r="J242" s="94"/>
      <c r="K242" s="94"/>
      <c r="L242" s="94"/>
      <c r="M242" s="94"/>
      <c r="N242" s="94"/>
      <c r="O242" s="94"/>
      <c r="P242" s="94"/>
      <c r="Q242" s="94"/>
      <c r="R242" s="94"/>
      <c r="S242" s="94"/>
      <c r="T242" s="94"/>
      <c r="U242" s="94"/>
      <c r="V242" s="94"/>
      <c r="W242" s="94"/>
      <c r="X242" s="94"/>
      <c r="Y242" s="43"/>
    </row>
    <row r="243" spans="2:25" ht="15" hidden="1" customHeight="1" x14ac:dyDescent="0.25">
      <c r="B243" s="42"/>
      <c r="C243" s="98" t="s">
        <v>24</v>
      </c>
      <c r="D243" s="100" t="s">
        <v>25</v>
      </c>
      <c r="E243" s="100" t="s">
        <v>26</v>
      </c>
      <c r="F243" s="100" t="s">
        <v>27</v>
      </c>
      <c r="G243" s="100" t="s">
        <v>28</v>
      </c>
      <c r="H243" s="100" t="s">
        <v>29</v>
      </c>
      <c r="I243" s="100" t="s">
        <v>30</v>
      </c>
      <c r="J243" s="100" t="s">
        <v>31</v>
      </c>
      <c r="K243" s="100" t="s">
        <v>32</v>
      </c>
      <c r="L243" s="100" t="s">
        <v>33</v>
      </c>
      <c r="M243" s="100" t="s">
        <v>34</v>
      </c>
      <c r="N243" s="100" t="s">
        <v>35</v>
      </c>
      <c r="O243" s="100" t="s">
        <v>36</v>
      </c>
      <c r="P243" s="100" t="s">
        <v>37</v>
      </c>
      <c r="Q243" s="100" t="s">
        <v>38</v>
      </c>
      <c r="R243" s="100" t="s">
        <v>39</v>
      </c>
      <c r="S243" s="100" t="s">
        <v>40</v>
      </c>
      <c r="T243" s="100" t="s">
        <v>41</v>
      </c>
      <c r="U243" s="100" t="s">
        <v>42</v>
      </c>
      <c r="V243" s="100" t="s">
        <v>43</v>
      </c>
      <c r="W243" s="100" t="s">
        <v>44</v>
      </c>
      <c r="X243" s="97" t="s">
        <v>45</v>
      </c>
      <c r="Y243" s="43"/>
    </row>
    <row r="244" spans="2:25" ht="15" hidden="1" customHeight="1" x14ac:dyDescent="0.35">
      <c r="B244" s="42"/>
      <c r="C244" s="99" t="s">
        <v>56</v>
      </c>
      <c r="D244" s="101"/>
      <c r="E244" s="101"/>
      <c r="F244" s="101"/>
      <c r="G244" s="101"/>
      <c r="H244" s="101"/>
      <c r="I244" s="101"/>
      <c r="J244" s="101"/>
      <c r="K244" s="101"/>
      <c r="L244" s="101"/>
      <c r="M244" s="101"/>
      <c r="N244" s="101"/>
      <c r="O244" s="101"/>
      <c r="P244" s="101"/>
      <c r="Q244" s="101"/>
      <c r="R244" s="101"/>
      <c r="S244" s="101"/>
      <c r="T244" s="101"/>
      <c r="U244" s="101"/>
      <c r="V244" s="101"/>
      <c r="W244" s="101"/>
      <c r="X244" s="103" t="s">
        <v>57</v>
      </c>
      <c r="Y244" s="43"/>
    </row>
    <row r="245" spans="2:25" ht="15" hidden="1" customHeight="1" x14ac:dyDescent="0.35">
      <c r="B245" s="42"/>
      <c r="C245" s="99" t="s">
        <v>58</v>
      </c>
      <c r="D245" s="101"/>
      <c r="E245" s="101"/>
      <c r="F245" s="101"/>
      <c r="G245" s="101"/>
      <c r="H245" s="101"/>
      <c r="I245" s="101"/>
      <c r="J245" s="101"/>
      <c r="K245" s="101"/>
      <c r="L245" s="101"/>
      <c r="M245" s="101"/>
      <c r="N245" s="101"/>
      <c r="O245" s="101"/>
      <c r="P245" s="101"/>
      <c r="Q245" s="101"/>
      <c r="R245" s="101"/>
      <c r="S245" s="101"/>
      <c r="T245" s="101"/>
      <c r="U245" s="101"/>
      <c r="V245" s="101"/>
      <c r="W245" s="101"/>
      <c r="X245" s="103" t="s">
        <v>59</v>
      </c>
      <c r="Y245" s="43"/>
    </row>
    <row r="246" spans="2:25" ht="15" hidden="1" customHeight="1" x14ac:dyDescent="0.35">
      <c r="B246" s="42"/>
      <c r="C246" s="99" t="s">
        <v>60</v>
      </c>
      <c r="D246" s="101"/>
      <c r="E246" s="101"/>
      <c r="F246" s="101"/>
      <c r="G246" s="101"/>
      <c r="H246" s="101"/>
      <c r="I246" s="101"/>
      <c r="J246" s="101"/>
      <c r="K246" s="101"/>
      <c r="L246" s="101"/>
      <c r="M246" s="101"/>
      <c r="N246" s="101"/>
      <c r="O246" s="101"/>
      <c r="P246" s="101"/>
      <c r="Q246" s="101"/>
      <c r="R246" s="101"/>
      <c r="S246" s="101"/>
      <c r="T246" s="101"/>
      <c r="U246" s="101"/>
      <c r="V246" s="101"/>
      <c r="W246" s="101"/>
      <c r="X246" s="103" t="s">
        <v>61</v>
      </c>
      <c r="Y246" s="43"/>
    </row>
    <row r="247" spans="2:25" ht="15" hidden="1" customHeight="1" x14ac:dyDescent="0.35">
      <c r="B247" s="42"/>
      <c r="C247" s="99" t="s">
        <v>62</v>
      </c>
      <c r="D247" s="101"/>
      <c r="E247" s="101"/>
      <c r="F247" s="101"/>
      <c r="G247" s="101"/>
      <c r="H247" s="101"/>
      <c r="I247" s="101"/>
      <c r="J247" s="101"/>
      <c r="K247" s="101"/>
      <c r="L247" s="101"/>
      <c r="M247" s="101"/>
      <c r="N247" s="101"/>
      <c r="O247" s="101"/>
      <c r="P247" s="101"/>
      <c r="Q247" s="101"/>
      <c r="R247" s="101"/>
      <c r="S247" s="101"/>
      <c r="T247" s="101"/>
      <c r="U247" s="101"/>
      <c r="V247" s="101"/>
      <c r="W247" s="101"/>
      <c r="X247" s="103" t="s">
        <v>63</v>
      </c>
      <c r="Y247" s="43"/>
    </row>
    <row r="248" spans="2:25" ht="15" hidden="1" customHeight="1" x14ac:dyDescent="0.35">
      <c r="B248" s="42"/>
      <c r="C248" s="99" t="s">
        <v>64</v>
      </c>
      <c r="D248" s="101"/>
      <c r="E248" s="101"/>
      <c r="F248" s="101"/>
      <c r="G248" s="101"/>
      <c r="H248" s="101"/>
      <c r="I248" s="101"/>
      <c r="J248" s="101"/>
      <c r="K248" s="101"/>
      <c r="L248" s="101"/>
      <c r="M248" s="101"/>
      <c r="N248" s="101"/>
      <c r="O248" s="101"/>
      <c r="P248" s="101"/>
      <c r="Q248" s="101"/>
      <c r="R248" s="101"/>
      <c r="S248" s="101"/>
      <c r="T248" s="101"/>
      <c r="U248" s="101"/>
      <c r="V248" s="101"/>
      <c r="W248" s="101"/>
      <c r="X248" s="103" t="s">
        <v>65</v>
      </c>
      <c r="Y248" s="43"/>
    </row>
    <row r="249" spans="2:25" ht="15" hidden="1" customHeight="1" x14ac:dyDescent="0.35">
      <c r="B249" s="42"/>
      <c r="C249" s="99" t="s">
        <v>66</v>
      </c>
      <c r="D249" s="101"/>
      <c r="E249" s="101"/>
      <c r="F249" s="101"/>
      <c r="G249" s="101"/>
      <c r="H249" s="101"/>
      <c r="I249" s="101"/>
      <c r="J249" s="101"/>
      <c r="K249" s="101"/>
      <c r="L249" s="101"/>
      <c r="M249" s="101"/>
      <c r="N249" s="101"/>
      <c r="O249" s="101"/>
      <c r="P249" s="101"/>
      <c r="Q249" s="101"/>
      <c r="R249" s="101"/>
      <c r="S249" s="101"/>
      <c r="T249" s="101"/>
      <c r="U249" s="101"/>
      <c r="V249" s="101"/>
      <c r="W249" s="101"/>
      <c r="X249" s="103" t="s">
        <v>67</v>
      </c>
      <c r="Y249" s="43"/>
    </row>
    <row r="250" spans="2:25" ht="15" hidden="1" customHeight="1" x14ac:dyDescent="0.35">
      <c r="B250" s="42"/>
      <c r="C250" s="99" t="s">
        <v>68</v>
      </c>
      <c r="D250" s="101"/>
      <c r="E250" s="101"/>
      <c r="F250" s="101"/>
      <c r="G250" s="101"/>
      <c r="H250" s="101"/>
      <c r="I250" s="101"/>
      <c r="J250" s="101"/>
      <c r="K250" s="101"/>
      <c r="L250" s="101"/>
      <c r="M250" s="101"/>
      <c r="N250" s="101"/>
      <c r="O250" s="101"/>
      <c r="P250" s="101"/>
      <c r="Q250" s="101"/>
      <c r="R250" s="101"/>
      <c r="S250" s="101"/>
      <c r="T250" s="101"/>
      <c r="U250" s="101"/>
      <c r="V250" s="101"/>
      <c r="W250" s="101"/>
      <c r="X250" s="103" t="s">
        <v>69</v>
      </c>
      <c r="Y250" s="43"/>
    </row>
    <row r="251" spans="2:25" ht="15" hidden="1" customHeight="1" x14ac:dyDescent="0.35">
      <c r="B251" s="42"/>
      <c r="C251" s="99" t="s">
        <v>70</v>
      </c>
      <c r="D251" s="101"/>
      <c r="E251" s="101"/>
      <c r="F251" s="101"/>
      <c r="G251" s="101"/>
      <c r="H251" s="101"/>
      <c r="I251" s="101"/>
      <c r="J251" s="101"/>
      <c r="K251" s="101"/>
      <c r="L251" s="101"/>
      <c r="M251" s="101"/>
      <c r="N251" s="101"/>
      <c r="O251" s="101"/>
      <c r="P251" s="101"/>
      <c r="Q251" s="101"/>
      <c r="R251" s="101"/>
      <c r="S251" s="101"/>
      <c r="T251" s="101"/>
      <c r="U251" s="101"/>
      <c r="V251" s="101"/>
      <c r="W251" s="101"/>
      <c r="X251" s="103" t="s">
        <v>71</v>
      </c>
      <c r="Y251" s="43"/>
    </row>
    <row r="252" spans="2:25" ht="15" hidden="1" customHeight="1" x14ac:dyDescent="0.35">
      <c r="B252" s="42"/>
      <c r="C252" s="99" t="s">
        <v>72</v>
      </c>
      <c r="D252" s="101"/>
      <c r="E252" s="101"/>
      <c r="F252" s="101"/>
      <c r="G252" s="101"/>
      <c r="H252" s="101"/>
      <c r="I252" s="101"/>
      <c r="J252" s="101"/>
      <c r="K252" s="101"/>
      <c r="L252" s="101"/>
      <c r="M252" s="101"/>
      <c r="N252" s="101"/>
      <c r="O252" s="101"/>
      <c r="P252" s="101"/>
      <c r="Q252" s="101"/>
      <c r="R252" s="101"/>
      <c r="S252" s="101"/>
      <c r="T252" s="101"/>
      <c r="U252" s="101"/>
      <c r="V252" s="101"/>
      <c r="W252" s="101"/>
      <c r="X252" s="103" t="s">
        <v>73</v>
      </c>
      <c r="Y252" s="43"/>
    </row>
    <row r="253" spans="2:25" ht="15" hidden="1" customHeight="1" x14ac:dyDescent="0.35">
      <c r="B253" s="42"/>
      <c r="C253" s="99" t="s">
        <v>74</v>
      </c>
      <c r="D253" s="101"/>
      <c r="E253" s="101"/>
      <c r="F253" s="101"/>
      <c r="G253" s="101"/>
      <c r="H253" s="101"/>
      <c r="I253" s="101"/>
      <c r="J253" s="101"/>
      <c r="K253" s="101"/>
      <c r="L253" s="101"/>
      <c r="M253" s="101"/>
      <c r="N253" s="101"/>
      <c r="O253" s="101"/>
      <c r="P253" s="101"/>
      <c r="Q253" s="101"/>
      <c r="R253" s="101"/>
      <c r="S253" s="101"/>
      <c r="T253" s="101"/>
      <c r="U253" s="101"/>
      <c r="V253" s="101"/>
      <c r="W253" s="101"/>
      <c r="X253" s="103" t="s">
        <v>75</v>
      </c>
      <c r="Y253" s="43"/>
    </row>
    <row r="254" spans="2:25" ht="15" hidden="1" customHeight="1" x14ac:dyDescent="0.35">
      <c r="B254" s="42"/>
      <c r="C254" s="99" t="s">
        <v>76</v>
      </c>
      <c r="D254" s="101"/>
      <c r="E254" s="101"/>
      <c r="F254" s="101"/>
      <c r="G254" s="101"/>
      <c r="H254" s="101"/>
      <c r="I254" s="101"/>
      <c r="J254" s="101"/>
      <c r="K254" s="101"/>
      <c r="L254" s="101"/>
      <c r="M254" s="101"/>
      <c r="N254" s="101"/>
      <c r="O254" s="101"/>
      <c r="P254" s="101"/>
      <c r="Q254" s="101"/>
      <c r="R254" s="101"/>
      <c r="S254" s="101"/>
      <c r="T254" s="101"/>
      <c r="U254" s="101"/>
      <c r="V254" s="101"/>
      <c r="W254" s="101"/>
      <c r="X254" s="103" t="s">
        <v>77</v>
      </c>
      <c r="Y254" s="43"/>
    </row>
    <row r="255" spans="2:25" ht="15" hidden="1" customHeight="1" x14ac:dyDescent="0.35">
      <c r="B255" s="42"/>
      <c r="C255" s="99" t="s">
        <v>78</v>
      </c>
      <c r="D255" s="101"/>
      <c r="E255" s="101"/>
      <c r="F255" s="101"/>
      <c r="G255" s="101"/>
      <c r="H255" s="101"/>
      <c r="I255" s="101"/>
      <c r="J255" s="101"/>
      <c r="K255" s="101"/>
      <c r="L255" s="101"/>
      <c r="M255" s="101"/>
      <c r="N255" s="101"/>
      <c r="O255" s="101"/>
      <c r="P255" s="101"/>
      <c r="Q255" s="101"/>
      <c r="R255" s="101"/>
      <c r="S255" s="101"/>
      <c r="T255" s="101"/>
      <c r="U255" s="101"/>
      <c r="V255" s="101"/>
      <c r="W255" s="101"/>
      <c r="X255" s="103" t="s">
        <v>79</v>
      </c>
      <c r="Y255" s="43"/>
    </row>
    <row r="256" spans="2:25" ht="15" hidden="1" customHeight="1" x14ac:dyDescent="0.35">
      <c r="B256" s="42"/>
      <c r="C256" s="99" t="s">
        <v>80</v>
      </c>
      <c r="D256" s="101"/>
      <c r="E256" s="101"/>
      <c r="F256" s="101"/>
      <c r="G256" s="101"/>
      <c r="H256" s="101"/>
      <c r="I256" s="101"/>
      <c r="J256" s="101"/>
      <c r="K256" s="101"/>
      <c r="L256" s="101"/>
      <c r="M256" s="101"/>
      <c r="N256" s="101"/>
      <c r="O256" s="101"/>
      <c r="P256" s="101"/>
      <c r="Q256" s="101"/>
      <c r="R256" s="101"/>
      <c r="S256" s="101"/>
      <c r="T256" s="101"/>
      <c r="U256" s="101"/>
      <c r="V256" s="101"/>
      <c r="W256" s="101"/>
      <c r="X256" s="103" t="s">
        <v>81</v>
      </c>
      <c r="Y256" s="43"/>
    </row>
    <row r="257" spans="2:25" ht="15" hidden="1" customHeight="1" x14ac:dyDescent="0.35">
      <c r="B257" s="42"/>
      <c r="C257" s="99" t="s">
        <v>82</v>
      </c>
      <c r="D257" s="101"/>
      <c r="E257" s="101"/>
      <c r="F257" s="101"/>
      <c r="G257" s="101"/>
      <c r="H257" s="101"/>
      <c r="I257" s="101"/>
      <c r="J257" s="101"/>
      <c r="K257" s="101"/>
      <c r="L257" s="101"/>
      <c r="M257" s="101"/>
      <c r="N257" s="101"/>
      <c r="O257" s="101"/>
      <c r="P257" s="101"/>
      <c r="Q257" s="101"/>
      <c r="R257" s="101"/>
      <c r="S257" s="101"/>
      <c r="T257" s="101"/>
      <c r="U257" s="101"/>
      <c r="V257" s="101"/>
      <c r="W257" s="101"/>
      <c r="X257" s="103" t="s">
        <v>83</v>
      </c>
      <c r="Y257" s="43"/>
    </row>
    <row r="258" spans="2:25" ht="15" hidden="1" customHeight="1" x14ac:dyDescent="0.35">
      <c r="B258" s="42"/>
      <c r="C258" s="99" t="s">
        <v>84</v>
      </c>
      <c r="D258" s="101"/>
      <c r="E258" s="101"/>
      <c r="F258" s="101"/>
      <c r="G258" s="101"/>
      <c r="H258" s="101"/>
      <c r="I258" s="101"/>
      <c r="J258" s="101"/>
      <c r="K258" s="101"/>
      <c r="L258" s="101"/>
      <c r="M258" s="101"/>
      <c r="N258" s="101"/>
      <c r="O258" s="101"/>
      <c r="P258" s="101"/>
      <c r="Q258" s="101"/>
      <c r="R258" s="101"/>
      <c r="S258" s="101"/>
      <c r="T258" s="101"/>
      <c r="U258" s="101"/>
      <c r="V258" s="101"/>
      <c r="W258" s="101"/>
      <c r="X258" s="103" t="s">
        <v>85</v>
      </c>
      <c r="Y258" s="43"/>
    </row>
    <row r="259" spans="2:25" ht="15" hidden="1" customHeight="1" x14ac:dyDescent="0.35">
      <c r="B259" s="42"/>
      <c r="C259" s="99" t="s">
        <v>86</v>
      </c>
      <c r="D259" s="101"/>
      <c r="E259" s="101"/>
      <c r="F259" s="101"/>
      <c r="G259" s="101"/>
      <c r="H259" s="101"/>
      <c r="I259" s="101"/>
      <c r="J259" s="101"/>
      <c r="K259" s="101"/>
      <c r="L259" s="101"/>
      <c r="M259" s="101"/>
      <c r="N259" s="101"/>
      <c r="O259" s="101"/>
      <c r="P259" s="101"/>
      <c r="Q259" s="101"/>
      <c r="R259" s="101"/>
      <c r="S259" s="101"/>
      <c r="T259" s="101"/>
      <c r="U259" s="101"/>
      <c r="V259" s="101"/>
      <c r="W259" s="101"/>
      <c r="X259" s="103" t="s">
        <v>87</v>
      </c>
      <c r="Y259" s="43"/>
    </row>
    <row r="260" spans="2:25" ht="15" hidden="1" customHeight="1" x14ac:dyDescent="0.35">
      <c r="B260" s="42"/>
      <c r="C260" s="99" t="s">
        <v>88</v>
      </c>
      <c r="D260" s="101"/>
      <c r="E260" s="101"/>
      <c r="F260" s="101"/>
      <c r="G260" s="101"/>
      <c r="H260" s="101"/>
      <c r="I260" s="101"/>
      <c r="J260" s="101"/>
      <c r="K260" s="101"/>
      <c r="L260" s="101"/>
      <c r="M260" s="101"/>
      <c r="N260" s="101"/>
      <c r="O260" s="101"/>
      <c r="P260" s="101"/>
      <c r="Q260" s="101"/>
      <c r="R260" s="101"/>
      <c r="S260" s="101"/>
      <c r="T260" s="101"/>
      <c r="U260" s="101"/>
      <c r="V260" s="101"/>
      <c r="W260" s="101"/>
      <c r="X260" s="103" t="s">
        <v>89</v>
      </c>
      <c r="Y260" s="43"/>
    </row>
    <row r="261" spans="2:25" ht="15" hidden="1" customHeight="1" x14ac:dyDescent="0.35">
      <c r="B261" s="42"/>
      <c r="C261" s="99" t="s">
        <v>90</v>
      </c>
      <c r="D261" s="101"/>
      <c r="E261" s="101"/>
      <c r="F261" s="101"/>
      <c r="G261" s="101"/>
      <c r="H261" s="101"/>
      <c r="I261" s="101"/>
      <c r="J261" s="101"/>
      <c r="K261" s="101"/>
      <c r="L261" s="101"/>
      <c r="M261" s="101"/>
      <c r="N261" s="101"/>
      <c r="O261" s="101"/>
      <c r="P261" s="101"/>
      <c r="Q261" s="101"/>
      <c r="R261" s="101"/>
      <c r="S261" s="101"/>
      <c r="T261" s="101"/>
      <c r="U261" s="101"/>
      <c r="V261" s="101"/>
      <c r="W261" s="101"/>
      <c r="X261" s="103" t="s">
        <v>91</v>
      </c>
      <c r="Y261" s="43"/>
    </row>
    <row r="262" spans="2:25" ht="15" hidden="1" customHeight="1" x14ac:dyDescent="0.35">
      <c r="B262" s="42"/>
      <c r="C262" s="99" t="s">
        <v>92</v>
      </c>
      <c r="D262" s="101"/>
      <c r="E262" s="101"/>
      <c r="F262" s="101"/>
      <c r="G262" s="101"/>
      <c r="H262" s="101"/>
      <c r="I262" s="101"/>
      <c r="J262" s="101"/>
      <c r="K262" s="101"/>
      <c r="L262" s="101"/>
      <c r="M262" s="101"/>
      <c r="N262" s="101"/>
      <c r="O262" s="101"/>
      <c r="P262" s="101"/>
      <c r="Q262" s="101"/>
      <c r="R262" s="101"/>
      <c r="S262" s="101"/>
      <c r="T262" s="101"/>
      <c r="U262" s="101"/>
      <c r="V262" s="101"/>
      <c r="W262" s="101"/>
      <c r="X262" s="103" t="s">
        <v>93</v>
      </c>
      <c r="Y262" s="43"/>
    </row>
    <row r="263" spans="2:25" ht="15" hidden="1" customHeight="1" x14ac:dyDescent="0.35">
      <c r="B263" s="42"/>
      <c r="C263" s="99" t="s">
        <v>94</v>
      </c>
      <c r="D263" s="101"/>
      <c r="E263" s="101"/>
      <c r="F263" s="101"/>
      <c r="G263" s="101"/>
      <c r="H263" s="101"/>
      <c r="I263" s="101"/>
      <c r="J263" s="101"/>
      <c r="K263" s="101"/>
      <c r="L263" s="101"/>
      <c r="M263" s="101"/>
      <c r="N263" s="101"/>
      <c r="O263" s="101"/>
      <c r="P263" s="101"/>
      <c r="Q263" s="101"/>
      <c r="R263" s="101"/>
      <c r="S263" s="101"/>
      <c r="T263" s="101"/>
      <c r="U263" s="101"/>
      <c r="V263" s="101"/>
      <c r="W263" s="101"/>
      <c r="X263" s="103" t="s">
        <v>95</v>
      </c>
      <c r="Y263" s="43"/>
    </row>
    <row r="264" spans="2:25" ht="15" hidden="1" customHeight="1" x14ac:dyDescent="0.35">
      <c r="B264" s="42"/>
      <c r="C264" s="99" t="s">
        <v>96</v>
      </c>
      <c r="D264" s="101"/>
      <c r="E264" s="101"/>
      <c r="F264" s="101"/>
      <c r="G264" s="101"/>
      <c r="H264" s="101"/>
      <c r="I264" s="101"/>
      <c r="J264" s="101"/>
      <c r="K264" s="101"/>
      <c r="L264" s="101"/>
      <c r="M264" s="101"/>
      <c r="N264" s="101"/>
      <c r="O264" s="101"/>
      <c r="P264" s="101"/>
      <c r="Q264" s="101"/>
      <c r="R264" s="101"/>
      <c r="S264" s="101"/>
      <c r="T264" s="101"/>
      <c r="U264" s="101"/>
      <c r="V264" s="101"/>
      <c r="W264" s="101"/>
      <c r="X264" s="103" t="s">
        <v>97</v>
      </c>
      <c r="Y264" s="43"/>
    </row>
    <row r="265" spans="2:25" ht="15" hidden="1" customHeight="1" x14ac:dyDescent="0.25">
      <c r="B265" s="42"/>
      <c r="C265" s="94"/>
      <c r="D265" s="94"/>
      <c r="E265" s="94"/>
      <c r="F265" s="94"/>
      <c r="G265" s="94"/>
      <c r="H265" s="94"/>
      <c r="I265" s="94"/>
      <c r="J265" s="94"/>
      <c r="K265" s="94"/>
      <c r="L265" s="94"/>
      <c r="M265" s="94"/>
      <c r="N265" s="94"/>
      <c r="O265" s="94"/>
      <c r="P265" s="94"/>
      <c r="Q265" s="94"/>
      <c r="R265" s="94"/>
      <c r="S265" s="94"/>
      <c r="T265" s="94"/>
      <c r="U265" s="94"/>
      <c r="V265" s="94"/>
      <c r="W265" s="94"/>
      <c r="X265" s="94"/>
      <c r="Y265" s="43"/>
    </row>
    <row r="266" spans="2:25" ht="15" hidden="1" customHeight="1" x14ac:dyDescent="0.25">
      <c r="B266" s="42"/>
      <c r="C266" s="94" t="s">
        <v>99</v>
      </c>
      <c r="D266" s="94"/>
      <c r="E266" s="94"/>
      <c r="F266" s="94"/>
      <c r="G266" s="94"/>
      <c r="H266" s="94"/>
      <c r="I266" s="94"/>
      <c r="J266" s="94"/>
      <c r="K266" s="94"/>
      <c r="L266" s="94"/>
      <c r="M266" s="94"/>
      <c r="N266" s="94"/>
      <c r="O266" s="94"/>
      <c r="P266" s="94"/>
      <c r="Q266" s="94"/>
      <c r="R266" s="94"/>
      <c r="S266" s="94"/>
      <c r="T266" s="94"/>
      <c r="U266" s="94"/>
      <c r="V266" s="94"/>
      <c r="W266" s="94"/>
      <c r="X266" s="94"/>
      <c r="Y266" s="43"/>
    </row>
    <row r="267" spans="2:25" ht="15" hidden="1" customHeight="1" x14ac:dyDescent="0.25">
      <c r="B267" s="42"/>
      <c r="C267" s="98" t="s">
        <v>24</v>
      </c>
      <c r="D267" s="100" t="s">
        <v>25</v>
      </c>
      <c r="E267" s="100" t="s">
        <v>26</v>
      </c>
      <c r="F267" s="100" t="s">
        <v>27</v>
      </c>
      <c r="G267" s="100" t="s">
        <v>28</v>
      </c>
      <c r="H267" s="100" t="s">
        <v>29</v>
      </c>
      <c r="I267" s="100" t="s">
        <v>30</v>
      </c>
      <c r="J267" s="100" t="s">
        <v>31</v>
      </c>
      <c r="K267" s="100" t="s">
        <v>32</v>
      </c>
      <c r="L267" s="100" t="s">
        <v>33</v>
      </c>
      <c r="M267" s="100" t="s">
        <v>34</v>
      </c>
      <c r="N267" s="100" t="s">
        <v>35</v>
      </c>
      <c r="O267" s="100" t="s">
        <v>36</v>
      </c>
      <c r="P267" s="100" t="s">
        <v>37</v>
      </c>
      <c r="Q267" s="100" t="s">
        <v>38</v>
      </c>
      <c r="R267" s="100" t="s">
        <v>39</v>
      </c>
      <c r="S267" s="100" t="s">
        <v>40</v>
      </c>
      <c r="T267" s="100" t="s">
        <v>41</v>
      </c>
      <c r="U267" s="100" t="s">
        <v>42</v>
      </c>
      <c r="V267" s="100" t="s">
        <v>43</v>
      </c>
      <c r="W267" s="100" t="s">
        <v>44</v>
      </c>
      <c r="X267" s="97" t="s">
        <v>45</v>
      </c>
      <c r="Y267" s="43"/>
    </row>
    <row r="268" spans="2:25" ht="15" hidden="1" customHeight="1" x14ac:dyDescent="0.35">
      <c r="B268" s="42"/>
      <c r="C268" s="99" t="s">
        <v>49</v>
      </c>
      <c r="D268" s="101"/>
      <c r="E268" s="101"/>
      <c r="F268" s="101"/>
      <c r="G268" s="101"/>
      <c r="H268" s="101"/>
      <c r="I268" s="101"/>
      <c r="J268" s="101"/>
      <c r="K268" s="101"/>
      <c r="L268" s="101"/>
      <c r="M268" s="101"/>
      <c r="N268" s="101"/>
      <c r="O268" s="101"/>
      <c r="P268" s="101"/>
      <c r="Q268" s="101"/>
      <c r="R268" s="101"/>
      <c r="S268" s="101"/>
      <c r="T268" s="101"/>
      <c r="U268" s="101"/>
      <c r="V268" s="101"/>
      <c r="W268" s="101"/>
      <c r="X268" s="103" t="s">
        <v>50</v>
      </c>
      <c r="Y268" s="43"/>
    </row>
    <row r="269" spans="2:25" ht="15" hidden="1" customHeight="1" x14ac:dyDescent="0.35">
      <c r="B269" s="42"/>
      <c r="C269" s="99" t="s">
        <v>51</v>
      </c>
      <c r="D269" s="101"/>
      <c r="E269" s="101"/>
      <c r="F269" s="101"/>
      <c r="G269" s="101"/>
      <c r="H269" s="101"/>
      <c r="I269" s="101"/>
      <c r="J269" s="101"/>
      <c r="K269" s="101"/>
      <c r="L269" s="101"/>
      <c r="M269" s="101"/>
      <c r="N269" s="101"/>
      <c r="O269" s="101"/>
      <c r="P269" s="101"/>
      <c r="Q269" s="101"/>
      <c r="R269" s="101"/>
      <c r="S269" s="101"/>
      <c r="T269" s="101"/>
      <c r="U269" s="101"/>
      <c r="V269" s="101"/>
      <c r="W269" s="101"/>
      <c r="X269" s="103" t="s">
        <v>52</v>
      </c>
      <c r="Y269" s="43"/>
    </row>
    <row r="270" spans="2:25" ht="15" hidden="1" customHeight="1" x14ac:dyDescent="0.35">
      <c r="B270" s="42"/>
      <c r="C270" s="99" t="s">
        <v>53</v>
      </c>
      <c r="D270" s="101"/>
      <c r="E270" s="101"/>
      <c r="F270" s="101"/>
      <c r="G270" s="101"/>
      <c r="H270" s="101"/>
      <c r="I270" s="101"/>
      <c r="J270" s="101"/>
      <c r="K270" s="101"/>
      <c r="L270" s="101"/>
      <c r="M270" s="101"/>
      <c r="N270" s="101"/>
      <c r="O270" s="101"/>
      <c r="P270" s="101"/>
      <c r="Q270" s="101"/>
      <c r="R270" s="101"/>
      <c r="S270" s="101"/>
      <c r="T270" s="101"/>
      <c r="U270" s="101"/>
      <c r="V270" s="101"/>
      <c r="W270" s="101"/>
      <c r="X270" s="103" t="s">
        <v>54</v>
      </c>
      <c r="Y270" s="43"/>
    </row>
    <row r="271" spans="2:25" ht="15" hidden="1" customHeight="1" x14ac:dyDescent="0.25">
      <c r="B271" s="42"/>
      <c r="C271" s="94"/>
      <c r="D271" s="94"/>
      <c r="E271" s="94"/>
      <c r="F271" s="94"/>
      <c r="G271" s="94"/>
      <c r="H271" s="94"/>
      <c r="I271" s="94"/>
      <c r="J271" s="94"/>
      <c r="K271" s="94"/>
      <c r="L271" s="94"/>
      <c r="M271" s="94"/>
      <c r="N271" s="94"/>
      <c r="O271" s="94"/>
      <c r="P271" s="94"/>
      <c r="Q271" s="94"/>
      <c r="R271" s="94"/>
      <c r="S271" s="94"/>
      <c r="T271" s="94"/>
      <c r="U271" s="94"/>
      <c r="V271" s="94"/>
      <c r="W271" s="94"/>
      <c r="X271" s="94"/>
      <c r="Y271" s="43"/>
    </row>
    <row r="272" spans="2:25" ht="15" hidden="1" customHeight="1" x14ac:dyDescent="0.25">
      <c r="B272" s="42"/>
      <c r="C272" s="94" t="s">
        <v>100</v>
      </c>
      <c r="D272" s="94"/>
      <c r="E272" s="94"/>
      <c r="F272" s="94"/>
      <c r="G272" s="94"/>
      <c r="H272" s="94"/>
      <c r="I272" s="94"/>
      <c r="J272" s="94"/>
      <c r="K272" s="94"/>
      <c r="L272" s="94"/>
      <c r="M272" s="94"/>
      <c r="N272" s="94"/>
      <c r="O272" s="94"/>
      <c r="P272" s="94"/>
      <c r="Q272" s="94"/>
      <c r="R272" s="94"/>
      <c r="S272" s="94"/>
      <c r="T272" s="94"/>
      <c r="U272" s="94"/>
      <c r="V272" s="94"/>
      <c r="W272" s="94"/>
      <c r="X272" s="94"/>
      <c r="Y272" s="43"/>
    </row>
    <row r="273" spans="2:25" ht="15" hidden="1" customHeight="1" x14ac:dyDescent="0.25">
      <c r="B273" s="42"/>
      <c r="C273" s="98" t="s">
        <v>24</v>
      </c>
      <c r="D273" s="100" t="s">
        <v>25</v>
      </c>
      <c r="E273" s="100" t="s">
        <v>26</v>
      </c>
      <c r="F273" s="100" t="s">
        <v>27</v>
      </c>
      <c r="G273" s="100" t="s">
        <v>28</v>
      </c>
      <c r="H273" s="100" t="s">
        <v>29</v>
      </c>
      <c r="I273" s="100" t="s">
        <v>30</v>
      </c>
      <c r="J273" s="100" t="s">
        <v>31</v>
      </c>
      <c r="K273" s="100" t="s">
        <v>32</v>
      </c>
      <c r="L273" s="100" t="s">
        <v>33</v>
      </c>
      <c r="M273" s="100" t="s">
        <v>34</v>
      </c>
      <c r="N273" s="100" t="s">
        <v>35</v>
      </c>
      <c r="O273" s="100" t="s">
        <v>36</v>
      </c>
      <c r="P273" s="100" t="s">
        <v>37</v>
      </c>
      <c r="Q273" s="100" t="s">
        <v>38</v>
      </c>
      <c r="R273" s="100" t="s">
        <v>39</v>
      </c>
      <c r="S273" s="100" t="s">
        <v>40</v>
      </c>
      <c r="T273" s="100" t="s">
        <v>41</v>
      </c>
      <c r="U273" s="100" t="s">
        <v>42</v>
      </c>
      <c r="V273" s="100" t="s">
        <v>43</v>
      </c>
      <c r="W273" s="100" t="s">
        <v>44</v>
      </c>
      <c r="X273" s="97" t="s">
        <v>45</v>
      </c>
      <c r="Y273" s="43"/>
    </row>
    <row r="274" spans="2:25" ht="15" hidden="1" customHeight="1" x14ac:dyDescent="0.35">
      <c r="B274" s="42"/>
      <c r="C274" s="99" t="s">
        <v>49</v>
      </c>
      <c r="D274" s="101"/>
      <c r="E274" s="101"/>
      <c r="F274" s="101"/>
      <c r="G274" s="101"/>
      <c r="H274" s="101"/>
      <c r="I274" s="101"/>
      <c r="J274" s="101"/>
      <c r="K274" s="101"/>
      <c r="L274" s="101"/>
      <c r="M274" s="101"/>
      <c r="N274" s="101"/>
      <c r="O274" s="101"/>
      <c r="P274" s="101"/>
      <c r="Q274" s="101"/>
      <c r="R274" s="101"/>
      <c r="S274" s="101"/>
      <c r="T274" s="101"/>
      <c r="U274" s="101"/>
      <c r="V274" s="101"/>
      <c r="W274" s="101"/>
      <c r="X274" s="103" t="s">
        <v>50</v>
      </c>
      <c r="Y274" s="43"/>
    </row>
    <row r="275" spans="2:25" ht="15" hidden="1" customHeight="1" x14ac:dyDescent="0.35">
      <c r="B275" s="42"/>
      <c r="C275" s="99" t="s">
        <v>51</v>
      </c>
      <c r="D275" s="101"/>
      <c r="E275" s="101"/>
      <c r="F275" s="101"/>
      <c r="G275" s="101"/>
      <c r="H275" s="101"/>
      <c r="I275" s="101"/>
      <c r="J275" s="101"/>
      <c r="K275" s="101"/>
      <c r="L275" s="101"/>
      <c r="M275" s="101"/>
      <c r="N275" s="101"/>
      <c r="O275" s="101"/>
      <c r="P275" s="101"/>
      <c r="Q275" s="101"/>
      <c r="R275" s="101"/>
      <c r="S275" s="101"/>
      <c r="T275" s="101"/>
      <c r="U275" s="101"/>
      <c r="V275" s="101"/>
      <c r="W275" s="101"/>
      <c r="X275" s="103" t="s">
        <v>52</v>
      </c>
      <c r="Y275" s="43"/>
    </row>
    <row r="276" spans="2:25" ht="15" hidden="1" customHeight="1" x14ac:dyDescent="0.35">
      <c r="B276" s="42"/>
      <c r="C276" s="99" t="s">
        <v>53</v>
      </c>
      <c r="D276" s="101"/>
      <c r="E276" s="101"/>
      <c r="F276" s="101"/>
      <c r="G276" s="101"/>
      <c r="H276" s="101"/>
      <c r="I276" s="101"/>
      <c r="J276" s="101"/>
      <c r="K276" s="101"/>
      <c r="L276" s="101"/>
      <c r="M276" s="101"/>
      <c r="N276" s="101"/>
      <c r="O276" s="101"/>
      <c r="P276" s="101"/>
      <c r="Q276" s="101"/>
      <c r="R276" s="101"/>
      <c r="S276" s="101"/>
      <c r="T276" s="101"/>
      <c r="U276" s="101"/>
      <c r="V276" s="101"/>
      <c r="W276" s="101"/>
      <c r="X276" s="103" t="s">
        <v>54</v>
      </c>
      <c r="Y276" s="43"/>
    </row>
    <row r="277" spans="2:25" ht="15" hidden="1" customHeight="1" x14ac:dyDescent="0.25">
      <c r="B277" s="42"/>
      <c r="C277" s="94"/>
      <c r="D277" s="94"/>
      <c r="E277" s="94"/>
      <c r="F277" s="94"/>
      <c r="G277" s="94"/>
      <c r="H277" s="94"/>
      <c r="I277" s="94"/>
      <c r="J277" s="94"/>
      <c r="K277" s="94"/>
      <c r="L277" s="94"/>
      <c r="M277" s="94"/>
      <c r="N277" s="94"/>
      <c r="O277" s="94"/>
      <c r="P277" s="94"/>
      <c r="Q277" s="94"/>
      <c r="R277" s="94"/>
      <c r="S277" s="94"/>
      <c r="T277" s="94"/>
      <c r="U277" s="94"/>
      <c r="V277" s="94"/>
      <c r="W277" s="94"/>
      <c r="X277" s="94"/>
      <c r="Y277" s="43"/>
    </row>
    <row r="278" spans="2:25" ht="15" hidden="1" customHeight="1" x14ac:dyDescent="0.25">
      <c r="B278" s="42"/>
      <c r="C278" s="94" t="s">
        <v>101</v>
      </c>
      <c r="D278" s="94"/>
      <c r="E278" s="94"/>
      <c r="F278" s="94"/>
      <c r="G278" s="94"/>
      <c r="H278" s="94"/>
      <c r="I278" s="94"/>
      <c r="J278" s="94"/>
      <c r="K278" s="94"/>
      <c r="L278" s="94"/>
      <c r="M278" s="94"/>
      <c r="N278" s="94"/>
      <c r="O278" s="94"/>
      <c r="P278" s="94"/>
      <c r="Q278" s="94"/>
      <c r="R278" s="94"/>
      <c r="S278" s="94"/>
      <c r="T278" s="94"/>
      <c r="U278" s="94"/>
      <c r="V278" s="94"/>
      <c r="W278" s="94"/>
      <c r="X278" s="94"/>
      <c r="Y278" s="43"/>
    </row>
    <row r="279" spans="2:25" ht="15" hidden="1" customHeight="1" x14ac:dyDescent="0.25">
      <c r="B279" s="42"/>
      <c r="C279" s="98" t="s">
        <v>24</v>
      </c>
      <c r="D279" s="100" t="s">
        <v>25</v>
      </c>
      <c r="E279" s="100" t="s">
        <v>26</v>
      </c>
      <c r="F279" s="100" t="s">
        <v>27</v>
      </c>
      <c r="G279" s="100" t="s">
        <v>28</v>
      </c>
      <c r="H279" s="100" t="s">
        <v>29</v>
      </c>
      <c r="I279" s="100" t="s">
        <v>30</v>
      </c>
      <c r="J279" s="100" t="s">
        <v>31</v>
      </c>
      <c r="K279" s="100" t="s">
        <v>32</v>
      </c>
      <c r="L279" s="100" t="s">
        <v>33</v>
      </c>
      <c r="M279" s="100" t="s">
        <v>34</v>
      </c>
      <c r="N279" s="100" t="s">
        <v>35</v>
      </c>
      <c r="O279" s="100" t="s">
        <v>36</v>
      </c>
      <c r="P279" s="100" t="s">
        <v>37</v>
      </c>
      <c r="Q279" s="100" t="s">
        <v>38</v>
      </c>
      <c r="R279" s="100" t="s">
        <v>39</v>
      </c>
      <c r="S279" s="100" t="s">
        <v>40</v>
      </c>
      <c r="T279" s="100" t="s">
        <v>41</v>
      </c>
      <c r="U279" s="100" t="s">
        <v>42</v>
      </c>
      <c r="V279" s="100" t="s">
        <v>43</v>
      </c>
      <c r="W279" s="100" t="s">
        <v>44</v>
      </c>
      <c r="X279" s="97" t="s">
        <v>45</v>
      </c>
      <c r="Y279" s="43"/>
    </row>
    <row r="280" spans="2:25" ht="15" hidden="1" customHeight="1" x14ac:dyDescent="0.35">
      <c r="B280" s="42"/>
      <c r="C280" s="99" t="s">
        <v>49</v>
      </c>
      <c r="D280" s="101"/>
      <c r="E280" s="101"/>
      <c r="F280" s="101"/>
      <c r="G280" s="101"/>
      <c r="H280" s="101"/>
      <c r="I280" s="101"/>
      <c r="J280" s="101"/>
      <c r="K280" s="101"/>
      <c r="L280" s="101"/>
      <c r="M280" s="101"/>
      <c r="N280" s="101"/>
      <c r="O280" s="101"/>
      <c r="P280" s="101"/>
      <c r="Q280" s="101"/>
      <c r="R280" s="101"/>
      <c r="S280" s="101"/>
      <c r="T280" s="101"/>
      <c r="U280" s="101"/>
      <c r="V280" s="101"/>
      <c r="W280" s="101"/>
      <c r="X280" s="103" t="s">
        <v>50</v>
      </c>
      <c r="Y280" s="43"/>
    </row>
    <row r="281" spans="2:25" ht="15" hidden="1" customHeight="1" x14ac:dyDescent="0.35">
      <c r="B281" s="42"/>
      <c r="C281" s="99" t="s">
        <v>51</v>
      </c>
      <c r="D281" s="101"/>
      <c r="E281" s="101"/>
      <c r="F281" s="101"/>
      <c r="G281" s="101"/>
      <c r="H281" s="101"/>
      <c r="I281" s="101"/>
      <c r="J281" s="101"/>
      <c r="K281" s="101"/>
      <c r="L281" s="101"/>
      <c r="M281" s="101"/>
      <c r="N281" s="101"/>
      <c r="O281" s="101"/>
      <c r="P281" s="101"/>
      <c r="Q281" s="101"/>
      <c r="R281" s="101"/>
      <c r="S281" s="101"/>
      <c r="T281" s="101"/>
      <c r="U281" s="101"/>
      <c r="V281" s="101"/>
      <c r="W281" s="101"/>
      <c r="X281" s="103" t="s">
        <v>52</v>
      </c>
      <c r="Y281" s="43"/>
    </row>
    <row r="282" spans="2:25" ht="15" hidden="1" customHeight="1" x14ac:dyDescent="0.35">
      <c r="B282" s="42"/>
      <c r="C282" s="99" t="s">
        <v>53</v>
      </c>
      <c r="D282" s="101"/>
      <c r="E282" s="101"/>
      <c r="F282" s="101"/>
      <c r="G282" s="101"/>
      <c r="H282" s="101"/>
      <c r="I282" s="101"/>
      <c r="J282" s="101"/>
      <c r="K282" s="101"/>
      <c r="L282" s="101"/>
      <c r="M282" s="101"/>
      <c r="N282" s="101"/>
      <c r="O282" s="101"/>
      <c r="P282" s="101"/>
      <c r="Q282" s="101"/>
      <c r="R282" s="101"/>
      <c r="S282" s="101"/>
      <c r="T282" s="101"/>
      <c r="U282" s="101"/>
      <c r="V282" s="101"/>
      <c r="W282" s="101"/>
      <c r="X282" s="103" t="s">
        <v>54</v>
      </c>
      <c r="Y282" s="43"/>
    </row>
    <row r="283" spans="2:25" ht="15" hidden="1" customHeight="1" x14ac:dyDescent="0.25">
      <c r="B283" s="42"/>
      <c r="C283" s="94"/>
      <c r="D283" s="94"/>
      <c r="E283" s="94"/>
      <c r="F283" s="94"/>
      <c r="G283" s="94"/>
      <c r="H283" s="94"/>
      <c r="I283" s="94"/>
      <c r="J283" s="94"/>
      <c r="K283" s="94"/>
      <c r="L283" s="94"/>
      <c r="M283" s="94"/>
      <c r="N283" s="94"/>
      <c r="O283" s="94"/>
      <c r="P283" s="94"/>
      <c r="Q283" s="94"/>
      <c r="R283" s="94"/>
      <c r="S283" s="94"/>
      <c r="T283" s="94"/>
      <c r="U283" s="94"/>
      <c r="V283" s="94"/>
      <c r="W283" s="94"/>
      <c r="X283" s="94"/>
      <c r="Y283" s="43"/>
    </row>
    <row r="284" spans="2:25" ht="15" hidden="1" customHeight="1" x14ac:dyDescent="0.25">
      <c r="B284" s="42"/>
      <c r="C284" s="94" t="s">
        <v>102</v>
      </c>
      <c r="D284" s="94"/>
      <c r="E284" s="94"/>
      <c r="F284" s="94"/>
      <c r="G284" s="94"/>
      <c r="H284" s="94"/>
      <c r="I284" s="94"/>
      <c r="J284" s="94"/>
      <c r="K284" s="94"/>
      <c r="L284" s="94"/>
      <c r="M284" s="94"/>
      <c r="N284" s="94"/>
      <c r="O284" s="94"/>
      <c r="P284" s="94"/>
      <c r="Q284" s="94"/>
      <c r="R284" s="94"/>
      <c r="S284" s="94"/>
      <c r="T284" s="94"/>
      <c r="U284" s="94"/>
      <c r="V284" s="94"/>
      <c r="W284" s="94"/>
      <c r="X284" s="94"/>
      <c r="Y284" s="43"/>
    </row>
    <row r="285" spans="2:25" ht="15" hidden="1" customHeight="1" x14ac:dyDescent="0.25">
      <c r="B285" s="42"/>
      <c r="C285" s="98" t="s">
        <v>24</v>
      </c>
      <c r="D285" s="100" t="s">
        <v>25</v>
      </c>
      <c r="E285" s="100" t="s">
        <v>26</v>
      </c>
      <c r="F285" s="100" t="s">
        <v>27</v>
      </c>
      <c r="G285" s="100" t="s">
        <v>28</v>
      </c>
      <c r="H285" s="100" t="s">
        <v>29</v>
      </c>
      <c r="I285" s="100" t="s">
        <v>30</v>
      </c>
      <c r="J285" s="100" t="s">
        <v>31</v>
      </c>
      <c r="K285" s="100" t="s">
        <v>32</v>
      </c>
      <c r="L285" s="100" t="s">
        <v>33</v>
      </c>
      <c r="M285" s="100" t="s">
        <v>34</v>
      </c>
      <c r="N285" s="100" t="s">
        <v>35</v>
      </c>
      <c r="O285" s="100" t="s">
        <v>36</v>
      </c>
      <c r="P285" s="100" t="s">
        <v>37</v>
      </c>
      <c r="Q285" s="100" t="s">
        <v>38</v>
      </c>
      <c r="R285" s="100" t="s">
        <v>39</v>
      </c>
      <c r="S285" s="100" t="s">
        <v>40</v>
      </c>
      <c r="T285" s="100" t="s">
        <v>41</v>
      </c>
      <c r="U285" s="100" t="s">
        <v>42</v>
      </c>
      <c r="V285" s="100" t="s">
        <v>43</v>
      </c>
      <c r="W285" s="100" t="s">
        <v>44</v>
      </c>
      <c r="X285" s="97" t="s">
        <v>45</v>
      </c>
      <c r="Y285" s="43"/>
    </row>
    <row r="286" spans="2:25" ht="15" hidden="1" customHeight="1" x14ac:dyDescent="0.35">
      <c r="B286" s="42"/>
      <c r="C286" s="99" t="s">
        <v>49</v>
      </c>
      <c r="D286" s="101"/>
      <c r="E286" s="101"/>
      <c r="F286" s="101"/>
      <c r="G286" s="101"/>
      <c r="H286" s="101"/>
      <c r="I286" s="101"/>
      <c r="J286" s="101"/>
      <c r="K286" s="101"/>
      <c r="L286" s="101"/>
      <c r="M286" s="101"/>
      <c r="N286" s="101"/>
      <c r="O286" s="101"/>
      <c r="P286" s="101"/>
      <c r="Q286" s="101"/>
      <c r="R286" s="101"/>
      <c r="S286" s="101"/>
      <c r="T286" s="101"/>
      <c r="U286" s="101"/>
      <c r="V286" s="101"/>
      <c r="W286" s="101"/>
      <c r="X286" s="103" t="s">
        <v>50</v>
      </c>
      <c r="Y286" s="43"/>
    </row>
    <row r="287" spans="2:25" ht="15" hidden="1" customHeight="1" x14ac:dyDescent="0.35">
      <c r="B287" s="42"/>
      <c r="C287" s="99" t="s">
        <v>51</v>
      </c>
      <c r="D287" s="101"/>
      <c r="E287" s="101"/>
      <c r="F287" s="101"/>
      <c r="G287" s="101"/>
      <c r="H287" s="101"/>
      <c r="I287" s="101"/>
      <c r="J287" s="101"/>
      <c r="K287" s="101"/>
      <c r="L287" s="101"/>
      <c r="M287" s="101"/>
      <c r="N287" s="101"/>
      <c r="O287" s="101"/>
      <c r="P287" s="101"/>
      <c r="Q287" s="101"/>
      <c r="R287" s="101"/>
      <c r="S287" s="101"/>
      <c r="T287" s="101"/>
      <c r="U287" s="101"/>
      <c r="V287" s="101"/>
      <c r="W287" s="101"/>
      <c r="X287" s="103" t="s">
        <v>52</v>
      </c>
      <c r="Y287" s="43"/>
    </row>
    <row r="288" spans="2:25" ht="15" hidden="1" customHeight="1" x14ac:dyDescent="0.35">
      <c r="B288" s="42"/>
      <c r="C288" s="99" t="s">
        <v>53</v>
      </c>
      <c r="D288" s="101"/>
      <c r="E288" s="101"/>
      <c r="F288" s="101"/>
      <c r="G288" s="101"/>
      <c r="H288" s="101"/>
      <c r="I288" s="101"/>
      <c r="J288" s="101"/>
      <c r="K288" s="101"/>
      <c r="L288" s="101"/>
      <c r="M288" s="101"/>
      <c r="N288" s="101"/>
      <c r="O288" s="101"/>
      <c r="P288" s="101"/>
      <c r="Q288" s="101"/>
      <c r="R288" s="101"/>
      <c r="S288" s="101"/>
      <c r="T288" s="101"/>
      <c r="U288" s="101"/>
      <c r="V288" s="101"/>
      <c r="W288" s="101"/>
      <c r="X288" s="103" t="s">
        <v>54</v>
      </c>
      <c r="Y288" s="43"/>
    </row>
    <row r="289" spans="2:25" ht="15" hidden="1" customHeight="1" x14ac:dyDescent="0.25">
      <c r="B289" s="42"/>
      <c r="C289" s="94"/>
      <c r="D289" s="94"/>
      <c r="E289" s="94"/>
      <c r="F289" s="94"/>
      <c r="G289" s="94"/>
      <c r="H289" s="94"/>
      <c r="I289" s="94"/>
      <c r="J289" s="94"/>
      <c r="K289" s="94"/>
      <c r="L289" s="94"/>
      <c r="M289" s="94"/>
      <c r="N289" s="94"/>
      <c r="O289" s="94"/>
      <c r="P289" s="94"/>
      <c r="Q289" s="94"/>
      <c r="R289" s="94"/>
      <c r="S289" s="94"/>
      <c r="T289" s="94"/>
      <c r="U289" s="94"/>
      <c r="V289" s="94"/>
      <c r="W289" s="94"/>
      <c r="X289" s="94"/>
      <c r="Y289" s="43"/>
    </row>
    <row r="290" spans="2:25" ht="15" hidden="1" customHeight="1" x14ac:dyDescent="0.25">
      <c r="B290" s="42"/>
      <c r="C290" s="94" t="s">
        <v>103</v>
      </c>
      <c r="D290" s="94"/>
      <c r="E290" s="94"/>
      <c r="F290" s="94"/>
      <c r="G290" s="94"/>
      <c r="H290" s="94"/>
      <c r="I290" s="94"/>
      <c r="J290" s="94"/>
      <c r="K290" s="94"/>
      <c r="L290" s="94"/>
      <c r="M290" s="94"/>
      <c r="N290" s="94"/>
      <c r="O290" s="94"/>
      <c r="P290" s="94"/>
      <c r="Q290" s="94"/>
      <c r="R290" s="94"/>
      <c r="S290" s="94"/>
      <c r="T290" s="94"/>
      <c r="U290" s="94"/>
      <c r="V290" s="94"/>
      <c r="W290" s="94"/>
      <c r="X290" s="94"/>
      <c r="Y290" s="43"/>
    </row>
    <row r="291" spans="2:25" ht="15" hidden="1" customHeight="1" x14ac:dyDescent="0.25">
      <c r="B291" s="42"/>
      <c r="C291" s="98" t="s">
        <v>24</v>
      </c>
      <c r="D291" s="100" t="s">
        <v>25</v>
      </c>
      <c r="E291" s="100" t="s">
        <v>26</v>
      </c>
      <c r="F291" s="100" t="s">
        <v>27</v>
      </c>
      <c r="G291" s="100" t="s">
        <v>28</v>
      </c>
      <c r="H291" s="100" t="s">
        <v>29</v>
      </c>
      <c r="I291" s="100" t="s">
        <v>30</v>
      </c>
      <c r="J291" s="100" t="s">
        <v>31</v>
      </c>
      <c r="K291" s="100" t="s">
        <v>32</v>
      </c>
      <c r="L291" s="100" t="s">
        <v>33</v>
      </c>
      <c r="M291" s="100" t="s">
        <v>34</v>
      </c>
      <c r="N291" s="100" t="s">
        <v>35</v>
      </c>
      <c r="O291" s="100" t="s">
        <v>36</v>
      </c>
      <c r="P291" s="100" t="s">
        <v>37</v>
      </c>
      <c r="Q291" s="100" t="s">
        <v>38</v>
      </c>
      <c r="R291" s="100" t="s">
        <v>39</v>
      </c>
      <c r="S291" s="100" t="s">
        <v>40</v>
      </c>
      <c r="T291" s="100" t="s">
        <v>41</v>
      </c>
      <c r="U291" s="100" t="s">
        <v>42</v>
      </c>
      <c r="V291" s="100" t="s">
        <v>43</v>
      </c>
      <c r="W291" s="100" t="s">
        <v>44</v>
      </c>
      <c r="X291" s="97" t="s">
        <v>45</v>
      </c>
      <c r="Y291" s="43"/>
    </row>
    <row r="292" spans="2:25" ht="15" hidden="1" customHeight="1" x14ac:dyDescent="0.35">
      <c r="B292" s="42"/>
      <c r="C292" s="99" t="s">
        <v>49</v>
      </c>
      <c r="D292" s="101"/>
      <c r="E292" s="101"/>
      <c r="F292" s="101"/>
      <c r="G292" s="101"/>
      <c r="H292" s="101"/>
      <c r="I292" s="101"/>
      <c r="J292" s="101"/>
      <c r="K292" s="101"/>
      <c r="L292" s="101"/>
      <c r="M292" s="101"/>
      <c r="N292" s="101"/>
      <c r="O292" s="101"/>
      <c r="P292" s="101"/>
      <c r="Q292" s="101"/>
      <c r="R292" s="101"/>
      <c r="S292" s="101"/>
      <c r="T292" s="101"/>
      <c r="U292" s="101"/>
      <c r="V292" s="101"/>
      <c r="W292" s="101"/>
      <c r="X292" s="103" t="s">
        <v>50</v>
      </c>
      <c r="Y292" s="43"/>
    </row>
    <row r="293" spans="2:25" ht="15" hidden="1" customHeight="1" x14ac:dyDescent="0.35">
      <c r="B293" s="42"/>
      <c r="C293" s="99" t="s">
        <v>51</v>
      </c>
      <c r="D293" s="101"/>
      <c r="E293" s="101"/>
      <c r="F293" s="101"/>
      <c r="G293" s="101"/>
      <c r="H293" s="101"/>
      <c r="I293" s="101"/>
      <c r="J293" s="101"/>
      <c r="K293" s="101"/>
      <c r="L293" s="101"/>
      <c r="M293" s="101"/>
      <c r="N293" s="101"/>
      <c r="O293" s="101"/>
      <c r="P293" s="101"/>
      <c r="Q293" s="101"/>
      <c r="R293" s="101"/>
      <c r="S293" s="101"/>
      <c r="T293" s="101"/>
      <c r="U293" s="101"/>
      <c r="V293" s="101"/>
      <c r="W293" s="101"/>
      <c r="X293" s="103" t="s">
        <v>52</v>
      </c>
      <c r="Y293" s="43"/>
    </row>
    <row r="294" spans="2:25" ht="15" hidden="1" customHeight="1" x14ac:dyDescent="0.35">
      <c r="B294" s="42"/>
      <c r="C294" s="99" t="s">
        <v>53</v>
      </c>
      <c r="D294" s="101"/>
      <c r="E294" s="101"/>
      <c r="F294" s="101"/>
      <c r="G294" s="101"/>
      <c r="H294" s="101"/>
      <c r="I294" s="101"/>
      <c r="J294" s="101"/>
      <c r="K294" s="101"/>
      <c r="L294" s="101"/>
      <c r="M294" s="101"/>
      <c r="N294" s="101"/>
      <c r="O294" s="101"/>
      <c r="P294" s="101"/>
      <c r="Q294" s="101"/>
      <c r="R294" s="101"/>
      <c r="S294" s="101"/>
      <c r="T294" s="101"/>
      <c r="U294" s="101"/>
      <c r="V294" s="101"/>
      <c r="W294" s="101"/>
      <c r="X294" s="103" t="s">
        <v>54</v>
      </c>
      <c r="Y294" s="43"/>
    </row>
    <row r="295" spans="2:25" ht="15" hidden="1" customHeight="1" x14ac:dyDescent="0.25">
      <c r="B295" s="42"/>
      <c r="C295" s="94"/>
      <c r="D295" s="94"/>
      <c r="E295" s="94"/>
      <c r="F295" s="94"/>
      <c r="G295" s="94"/>
      <c r="H295" s="94"/>
      <c r="I295" s="94"/>
      <c r="J295" s="94"/>
      <c r="K295" s="94"/>
      <c r="L295" s="94"/>
      <c r="M295" s="94"/>
      <c r="N295" s="94"/>
      <c r="O295" s="94"/>
      <c r="P295" s="94"/>
      <c r="Q295" s="94"/>
      <c r="R295" s="94"/>
      <c r="S295" s="94"/>
      <c r="T295" s="94"/>
      <c r="U295" s="94"/>
      <c r="V295" s="94"/>
      <c r="W295" s="94"/>
      <c r="X295" s="94"/>
      <c r="Y295" s="43"/>
    </row>
    <row r="296" spans="2:25" ht="15" hidden="1" customHeight="1" x14ac:dyDescent="0.25">
      <c r="B296" s="42"/>
      <c r="C296" s="94" t="s">
        <v>104</v>
      </c>
      <c r="D296" s="94"/>
      <c r="E296" s="94"/>
      <c r="F296" s="94"/>
      <c r="G296" s="94"/>
      <c r="H296" s="94"/>
      <c r="I296" s="94"/>
      <c r="J296" s="94"/>
      <c r="K296" s="94"/>
      <c r="L296" s="94"/>
      <c r="M296" s="94"/>
      <c r="N296" s="94"/>
      <c r="O296" s="94"/>
      <c r="P296" s="94"/>
      <c r="Q296" s="94"/>
      <c r="R296" s="94"/>
      <c r="S296" s="94"/>
      <c r="T296" s="94"/>
      <c r="U296" s="94"/>
      <c r="V296" s="94"/>
      <c r="W296" s="94"/>
      <c r="X296" s="94"/>
      <c r="Y296" s="43"/>
    </row>
    <row r="297" spans="2:25" ht="15" hidden="1" customHeight="1" x14ac:dyDescent="0.25">
      <c r="B297" s="42"/>
      <c r="C297" s="98" t="s">
        <v>24</v>
      </c>
      <c r="D297" s="100" t="s">
        <v>25</v>
      </c>
      <c r="E297" s="100" t="s">
        <v>26</v>
      </c>
      <c r="F297" s="100" t="s">
        <v>27</v>
      </c>
      <c r="G297" s="100" t="s">
        <v>28</v>
      </c>
      <c r="H297" s="100" t="s">
        <v>29</v>
      </c>
      <c r="I297" s="100" t="s">
        <v>30</v>
      </c>
      <c r="J297" s="100" t="s">
        <v>31</v>
      </c>
      <c r="K297" s="100" t="s">
        <v>32</v>
      </c>
      <c r="L297" s="100" t="s">
        <v>33</v>
      </c>
      <c r="M297" s="100" t="s">
        <v>34</v>
      </c>
      <c r="N297" s="100" t="s">
        <v>35</v>
      </c>
      <c r="O297" s="100" t="s">
        <v>36</v>
      </c>
      <c r="P297" s="100" t="s">
        <v>37</v>
      </c>
      <c r="Q297" s="100" t="s">
        <v>38</v>
      </c>
      <c r="R297" s="100" t="s">
        <v>39</v>
      </c>
      <c r="S297" s="100" t="s">
        <v>40</v>
      </c>
      <c r="T297" s="100" t="s">
        <v>41</v>
      </c>
      <c r="U297" s="100" t="s">
        <v>42</v>
      </c>
      <c r="V297" s="100" t="s">
        <v>43</v>
      </c>
      <c r="W297" s="100" t="s">
        <v>44</v>
      </c>
      <c r="X297" s="97" t="s">
        <v>45</v>
      </c>
      <c r="Y297" s="43"/>
    </row>
    <row r="298" spans="2:25" ht="15" hidden="1" customHeight="1" x14ac:dyDescent="0.35">
      <c r="B298" s="42"/>
      <c r="C298" s="99" t="s">
        <v>49</v>
      </c>
      <c r="D298" s="101"/>
      <c r="E298" s="101"/>
      <c r="F298" s="101"/>
      <c r="G298" s="101"/>
      <c r="H298" s="101"/>
      <c r="I298" s="101"/>
      <c r="J298" s="101"/>
      <c r="K298" s="101"/>
      <c r="L298" s="101"/>
      <c r="M298" s="101"/>
      <c r="N298" s="101"/>
      <c r="O298" s="101"/>
      <c r="P298" s="101"/>
      <c r="Q298" s="101"/>
      <c r="R298" s="101"/>
      <c r="S298" s="101"/>
      <c r="T298" s="101"/>
      <c r="U298" s="101"/>
      <c r="V298" s="101"/>
      <c r="W298" s="101"/>
      <c r="X298" s="103" t="s">
        <v>50</v>
      </c>
      <c r="Y298" s="43"/>
    </row>
    <row r="299" spans="2:25" ht="15" hidden="1" customHeight="1" x14ac:dyDescent="0.35">
      <c r="B299" s="42"/>
      <c r="C299" s="99" t="s">
        <v>51</v>
      </c>
      <c r="D299" s="101"/>
      <c r="E299" s="101"/>
      <c r="F299" s="101"/>
      <c r="G299" s="101"/>
      <c r="H299" s="101"/>
      <c r="I299" s="101"/>
      <c r="J299" s="101"/>
      <c r="K299" s="101"/>
      <c r="L299" s="101"/>
      <c r="M299" s="101"/>
      <c r="N299" s="101"/>
      <c r="O299" s="101"/>
      <c r="P299" s="101"/>
      <c r="Q299" s="101"/>
      <c r="R299" s="101"/>
      <c r="S299" s="101"/>
      <c r="T299" s="101"/>
      <c r="U299" s="101"/>
      <c r="V299" s="101"/>
      <c r="W299" s="101"/>
      <c r="X299" s="103" t="s">
        <v>52</v>
      </c>
      <c r="Y299" s="43"/>
    </row>
    <row r="300" spans="2:25" ht="15" hidden="1" customHeight="1" x14ac:dyDescent="0.35">
      <c r="B300" s="42"/>
      <c r="C300" s="99" t="s">
        <v>53</v>
      </c>
      <c r="D300" s="101"/>
      <c r="E300" s="101"/>
      <c r="F300" s="101"/>
      <c r="G300" s="101"/>
      <c r="H300" s="101"/>
      <c r="I300" s="101"/>
      <c r="J300" s="101"/>
      <c r="K300" s="101"/>
      <c r="L300" s="101"/>
      <c r="M300" s="101"/>
      <c r="N300" s="101"/>
      <c r="O300" s="101"/>
      <c r="P300" s="101"/>
      <c r="Q300" s="101"/>
      <c r="R300" s="101"/>
      <c r="S300" s="101"/>
      <c r="T300" s="101"/>
      <c r="U300" s="101"/>
      <c r="V300" s="101"/>
      <c r="W300" s="101"/>
      <c r="X300" s="103" t="s">
        <v>54</v>
      </c>
      <c r="Y300" s="43"/>
    </row>
    <row r="301" spans="2:25" ht="15" hidden="1" customHeight="1" x14ac:dyDescent="0.25">
      <c r="B301" s="42"/>
      <c r="C301" s="94"/>
      <c r="D301" s="94"/>
      <c r="E301" s="94"/>
      <c r="F301" s="94"/>
      <c r="G301" s="94"/>
      <c r="H301" s="94"/>
      <c r="I301" s="94"/>
      <c r="J301" s="94"/>
      <c r="K301" s="94"/>
      <c r="L301" s="94"/>
      <c r="M301" s="94"/>
      <c r="N301" s="94"/>
      <c r="O301" s="94"/>
      <c r="P301" s="94"/>
      <c r="Q301" s="94"/>
      <c r="R301" s="94"/>
      <c r="S301" s="94"/>
      <c r="T301" s="94"/>
      <c r="U301" s="94"/>
      <c r="V301" s="94"/>
      <c r="W301" s="94"/>
      <c r="X301" s="94"/>
      <c r="Y301" s="43"/>
    </row>
    <row r="302" spans="2:25" ht="20.100000000000001" hidden="1" customHeight="1" x14ac:dyDescent="0.25">
      <c r="B302" s="56"/>
      <c r="C302" s="107" t="s">
        <v>107</v>
      </c>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57"/>
    </row>
    <row r="303" spans="2:25" ht="15" hidden="1" customHeight="1" x14ac:dyDescent="0.25">
      <c r="B303" s="42"/>
      <c r="C303" s="94"/>
      <c r="D303" s="94"/>
      <c r="E303" s="94"/>
      <c r="F303" s="94"/>
      <c r="G303" s="94"/>
      <c r="H303" s="94"/>
      <c r="I303" s="94"/>
      <c r="J303" s="94"/>
      <c r="K303" s="94"/>
      <c r="L303" s="94"/>
      <c r="M303" s="94"/>
      <c r="N303" s="94"/>
      <c r="O303" s="94"/>
      <c r="P303" s="94"/>
      <c r="Q303" s="94"/>
      <c r="R303" s="94"/>
      <c r="S303" s="94"/>
      <c r="T303" s="94"/>
      <c r="U303" s="94"/>
      <c r="V303" s="94"/>
      <c r="W303" s="94"/>
      <c r="X303" s="94"/>
      <c r="Y303" s="43"/>
    </row>
    <row r="304" spans="2:25" ht="15" hidden="1" customHeight="1" x14ac:dyDescent="0.25">
      <c r="B304" s="42"/>
      <c r="C304" s="94" t="s">
        <v>23</v>
      </c>
      <c r="D304" s="94"/>
      <c r="E304" s="94"/>
      <c r="F304" s="94"/>
      <c r="G304" s="94"/>
      <c r="H304" s="94"/>
      <c r="I304" s="94"/>
      <c r="J304" s="94"/>
      <c r="K304" s="94"/>
      <c r="L304" s="94"/>
      <c r="M304" s="94"/>
      <c r="N304" s="94"/>
      <c r="O304" s="94"/>
      <c r="P304" s="94"/>
      <c r="Q304" s="94"/>
      <c r="R304" s="94"/>
      <c r="S304" s="94"/>
      <c r="T304" s="94"/>
      <c r="U304" s="94"/>
      <c r="V304" s="94"/>
      <c r="W304" s="94"/>
      <c r="X304" s="94"/>
      <c r="Y304" s="43"/>
    </row>
    <row r="305" spans="2:25" ht="15" hidden="1" customHeight="1" x14ac:dyDescent="0.25">
      <c r="B305" s="42"/>
      <c r="C305" s="98" t="s">
        <v>24</v>
      </c>
      <c r="D305" s="100" t="s">
        <v>25</v>
      </c>
      <c r="E305" s="100" t="s">
        <v>26</v>
      </c>
      <c r="F305" s="100" t="s">
        <v>27</v>
      </c>
      <c r="G305" s="100" t="s">
        <v>28</v>
      </c>
      <c r="H305" s="100" t="s">
        <v>29</v>
      </c>
      <c r="I305" s="100" t="s">
        <v>30</v>
      </c>
      <c r="J305" s="100" t="s">
        <v>31</v>
      </c>
      <c r="K305" s="100" t="s">
        <v>32</v>
      </c>
      <c r="L305" s="100" t="s">
        <v>33</v>
      </c>
      <c r="M305" s="100" t="s">
        <v>34</v>
      </c>
      <c r="N305" s="100" t="s">
        <v>35</v>
      </c>
      <c r="O305" s="100" t="s">
        <v>36</v>
      </c>
      <c r="P305" s="100" t="s">
        <v>37</v>
      </c>
      <c r="Q305" s="100" t="s">
        <v>38</v>
      </c>
      <c r="R305" s="100" t="s">
        <v>39</v>
      </c>
      <c r="S305" s="100" t="s">
        <v>40</v>
      </c>
      <c r="T305" s="100" t="s">
        <v>41</v>
      </c>
      <c r="U305" s="100" t="s">
        <v>42</v>
      </c>
      <c r="V305" s="100" t="s">
        <v>43</v>
      </c>
      <c r="W305" s="100" t="s">
        <v>44</v>
      </c>
      <c r="X305" s="97" t="s">
        <v>45</v>
      </c>
      <c r="Y305" s="43"/>
    </row>
    <row r="306" spans="2:25" ht="15" hidden="1" customHeight="1" x14ac:dyDescent="0.25">
      <c r="B306" s="42"/>
      <c r="C306" s="99" t="s">
        <v>46</v>
      </c>
      <c r="D306" s="101"/>
      <c r="E306" s="102"/>
      <c r="F306" s="101"/>
      <c r="G306" s="101"/>
      <c r="H306" s="101"/>
      <c r="I306" s="101"/>
      <c r="J306" s="101"/>
      <c r="K306" s="101"/>
      <c r="L306" s="101"/>
      <c r="M306" s="101"/>
      <c r="N306" s="101"/>
      <c r="O306" s="101"/>
      <c r="P306" s="101"/>
      <c r="Q306" s="101"/>
      <c r="R306" s="101"/>
      <c r="S306" s="101"/>
      <c r="T306" s="101"/>
      <c r="U306" s="101"/>
      <c r="V306" s="101"/>
      <c r="W306" s="101"/>
      <c r="X306" s="96" t="s">
        <v>47</v>
      </c>
      <c r="Y306" s="43"/>
    </row>
    <row r="307" spans="2:25" ht="15" hidden="1" customHeight="1" x14ac:dyDescent="0.25">
      <c r="B307" s="42"/>
      <c r="C307" s="94"/>
      <c r="D307" s="94"/>
      <c r="E307" s="94"/>
      <c r="F307" s="94"/>
      <c r="G307" s="94"/>
      <c r="H307" s="94"/>
      <c r="I307" s="94"/>
      <c r="J307" s="94"/>
      <c r="K307" s="94"/>
      <c r="L307" s="94"/>
      <c r="M307" s="94"/>
      <c r="N307" s="94"/>
      <c r="O307" s="94"/>
      <c r="P307" s="94"/>
      <c r="Q307" s="94"/>
      <c r="R307" s="94"/>
      <c r="S307" s="94"/>
      <c r="T307" s="94"/>
      <c r="U307" s="94"/>
      <c r="V307" s="94"/>
      <c r="W307" s="94"/>
      <c r="X307" s="94"/>
      <c r="Y307" s="43"/>
    </row>
    <row r="308" spans="2:25" ht="15" hidden="1" customHeight="1" x14ac:dyDescent="0.25">
      <c r="B308" s="42"/>
      <c r="C308" s="94" t="s">
        <v>48</v>
      </c>
      <c r="D308" s="94"/>
      <c r="E308" s="94"/>
      <c r="F308" s="94"/>
      <c r="G308" s="94"/>
      <c r="H308" s="94"/>
      <c r="I308" s="94"/>
      <c r="J308" s="94"/>
      <c r="K308" s="94"/>
      <c r="L308" s="94"/>
      <c r="M308" s="94"/>
      <c r="N308" s="94"/>
      <c r="O308" s="94"/>
      <c r="P308" s="94"/>
      <c r="Q308" s="94"/>
      <c r="R308" s="94"/>
      <c r="S308" s="94"/>
      <c r="T308" s="94"/>
      <c r="U308" s="94"/>
      <c r="V308" s="94"/>
      <c r="W308" s="94"/>
      <c r="X308" s="94"/>
      <c r="Y308" s="43"/>
    </row>
    <row r="309" spans="2:25" ht="15" hidden="1" customHeight="1" x14ac:dyDescent="0.25">
      <c r="B309" s="42"/>
      <c r="C309" s="98" t="s">
        <v>24</v>
      </c>
      <c r="D309" s="100" t="s">
        <v>25</v>
      </c>
      <c r="E309" s="100" t="s">
        <v>26</v>
      </c>
      <c r="F309" s="100" t="s">
        <v>27</v>
      </c>
      <c r="G309" s="100" t="s">
        <v>28</v>
      </c>
      <c r="H309" s="100" t="s">
        <v>29</v>
      </c>
      <c r="I309" s="100" t="s">
        <v>30</v>
      </c>
      <c r="J309" s="100" t="s">
        <v>31</v>
      </c>
      <c r="K309" s="100" t="s">
        <v>32</v>
      </c>
      <c r="L309" s="100" t="s">
        <v>33</v>
      </c>
      <c r="M309" s="100" t="s">
        <v>34</v>
      </c>
      <c r="N309" s="100" t="s">
        <v>35</v>
      </c>
      <c r="O309" s="100" t="s">
        <v>36</v>
      </c>
      <c r="P309" s="100" t="s">
        <v>37</v>
      </c>
      <c r="Q309" s="100" t="s">
        <v>38</v>
      </c>
      <c r="R309" s="100" t="s">
        <v>39</v>
      </c>
      <c r="S309" s="100" t="s">
        <v>40</v>
      </c>
      <c r="T309" s="100" t="s">
        <v>41</v>
      </c>
      <c r="U309" s="100" t="s">
        <v>42</v>
      </c>
      <c r="V309" s="100" t="s">
        <v>43</v>
      </c>
      <c r="W309" s="100" t="s">
        <v>44</v>
      </c>
      <c r="X309" s="97" t="s">
        <v>45</v>
      </c>
      <c r="Y309" s="43"/>
    </row>
    <row r="310" spans="2:25" ht="15" hidden="1" customHeight="1" x14ac:dyDescent="0.35">
      <c r="B310" s="42"/>
      <c r="C310" s="99" t="s">
        <v>49</v>
      </c>
      <c r="D310" s="101"/>
      <c r="E310" s="101"/>
      <c r="F310" s="101"/>
      <c r="G310" s="101"/>
      <c r="H310" s="101"/>
      <c r="I310" s="101"/>
      <c r="J310" s="101"/>
      <c r="K310" s="101"/>
      <c r="L310" s="101"/>
      <c r="M310" s="101"/>
      <c r="N310" s="101"/>
      <c r="O310" s="101"/>
      <c r="P310" s="101"/>
      <c r="Q310" s="101"/>
      <c r="R310" s="101"/>
      <c r="S310" s="101"/>
      <c r="T310" s="101"/>
      <c r="U310" s="101"/>
      <c r="V310" s="101"/>
      <c r="W310" s="101"/>
      <c r="X310" s="103" t="s">
        <v>50</v>
      </c>
      <c r="Y310" s="43"/>
    </row>
    <row r="311" spans="2:25" ht="15" hidden="1" customHeight="1" x14ac:dyDescent="0.35">
      <c r="B311" s="42"/>
      <c r="C311" s="99" t="s">
        <v>51</v>
      </c>
      <c r="D311" s="101"/>
      <c r="E311" s="101"/>
      <c r="F311" s="101"/>
      <c r="G311" s="101"/>
      <c r="H311" s="101"/>
      <c r="I311" s="101"/>
      <c r="J311" s="101"/>
      <c r="K311" s="101"/>
      <c r="L311" s="101"/>
      <c r="M311" s="101"/>
      <c r="N311" s="101"/>
      <c r="O311" s="101"/>
      <c r="P311" s="101"/>
      <c r="Q311" s="101"/>
      <c r="R311" s="101"/>
      <c r="S311" s="101"/>
      <c r="T311" s="101"/>
      <c r="U311" s="101"/>
      <c r="V311" s="101"/>
      <c r="W311" s="101"/>
      <c r="X311" s="103" t="s">
        <v>52</v>
      </c>
      <c r="Y311" s="43"/>
    </row>
    <row r="312" spans="2:25" ht="15" hidden="1" customHeight="1" x14ac:dyDescent="0.35">
      <c r="B312" s="42"/>
      <c r="C312" s="99" t="s">
        <v>53</v>
      </c>
      <c r="D312" s="101"/>
      <c r="E312" s="101"/>
      <c r="F312" s="101"/>
      <c r="G312" s="101"/>
      <c r="H312" s="101"/>
      <c r="I312" s="101"/>
      <c r="J312" s="101"/>
      <c r="K312" s="101"/>
      <c r="L312" s="101"/>
      <c r="M312" s="101"/>
      <c r="N312" s="101"/>
      <c r="O312" s="101"/>
      <c r="P312" s="101"/>
      <c r="Q312" s="101"/>
      <c r="R312" s="101"/>
      <c r="S312" s="101"/>
      <c r="T312" s="101"/>
      <c r="U312" s="101"/>
      <c r="V312" s="101"/>
      <c r="W312" s="101"/>
      <c r="X312" s="103" t="s">
        <v>54</v>
      </c>
      <c r="Y312" s="43"/>
    </row>
    <row r="313" spans="2:25" ht="15" hidden="1" customHeight="1" x14ac:dyDescent="0.25">
      <c r="B313" s="42"/>
      <c r="C313" s="94"/>
      <c r="D313" s="94"/>
      <c r="E313" s="94"/>
      <c r="F313" s="94"/>
      <c r="G313" s="94"/>
      <c r="H313" s="94"/>
      <c r="I313" s="94"/>
      <c r="J313" s="94"/>
      <c r="K313" s="94"/>
      <c r="L313" s="94"/>
      <c r="M313" s="94"/>
      <c r="N313" s="94"/>
      <c r="O313" s="94"/>
      <c r="P313" s="94"/>
      <c r="Q313" s="94"/>
      <c r="R313" s="94"/>
      <c r="S313" s="94"/>
      <c r="T313" s="94"/>
      <c r="U313" s="94"/>
      <c r="V313" s="94"/>
      <c r="W313" s="94"/>
      <c r="X313" s="94"/>
      <c r="Y313" s="43"/>
    </row>
    <row r="314" spans="2:25" ht="15" hidden="1" customHeight="1" x14ac:dyDescent="0.25">
      <c r="B314" s="42"/>
      <c r="C314" s="94" t="s">
        <v>55</v>
      </c>
      <c r="D314" s="94"/>
      <c r="E314" s="94"/>
      <c r="F314" s="94"/>
      <c r="G314" s="94"/>
      <c r="H314" s="94"/>
      <c r="I314" s="94"/>
      <c r="J314" s="94"/>
      <c r="K314" s="94"/>
      <c r="L314" s="94"/>
      <c r="M314" s="94"/>
      <c r="N314" s="94"/>
      <c r="O314" s="94"/>
      <c r="P314" s="94"/>
      <c r="Q314" s="94"/>
      <c r="R314" s="94"/>
      <c r="S314" s="94"/>
      <c r="T314" s="94"/>
      <c r="U314" s="94"/>
      <c r="V314" s="94"/>
      <c r="W314" s="94"/>
      <c r="X314" s="94"/>
      <c r="Y314" s="43"/>
    </row>
    <row r="315" spans="2:25" ht="15" hidden="1" customHeight="1" x14ac:dyDescent="0.25">
      <c r="B315" s="42"/>
      <c r="C315" s="98" t="s">
        <v>24</v>
      </c>
      <c r="D315" s="100" t="s">
        <v>25</v>
      </c>
      <c r="E315" s="100" t="s">
        <v>26</v>
      </c>
      <c r="F315" s="100" t="s">
        <v>27</v>
      </c>
      <c r="G315" s="100" t="s">
        <v>28</v>
      </c>
      <c r="H315" s="100" t="s">
        <v>29</v>
      </c>
      <c r="I315" s="100" t="s">
        <v>30</v>
      </c>
      <c r="J315" s="100" t="s">
        <v>31</v>
      </c>
      <c r="K315" s="100" t="s">
        <v>32</v>
      </c>
      <c r="L315" s="100" t="s">
        <v>33</v>
      </c>
      <c r="M315" s="100" t="s">
        <v>34</v>
      </c>
      <c r="N315" s="100" t="s">
        <v>35</v>
      </c>
      <c r="O315" s="100" t="s">
        <v>36</v>
      </c>
      <c r="P315" s="100" t="s">
        <v>37</v>
      </c>
      <c r="Q315" s="100" t="s">
        <v>38</v>
      </c>
      <c r="R315" s="100" t="s">
        <v>39</v>
      </c>
      <c r="S315" s="100" t="s">
        <v>40</v>
      </c>
      <c r="T315" s="100" t="s">
        <v>41</v>
      </c>
      <c r="U315" s="100" t="s">
        <v>42</v>
      </c>
      <c r="V315" s="100" t="s">
        <v>43</v>
      </c>
      <c r="W315" s="100" t="s">
        <v>44</v>
      </c>
      <c r="X315" s="97" t="s">
        <v>45</v>
      </c>
      <c r="Y315" s="43"/>
    </row>
    <row r="316" spans="2:25" ht="15" hidden="1" customHeight="1" x14ac:dyDescent="0.35">
      <c r="B316" s="42"/>
      <c r="C316" s="99" t="s">
        <v>49</v>
      </c>
      <c r="D316" s="101"/>
      <c r="E316" s="101"/>
      <c r="F316" s="101"/>
      <c r="G316" s="101"/>
      <c r="H316" s="101"/>
      <c r="I316" s="101"/>
      <c r="J316" s="101"/>
      <c r="K316" s="101"/>
      <c r="L316" s="101"/>
      <c r="M316" s="101"/>
      <c r="N316" s="101"/>
      <c r="O316" s="101"/>
      <c r="P316" s="101"/>
      <c r="Q316" s="101"/>
      <c r="R316" s="101"/>
      <c r="S316" s="101"/>
      <c r="T316" s="101"/>
      <c r="U316" s="101"/>
      <c r="V316" s="101"/>
      <c r="W316" s="101"/>
      <c r="X316" s="103" t="s">
        <v>50</v>
      </c>
      <c r="Y316" s="43"/>
    </row>
    <row r="317" spans="2:25" ht="15" hidden="1" customHeight="1" x14ac:dyDescent="0.35">
      <c r="B317" s="42"/>
      <c r="C317" s="99" t="s">
        <v>51</v>
      </c>
      <c r="D317" s="101"/>
      <c r="E317" s="101"/>
      <c r="F317" s="101"/>
      <c r="G317" s="101"/>
      <c r="H317" s="101"/>
      <c r="I317" s="101"/>
      <c r="J317" s="101"/>
      <c r="K317" s="101"/>
      <c r="L317" s="101"/>
      <c r="M317" s="101"/>
      <c r="N317" s="101"/>
      <c r="O317" s="101"/>
      <c r="P317" s="101"/>
      <c r="Q317" s="101"/>
      <c r="R317" s="101"/>
      <c r="S317" s="101"/>
      <c r="T317" s="101"/>
      <c r="U317" s="101"/>
      <c r="V317" s="101"/>
      <c r="W317" s="101"/>
      <c r="X317" s="103" t="s">
        <v>52</v>
      </c>
      <c r="Y317" s="43"/>
    </row>
    <row r="318" spans="2:25" ht="15" hidden="1" customHeight="1" x14ac:dyDescent="0.35">
      <c r="B318" s="42"/>
      <c r="C318" s="99" t="s">
        <v>53</v>
      </c>
      <c r="D318" s="101"/>
      <c r="E318" s="101"/>
      <c r="F318" s="101"/>
      <c r="G318" s="101"/>
      <c r="H318" s="101"/>
      <c r="I318" s="101"/>
      <c r="J318" s="101"/>
      <c r="K318" s="101"/>
      <c r="L318" s="101"/>
      <c r="M318" s="101"/>
      <c r="N318" s="101"/>
      <c r="O318" s="101"/>
      <c r="P318" s="101"/>
      <c r="Q318" s="101"/>
      <c r="R318" s="101"/>
      <c r="S318" s="101"/>
      <c r="T318" s="101"/>
      <c r="U318" s="101"/>
      <c r="V318" s="101"/>
      <c r="W318" s="101"/>
      <c r="X318" s="103" t="s">
        <v>54</v>
      </c>
      <c r="Y318" s="43"/>
    </row>
    <row r="319" spans="2:25" ht="15" hidden="1" customHeight="1" x14ac:dyDescent="0.35">
      <c r="B319" s="42"/>
      <c r="C319" s="99" t="s">
        <v>56</v>
      </c>
      <c r="D319" s="101"/>
      <c r="E319" s="101"/>
      <c r="F319" s="101"/>
      <c r="G319" s="101"/>
      <c r="H319" s="101"/>
      <c r="I319" s="101"/>
      <c r="J319" s="101"/>
      <c r="K319" s="101"/>
      <c r="L319" s="101"/>
      <c r="M319" s="101"/>
      <c r="N319" s="101"/>
      <c r="O319" s="101"/>
      <c r="P319" s="101"/>
      <c r="Q319" s="101"/>
      <c r="R319" s="101"/>
      <c r="S319" s="101"/>
      <c r="T319" s="101"/>
      <c r="U319" s="101"/>
      <c r="V319" s="101"/>
      <c r="W319" s="101"/>
      <c r="X319" s="103" t="s">
        <v>57</v>
      </c>
      <c r="Y319" s="43"/>
    </row>
    <row r="320" spans="2:25" ht="15" hidden="1" customHeight="1" x14ac:dyDescent="0.35">
      <c r="B320" s="42"/>
      <c r="C320" s="99" t="s">
        <v>58</v>
      </c>
      <c r="D320" s="101"/>
      <c r="E320" s="101"/>
      <c r="F320" s="101"/>
      <c r="G320" s="101"/>
      <c r="H320" s="101"/>
      <c r="I320" s="101"/>
      <c r="J320" s="101"/>
      <c r="K320" s="101"/>
      <c r="L320" s="101"/>
      <c r="M320" s="101"/>
      <c r="N320" s="101"/>
      <c r="O320" s="101"/>
      <c r="P320" s="101"/>
      <c r="Q320" s="101"/>
      <c r="R320" s="101"/>
      <c r="S320" s="101"/>
      <c r="T320" s="101"/>
      <c r="U320" s="101"/>
      <c r="V320" s="101"/>
      <c r="W320" s="101"/>
      <c r="X320" s="103" t="s">
        <v>59</v>
      </c>
      <c r="Y320" s="43"/>
    </row>
    <row r="321" spans="2:25" ht="15" hidden="1" customHeight="1" x14ac:dyDescent="0.35">
      <c r="B321" s="42"/>
      <c r="C321" s="99" t="s">
        <v>60</v>
      </c>
      <c r="D321" s="101"/>
      <c r="E321" s="101"/>
      <c r="F321" s="101"/>
      <c r="G321" s="101"/>
      <c r="H321" s="101"/>
      <c r="I321" s="101"/>
      <c r="J321" s="101"/>
      <c r="K321" s="101"/>
      <c r="L321" s="101"/>
      <c r="M321" s="101"/>
      <c r="N321" s="101"/>
      <c r="O321" s="101"/>
      <c r="P321" s="101"/>
      <c r="Q321" s="101"/>
      <c r="R321" s="101"/>
      <c r="S321" s="101"/>
      <c r="T321" s="101"/>
      <c r="U321" s="101"/>
      <c r="V321" s="101"/>
      <c r="W321" s="101"/>
      <c r="X321" s="103" t="s">
        <v>61</v>
      </c>
      <c r="Y321" s="43"/>
    </row>
    <row r="322" spans="2:25" ht="15" hidden="1" customHeight="1" x14ac:dyDescent="0.35">
      <c r="B322" s="42"/>
      <c r="C322" s="99" t="s">
        <v>62</v>
      </c>
      <c r="D322" s="101"/>
      <c r="E322" s="101"/>
      <c r="F322" s="101"/>
      <c r="G322" s="101"/>
      <c r="H322" s="101"/>
      <c r="I322" s="101"/>
      <c r="J322" s="101"/>
      <c r="K322" s="101"/>
      <c r="L322" s="101"/>
      <c r="M322" s="101"/>
      <c r="N322" s="101"/>
      <c r="O322" s="101"/>
      <c r="P322" s="101"/>
      <c r="Q322" s="101"/>
      <c r="R322" s="101"/>
      <c r="S322" s="101"/>
      <c r="T322" s="101"/>
      <c r="U322" s="101"/>
      <c r="V322" s="101"/>
      <c r="W322" s="101"/>
      <c r="X322" s="103" t="s">
        <v>63</v>
      </c>
      <c r="Y322" s="43"/>
    </row>
    <row r="323" spans="2:25" ht="15" hidden="1" customHeight="1" x14ac:dyDescent="0.35">
      <c r="B323" s="42"/>
      <c r="C323" s="99" t="s">
        <v>64</v>
      </c>
      <c r="D323" s="101"/>
      <c r="E323" s="101"/>
      <c r="F323" s="101"/>
      <c r="G323" s="101"/>
      <c r="H323" s="101"/>
      <c r="I323" s="101"/>
      <c r="J323" s="101"/>
      <c r="K323" s="101"/>
      <c r="L323" s="101"/>
      <c r="M323" s="101"/>
      <c r="N323" s="101"/>
      <c r="O323" s="101"/>
      <c r="P323" s="101"/>
      <c r="Q323" s="101"/>
      <c r="R323" s="101"/>
      <c r="S323" s="101"/>
      <c r="T323" s="101"/>
      <c r="U323" s="101"/>
      <c r="V323" s="101"/>
      <c r="W323" s="101"/>
      <c r="X323" s="103" t="s">
        <v>65</v>
      </c>
      <c r="Y323" s="43"/>
    </row>
    <row r="324" spans="2:25" ht="15" hidden="1" customHeight="1" x14ac:dyDescent="0.35">
      <c r="B324" s="42"/>
      <c r="C324" s="99" t="s">
        <v>66</v>
      </c>
      <c r="D324" s="101"/>
      <c r="E324" s="101"/>
      <c r="F324" s="101"/>
      <c r="G324" s="101"/>
      <c r="H324" s="101"/>
      <c r="I324" s="101"/>
      <c r="J324" s="101"/>
      <c r="K324" s="101"/>
      <c r="L324" s="101"/>
      <c r="M324" s="101"/>
      <c r="N324" s="101"/>
      <c r="O324" s="101"/>
      <c r="P324" s="101"/>
      <c r="Q324" s="101"/>
      <c r="R324" s="101"/>
      <c r="S324" s="101"/>
      <c r="T324" s="101"/>
      <c r="U324" s="101"/>
      <c r="V324" s="101"/>
      <c r="W324" s="101"/>
      <c r="X324" s="103" t="s">
        <v>67</v>
      </c>
      <c r="Y324" s="43"/>
    </row>
    <row r="325" spans="2:25" ht="15" hidden="1" customHeight="1" x14ac:dyDescent="0.35">
      <c r="B325" s="42"/>
      <c r="C325" s="99" t="s">
        <v>68</v>
      </c>
      <c r="D325" s="101"/>
      <c r="E325" s="101"/>
      <c r="F325" s="101"/>
      <c r="G325" s="101"/>
      <c r="H325" s="101"/>
      <c r="I325" s="101"/>
      <c r="J325" s="101"/>
      <c r="K325" s="101"/>
      <c r="L325" s="101"/>
      <c r="M325" s="101"/>
      <c r="N325" s="101"/>
      <c r="O325" s="101"/>
      <c r="P325" s="101"/>
      <c r="Q325" s="101"/>
      <c r="R325" s="101"/>
      <c r="S325" s="101"/>
      <c r="T325" s="101"/>
      <c r="U325" s="101"/>
      <c r="V325" s="101"/>
      <c r="W325" s="101"/>
      <c r="X325" s="103" t="s">
        <v>69</v>
      </c>
      <c r="Y325" s="43"/>
    </row>
    <row r="326" spans="2:25" ht="15" hidden="1" customHeight="1" x14ac:dyDescent="0.35">
      <c r="B326" s="42"/>
      <c r="C326" s="99" t="s">
        <v>70</v>
      </c>
      <c r="D326" s="101"/>
      <c r="E326" s="101"/>
      <c r="F326" s="101"/>
      <c r="G326" s="101"/>
      <c r="H326" s="101"/>
      <c r="I326" s="101"/>
      <c r="J326" s="101"/>
      <c r="K326" s="101"/>
      <c r="L326" s="101"/>
      <c r="M326" s="101"/>
      <c r="N326" s="101"/>
      <c r="O326" s="101"/>
      <c r="P326" s="101"/>
      <c r="Q326" s="101"/>
      <c r="R326" s="101"/>
      <c r="S326" s="101"/>
      <c r="T326" s="101"/>
      <c r="U326" s="101"/>
      <c r="V326" s="101"/>
      <c r="W326" s="101"/>
      <c r="X326" s="103" t="s">
        <v>71</v>
      </c>
      <c r="Y326" s="43"/>
    </row>
    <row r="327" spans="2:25" ht="15" hidden="1" customHeight="1" x14ac:dyDescent="0.35">
      <c r="B327" s="42"/>
      <c r="C327" s="99" t="s">
        <v>72</v>
      </c>
      <c r="D327" s="101"/>
      <c r="E327" s="101"/>
      <c r="F327" s="101"/>
      <c r="G327" s="101"/>
      <c r="H327" s="101"/>
      <c r="I327" s="101"/>
      <c r="J327" s="101"/>
      <c r="K327" s="101"/>
      <c r="L327" s="101"/>
      <c r="M327" s="101"/>
      <c r="N327" s="101"/>
      <c r="O327" s="101"/>
      <c r="P327" s="101"/>
      <c r="Q327" s="101"/>
      <c r="R327" s="101"/>
      <c r="S327" s="101"/>
      <c r="T327" s="101"/>
      <c r="U327" s="101"/>
      <c r="V327" s="101"/>
      <c r="W327" s="101"/>
      <c r="X327" s="103" t="s">
        <v>73</v>
      </c>
      <c r="Y327" s="43"/>
    </row>
    <row r="328" spans="2:25" ht="15" hidden="1" customHeight="1" x14ac:dyDescent="0.35">
      <c r="B328" s="42"/>
      <c r="C328" s="99" t="s">
        <v>74</v>
      </c>
      <c r="D328" s="101"/>
      <c r="E328" s="101"/>
      <c r="F328" s="101"/>
      <c r="G328" s="101"/>
      <c r="H328" s="101"/>
      <c r="I328" s="101"/>
      <c r="J328" s="101"/>
      <c r="K328" s="101"/>
      <c r="L328" s="101"/>
      <c r="M328" s="101"/>
      <c r="N328" s="101"/>
      <c r="O328" s="101"/>
      <c r="P328" s="101"/>
      <c r="Q328" s="101"/>
      <c r="R328" s="101"/>
      <c r="S328" s="101"/>
      <c r="T328" s="101"/>
      <c r="U328" s="101"/>
      <c r="V328" s="101"/>
      <c r="W328" s="101"/>
      <c r="X328" s="103" t="s">
        <v>75</v>
      </c>
      <c r="Y328" s="43"/>
    </row>
    <row r="329" spans="2:25" ht="15" hidden="1" customHeight="1" x14ac:dyDescent="0.35">
      <c r="B329" s="42"/>
      <c r="C329" s="99" t="s">
        <v>76</v>
      </c>
      <c r="D329" s="101"/>
      <c r="E329" s="101"/>
      <c r="F329" s="101"/>
      <c r="G329" s="101"/>
      <c r="H329" s="101"/>
      <c r="I329" s="101"/>
      <c r="J329" s="101"/>
      <c r="K329" s="101"/>
      <c r="L329" s="101"/>
      <c r="M329" s="101"/>
      <c r="N329" s="101"/>
      <c r="O329" s="101"/>
      <c r="P329" s="101"/>
      <c r="Q329" s="101"/>
      <c r="R329" s="101"/>
      <c r="S329" s="101"/>
      <c r="T329" s="101"/>
      <c r="U329" s="101"/>
      <c r="V329" s="101"/>
      <c r="W329" s="101"/>
      <c r="X329" s="103" t="s">
        <v>77</v>
      </c>
      <c r="Y329" s="43"/>
    </row>
    <row r="330" spans="2:25" ht="15" hidden="1" customHeight="1" x14ac:dyDescent="0.35">
      <c r="B330" s="42"/>
      <c r="C330" s="99" t="s">
        <v>78</v>
      </c>
      <c r="D330" s="101"/>
      <c r="E330" s="101"/>
      <c r="F330" s="101"/>
      <c r="G330" s="101"/>
      <c r="H330" s="101"/>
      <c r="I330" s="101"/>
      <c r="J330" s="101"/>
      <c r="K330" s="101"/>
      <c r="L330" s="101"/>
      <c r="M330" s="101"/>
      <c r="N330" s="101"/>
      <c r="O330" s="101"/>
      <c r="P330" s="101"/>
      <c r="Q330" s="101"/>
      <c r="R330" s="101"/>
      <c r="S330" s="101"/>
      <c r="T330" s="101"/>
      <c r="U330" s="101"/>
      <c r="V330" s="101"/>
      <c r="W330" s="101"/>
      <c r="X330" s="103" t="s">
        <v>79</v>
      </c>
      <c r="Y330" s="43"/>
    </row>
    <row r="331" spans="2:25" ht="15" hidden="1" customHeight="1" x14ac:dyDescent="0.35">
      <c r="B331" s="42"/>
      <c r="C331" s="99" t="s">
        <v>80</v>
      </c>
      <c r="D331" s="101"/>
      <c r="E331" s="101"/>
      <c r="F331" s="101"/>
      <c r="G331" s="101"/>
      <c r="H331" s="101"/>
      <c r="I331" s="101"/>
      <c r="J331" s="101"/>
      <c r="K331" s="101"/>
      <c r="L331" s="101"/>
      <c r="M331" s="101"/>
      <c r="N331" s="101"/>
      <c r="O331" s="101"/>
      <c r="P331" s="101"/>
      <c r="Q331" s="101"/>
      <c r="R331" s="101"/>
      <c r="S331" s="101"/>
      <c r="T331" s="101"/>
      <c r="U331" s="101"/>
      <c r="V331" s="101"/>
      <c r="W331" s="101"/>
      <c r="X331" s="103" t="s">
        <v>81</v>
      </c>
      <c r="Y331" s="43"/>
    </row>
    <row r="332" spans="2:25" ht="15" hidden="1" customHeight="1" x14ac:dyDescent="0.35">
      <c r="B332" s="42"/>
      <c r="C332" s="99" t="s">
        <v>82</v>
      </c>
      <c r="D332" s="101"/>
      <c r="E332" s="101"/>
      <c r="F332" s="101"/>
      <c r="G332" s="101"/>
      <c r="H332" s="101"/>
      <c r="I332" s="101"/>
      <c r="J332" s="101"/>
      <c r="K332" s="101"/>
      <c r="L332" s="101"/>
      <c r="M332" s="101"/>
      <c r="N332" s="101"/>
      <c r="O332" s="101"/>
      <c r="P332" s="101"/>
      <c r="Q332" s="101"/>
      <c r="R332" s="101"/>
      <c r="S332" s="101"/>
      <c r="T332" s="101"/>
      <c r="U332" s="101"/>
      <c r="V332" s="101"/>
      <c r="W332" s="101"/>
      <c r="X332" s="103" t="s">
        <v>83</v>
      </c>
      <c r="Y332" s="43"/>
    </row>
    <row r="333" spans="2:25" ht="15" hidden="1" customHeight="1" x14ac:dyDescent="0.35">
      <c r="B333" s="42"/>
      <c r="C333" s="99" t="s">
        <v>84</v>
      </c>
      <c r="D333" s="101"/>
      <c r="E333" s="101"/>
      <c r="F333" s="101"/>
      <c r="G333" s="101"/>
      <c r="H333" s="101"/>
      <c r="I333" s="101"/>
      <c r="J333" s="101"/>
      <c r="K333" s="101"/>
      <c r="L333" s="101"/>
      <c r="M333" s="101"/>
      <c r="N333" s="101"/>
      <c r="O333" s="101"/>
      <c r="P333" s="101"/>
      <c r="Q333" s="101"/>
      <c r="R333" s="101"/>
      <c r="S333" s="101"/>
      <c r="T333" s="101"/>
      <c r="U333" s="101"/>
      <c r="V333" s="101"/>
      <c r="W333" s="101"/>
      <c r="X333" s="103" t="s">
        <v>85</v>
      </c>
      <c r="Y333" s="43"/>
    </row>
    <row r="334" spans="2:25" ht="15" hidden="1" customHeight="1" x14ac:dyDescent="0.35">
      <c r="B334" s="42"/>
      <c r="C334" s="99" t="s">
        <v>86</v>
      </c>
      <c r="D334" s="101"/>
      <c r="E334" s="101"/>
      <c r="F334" s="101"/>
      <c r="G334" s="101"/>
      <c r="H334" s="101"/>
      <c r="I334" s="101"/>
      <c r="J334" s="101"/>
      <c r="K334" s="101"/>
      <c r="L334" s="101"/>
      <c r="M334" s="101"/>
      <c r="N334" s="101"/>
      <c r="O334" s="101"/>
      <c r="P334" s="101"/>
      <c r="Q334" s="101"/>
      <c r="R334" s="101"/>
      <c r="S334" s="101"/>
      <c r="T334" s="101"/>
      <c r="U334" s="101"/>
      <c r="V334" s="101"/>
      <c r="W334" s="101"/>
      <c r="X334" s="103" t="s">
        <v>87</v>
      </c>
      <c r="Y334" s="43"/>
    </row>
    <row r="335" spans="2:25" ht="15" hidden="1" customHeight="1" x14ac:dyDescent="0.35">
      <c r="B335" s="42"/>
      <c r="C335" s="99" t="s">
        <v>88</v>
      </c>
      <c r="D335" s="101"/>
      <c r="E335" s="101"/>
      <c r="F335" s="101"/>
      <c r="G335" s="101"/>
      <c r="H335" s="101"/>
      <c r="I335" s="101"/>
      <c r="J335" s="101"/>
      <c r="K335" s="101"/>
      <c r="L335" s="101"/>
      <c r="M335" s="101"/>
      <c r="N335" s="101"/>
      <c r="O335" s="101"/>
      <c r="P335" s="101"/>
      <c r="Q335" s="101"/>
      <c r="R335" s="101"/>
      <c r="S335" s="101"/>
      <c r="T335" s="101"/>
      <c r="U335" s="101"/>
      <c r="V335" s="101"/>
      <c r="W335" s="101"/>
      <c r="X335" s="103" t="s">
        <v>89</v>
      </c>
      <c r="Y335" s="43"/>
    </row>
    <row r="336" spans="2:25" ht="15" hidden="1" customHeight="1" x14ac:dyDescent="0.35">
      <c r="B336" s="42"/>
      <c r="C336" s="99" t="s">
        <v>90</v>
      </c>
      <c r="D336" s="101"/>
      <c r="E336" s="101"/>
      <c r="F336" s="101"/>
      <c r="G336" s="101"/>
      <c r="H336" s="101"/>
      <c r="I336" s="101"/>
      <c r="J336" s="101"/>
      <c r="K336" s="101"/>
      <c r="L336" s="101"/>
      <c r="M336" s="101"/>
      <c r="N336" s="101"/>
      <c r="O336" s="101"/>
      <c r="P336" s="101"/>
      <c r="Q336" s="101"/>
      <c r="R336" s="101"/>
      <c r="S336" s="101"/>
      <c r="T336" s="101"/>
      <c r="U336" s="101"/>
      <c r="V336" s="101"/>
      <c r="W336" s="101"/>
      <c r="X336" s="103" t="s">
        <v>91</v>
      </c>
      <c r="Y336" s="43"/>
    </row>
    <row r="337" spans="2:25" ht="15" hidden="1" customHeight="1" x14ac:dyDescent="0.35">
      <c r="B337" s="42"/>
      <c r="C337" s="99" t="s">
        <v>92</v>
      </c>
      <c r="D337" s="101"/>
      <c r="E337" s="101"/>
      <c r="F337" s="101"/>
      <c r="G337" s="101"/>
      <c r="H337" s="101"/>
      <c r="I337" s="101"/>
      <c r="J337" s="101"/>
      <c r="K337" s="101"/>
      <c r="L337" s="101"/>
      <c r="M337" s="101"/>
      <c r="N337" s="101"/>
      <c r="O337" s="101"/>
      <c r="P337" s="101"/>
      <c r="Q337" s="101"/>
      <c r="R337" s="101"/>
      <c r="S337" s="101"/>
      <c r="T337" s="101"/>
      <c r="U337" s="101"/>
      <c r="V337" s="101"/>
      <c r="W337" s="101"/>
      <c r="X337" s="103" t="s">
        <v>93</v>
      </c>
      <c r="Y337" s="43"/>
    </row>
    <row r="338" spans="2:25" ht="15" hidden="1" customHeight="1" x14ac:dyDescent="0.35">
      <c r="B338" s="42"/>
      <c r="C338" s="99" t="s">
        <v>94</v>
      </c>
      <c r="D338" s="101"/>
      <c r="E338" s="101"/>
      <c r="F338" s="101"/>
      <c r="G338" s="101"/>
      <c r="H338" s="101"/>
      <c r="I338" s="101"/>
      <c r="J338" s="101"/>
      <c r="K338" s="101"/>
      <c r="L338" s="101"/>
      <c r="M338" s="101"/>
      <c r="N338" s="101"/>
      <c r="O338" s="101"/>
      <c r="P338" s="101"/>
      <c r="Q338" s="101"/>
      <c r="R338" s="101"/>
      <c r="S338" s="101"/>
      <c r="T338" s="101"/>
      <c r="U338" s="101"/>
      <c r="V338" s="101"/>
      <c r="W338" s="101"/>
      <c r="X338" s="103" t="s">
        <v>95</v>
      </c>
      <c r="Y338" s="43"/>
    </row>
    <row r="339" spans="2:25" ht="15" hidden="1" customHeight="1" x14ac:dyDescent="0.35">
      <c r="B339" s="42"/>
      <c r="C339" s="99" t="s">
        <v>96</v>
      </c>
      <c r="D339" s="101"/>
      <c r="E339" s="101"/>
      <c r="F339" s="101"/>
      <c r="G339" s="101"/>
      <c r="H339" s="101"/>
      <c r="I339" s="101"/>
      <c r="J339" s="101"/>
      <c r="K339" s="101"/>
      <c r="L339" s="101"/>
      <c r="M339" s="101"/>
      <c r="N339" s="101"/>
      <c r="O339" s="101"/>
      <c r="P339" s="101"/>
      <c r="Q339" s="101"/>
      <c r="R339" s="101"/>
      <c r="S339" s="101"/>
      <c r="T339" s="101"/>
      <c r="U339" s="101"/>
      <c r="V339" s="101"/>
      <c r="W339" s="101"/>
      <c r="X339" s="103" t="s">
        <v>97</v>
      </c>
      <c r="Y339" s="43"/>
    </row>
    <row r="340" spans="2:25" ht="15" hidden="1" customHeight="1" x14ac:dyDescent="0.25">
      <c r="B340" s="42"/>
      <c r="C340" s="94"/>
      <c r="D340" s="94"/>
      <c r="E340" s="94"/>
      <c r="F340" s="94"/>
      <c r="G340" s="94"/>
      <c r="H340" s="94"/>
      <c r="I340" s="94"/>
      <c r="J340" s="94"/>
      <c r="K340" s="94"/>
      <c r="L340" s="94"/>
      <c r="M340" s="94"/>
      <c r="N340" s="94"/>
      <c r="O340" s="94"/>
      <c r="P340" s="94"/>
      <c r="Q340" s="94"/>
      <c r="R340" s="94"/>
      <c r="S340" s="94"/>
      <c r="T340" s="94"/>
      <c r="U340" s="94"/>
      <c r="V340" s="94"/>
      <c r="W340" s="94"/>
      <c r="X340" s="94"/>
      <c r="Y340" s="43"/>
    </row>
    <row r="341" spans="2:25" ht="15" hidden="1" customHeight="1" x14ac:dyDescent="0.25">
      <c r="B341" s="42"/>
      <c r="C341" s="94" t="s">
        <v>98</v>
      </c>
      <c r="D341" s="94"/>
      <c r="E341" s="94"/>
      <c r="F341" s="94"/>
      <c r="G341" s="94"/>
      <c r="H341" s="94"/>
      <c r="I341" s="94"/>
      <c r="J341" s="94"/>
      <c r="K341" s="94"/>
      <c r="L341" s="94"/>
      <c r="M341" s="94"/>
      <c r="N341" s="94"/>
      <c r="O341" s="94"/>
      <c r="P341" s="94"/>
      <c r="Q341" s="94"/>
      <c r="R341" s="94"/>
      <c r="S341" s="94"/>
      <c r="T341" s="94"/>
      <c r="U341" s="94"/>
      <c r="V341" s="94"/>
      <c r="W341" s="94"/>
      <c r="X341" s="94"/>
      <c r="Y341" s="43"/>
    </row>
    <row r="342" spans="2:25" ht="15" hidden="1" customHeight="1" x14ac:dyDescent="0.25">
      <c r="B342" s="42"/>
      <c r="C342" s="98" t="s">
        <v>24</v>
      </c>
      <c r="D342" s="100" t="s">
        <v>25</v>
      </c>
      <c r="E342" s="100" t="s">
        <v>26</v>
      </c>
      <c r="F342" s="100" t="s">
        <v>27</v>
      </c>
      <c r="G342" s="100" t="s">
        <v>28</v>
      </c>
      <c r="H342" s="100" t="s">
        <v>29</v>
      </c>
      <c r="I342" s="100" t="s">
        <v>30</v>
      </c>
      <c r="J342" s="100" t="s">
        <v>31</v>
      </c>
      <c r="K342" s="100" t="s">
        <v>32</v>
      </c>
      <c r="L342" s="100" t="s">
        <v>33</v>
      </c>
      <c r="M342" s="100" t="s">
        <v>34</v>
      </c>
      <c r="N342" s="100" t="s">
        <v>35</v>
      </c>
      <c r="O342" s="100" t="s">
        <v>36</v>
      </c>
      <c r="P342" s="100" t="s">
        <v>37</v>
      </c>
      <c r="Q342" s="100" t="s">
        <v>38</v>
      </c>
      <c r="R342" s="100" t="s">
        <v>39</v>
      </c>
      <c r="S342" s="100" t="s">
        <v>40</v>
      </c>
      <c r="T342" s="100" t="s">
        <v>41</v>
      </c>
      <c r="U342" s="100" t="s">
        <v>42</v>
      </c>
      <c r="V342" s="100" t="s">
        <v>43</v>
      </c>
      <c r="W342" s="100" t="s">
        <v>44</v>
      </c>
      <c r="X342" s="97" t="s">
        <v>45</v>
      </c>
      <c r="Y342" s="43"/>
    </row>
    <row r="343" spans="2:25" ht="15" hidden="1" customHeight="1" x14ac:dyDescent="0.35">
      <c r="B343" s="42"/>
      <c r="C343" s="99" t="s">
        <v>56</v>
      </c>
      <c r="D343" s="101"/>
      <c r="E343" s="101"/>
      <c r="F343" s="101"/>
      <c r="G343" s="101"/>
      <c r="H343" s="101"/>
      <c r="I343" s="101"/>
      <c r="J343" s="101"/>
      <c r="K343" s="101"/>
      <c r="L343" s="101"/>
      <c r="M343" s="101"/>
      <c r="N343" s="101"/>
      <c r="O343" s="101"/>
      <c r="P343" s="101"/>
      <c r="Q343" s="101"/>
      <c r="R343" s="101"/>
      <c r="S343" s="101"/>
      <c r="T343" s="101"/>
      <c r="U343" s="101"/>
      <c r="V343" s="101"/>
      <c r="W343" s="101"/>
      <c r="X343" s="103" t="s">
        <v>57</v>
      </c>
      <c r="Y343" s="43"/>
    </row>
    <row r="344" spans="2:25" ht="15" hidden="1" customHeight="1" x14ac:dyDescent="0.35">
      <c r="B344" s="42"/>
      <c r="C344" s="99" t="s">
        <v>58</v>
      </c>
      <c r="D344" s="101"/>
      <c r="E344" s="101"/>
      <c r="F344" s="101"/>
      <c r="G344" s="101"/>
      <c r="H344" s="101"/>
      <c r="I344" s="101"/>
      <c r="J344" s="101"/>
      <c r="K344" s="101"/>
      <c r="L344" s="101"/>
      <c r="M344" s="101"/>
      <c r="N344" s="101"/>
      <c r="O344" s="101"/>
      <c r="P344" s="101"/>
      <c r="Q344" s="101"/>
      <c r="R344" s="101"/>
      <c r="S344" s="101"/>
      <c r="T344" s="101"/>
      <c r="U344" s="101"/>
      <c r="V344" s="101"/>
      <c r="W344" s="101"/>
      <c r="X344" s="103" t="s">
        <v>59</v>
      </c>
      <c r="Y344" s="43"/>
    </row>
    <row r="345" spans="2:25" ht="15" hidden="1" customHeight="1" x14ac:dyDescent="0.35">
      <c r="B345" s="42"/>
      <c r="C345" s="99" t="s">
        <v>60</v>
      </c>
      <c r="D345" s="101"/>
      <c r="E345" s="101"/>
      <c r="F345" s="101"/>
      <c r="G345" s="101"/>
      <c r="H345" s="101"/>
      <c r="I345" s="101"/>
      <c r="J345" s="101"/>
      <c r="K345" s="101"/>
      <c r="L345" s="101"/>
      <c r="M345" s="101"/>
      <c r="N345" s="101"/>
      <c r="O345" s="101"/>
      <c r="P345" s="101"/>
      <c r="Q345" s="101"/>
      <c r="R345" s="101"/>
      <c r="S345" s="101"/>
      <c r="T345" s="101"/>
      <c r="U345" s="101"/>
      <c r="V345" s="101"/>
      <c r="W345" s="101"/>
      <c r="X345" s="103" t="s">
        <v>61</v>
      </c>
      <c r="Y345" s="43"/>
    </row>
    <row r="346" spans="2:25" ht="15" hidden="1" customHeight="1" x14ac:dyDescent="0.35">
      <c r="B346" s="42"/>
      <c r="C346" s="99" t="s">
        <v>62</v>
      </c>
      <c r="D346" s="101"/>
      <c r="E346" s="101"/>
      <c r="F346" s="101"/>
      <c r="G346" s="101"/>
      <c r="H346" s="101"/>
      <c r="I346" s="101"/>
      <c r="J346" s="101"/>
      <c r="K346" s="101"/>
      <c r="L346" s="101"/>
      <c r="M346" s="101"/>
      <c r="N346" s="101"/>
      <c r="O346" s="101"/>
      <c r="P346" s="101"/>
      <c r="Q346" s="101"/>
      <c r="R346" s="101"/>
      <c r="S346" s="101"/>
      <c r="T346" s="101"/>
      <c r="U346" s="101"/>
      <c r="V346" s="101"/>
      <c r="W346" s="101"/>
      <c r="X346" s="103" t="s">
        <v>63</v>
      </c>
      <c r="Y346" s="43"/>
    </row>
    <row r="347" spans="2:25" ht="15" hidden="1" customHeight="1" x14ac:dyDescent="0.35">
      <c r="B347" s="42"/>
      <c r="C347" s="99" t="s">
        <v>64</v>
      </c>
      <c r="D347" s="101"/>
      <c r="E347" s="101"/>
      <c r="F347" s="101"/>
      <c r="G347" s="101"/>
      <c r="H347" s="101"/>
      <c r="I347" s="101"/>
      <c r="J347" s="101"/>
      <c r="K347" s="101"/>
      <c r="L347" s="101"/>
      <c r="M347" s="101"/>
      <c r="N347" s="101"/>
      <c r="O347" s="101"/>
      <c r="P347" s="101"/>
      <c r="Q347" s="101"/>
      <c r="R347" s="101"/>
      <c r="S347" s="101"/>
      <c r="T347" s="101"/>
      <c r="U347" s="101"/>
      <c r="V347" s="101"/>
      <c r="W347" s="101"/>
      <c r="X347" s="103" t="s">
        <v>65</v>
      </c>
      <c r="Y347" s="43"/>
    </row>
    <row r="348" spans="2:25" ht="15" hidden="1" customHeight="1" x14ac:dyDescent="0.35">
      <c r="B348" s="42"/>
      <c r="C348" s="99" t="s">
        <v>66</v>
      </c>
      <c r="D348" s="101"/>
      <c r="E348" s="101"/>
      <c r="F348" s="101"/>
      <c r="G348" s="101"/>
      <c r="H348" s="101"/>
      <c r="I348" s="101"/>
      <c r="J348" s="101"/>
      <c r="K348" s="101"/>
      <c r="L348" s="101"/>
      <c r="M348" s="101"/>
      <c r="N348" s="101"/>
      <c r="O348" s="101"/>
      <c r="P348" s="101"/>
      <c r="Q348" s="101"/>
      <c r="R348" s="101"/>
      <c r="S348" s="101"/>
      <c r="T348" s="101"/>
      <c r="U348" s="101"/>
      <c r="V348" s="101"/>
      <c r="W348" s="101"/>
      <c r="X348" s="103" t="s">
        <v>67</v>
      </c>
      <c r="Y348" s="43"/>
    </row>
    <row r="349" spans="2:25" ht="15" hidden="1" customHeight="1" x14ac:dyDescent="0.35">
      <c r="B349" s="42"/>
      <c r="C349" s="99" t="s">
        <v>68</v>
      </c>
      <c r="D349" s="101"/>
      <c r="E349" s="101"/>
      <c r="F349" s="101"/>
      <c r="G349" s="101"/>
      <c r="H349" s="101"/>
      <c r="I349" s="101"/>
      <c r="J349" s="101"/>
      <c r="K349" s="101"/>
      <c r="L349" s="101"/>
      <c r="M349" s="101"/>
      <c r="N349" s="101"/>
      <c r="O349" s="101"/>
      <c r="P349" s="101"/>
      <c r="Q349" s="101"/>
      <c r="R349" s="101"/>
      <c r="S349" s="101"/>
      <c r="T349" s="101"/>
      <c r="U349" s="101"/>
      <c r="V349" s="101"/>
      <c r="W349" s="101"/>
      <c r="X349" s="103" t="s">
        <v>69</v>
      </c>
      <c r="Y349" s="43"/>
    </row>
    <row r="350" spans="2:25" ht="15" hidden="1" customHeight="1" x14ac:dyDescent="0.35">
      <c r="B350" s="42"/>
      <c r="C350" s="99" t="s">
        <v>70</v>
      </c>
      <c r="D350" s="101"/>
      <c r="E350" s="101"/>
      <c r="F350" s="101"/>
      <c r="G350" s="101"/>
      <c r="H350" s="101"/>
      <c r="I350" s="101"/>
      <c r="J350" s="101"/>
      <c r="K350" s="101"/>
      <c r="L350" s="101"/>
      <c r="M350" s="101"/>
      <c r="N350" s="101"/>
      <c r="O350" s="101"/>
      <c r="P350" s="101"/>
      <c r="Q350" s="101"/>
      <c r="R350" s="101"/>
      <c r="S350" s="101"/>
      <c r="T350" s="101"/>
      <c r="U350" s="101"/>
      <c r="V350" s="101"/>
      <c r="W350" s="101"/>
      <c r="X350" s="103" t="s">
        <v>71</v>
      </c>
      <c r="Y350" s="43"/>
    </row>
    <row r="351" spans="2:25" ht="15" hidden="1" customHeight="1" x14ac:dyDescent="0.35">
      <c r="B351" s="42"/>
      <c r="C351" s="99" t="s">
        <v>72</v>
      </c>
      <c r="D351" s="101"/>
      <c r="E351" s="101"/>
      <c r="F351" s="101"/>
      <c r="G351" s="101"/>
      <c r="H351" s="101"/>
      <c r="I351" s="101"/>
      <c r="J351" s="101"/>
      <c r="K351" s="101"/>
      <c r="L351" s="101"/>
      <c r="M351" s="101"/>
      <c r="N351" s="101"/>
      <c r="O351" s="101"/>
      <c r="P351" s="101"/>
      <c r="Q351" s="101"/>
      <c r="R351" s="101"/>
      <c r="S351" s="101"/>
      <c r="T351" s="101"/>
      <c r="U351" s="101"/>
      <c r="V351" s="101"/>
      <c r="W351" s="101"/>
      <c r="X351" s="103" t="s">
        <v>73</v>
      </c>
      <c r="Y351" s="43"/>
    </row>
    <row r="352" spans="2:25" ht="15" hidden="1" customHeight="1" x14ac:dyDescent="0.35">
      <c r="B352" s="42"/>
      <c r="C352" s="99" t="s">
        <v>74</v>
      </c>
      <c r="D352" s="101"/>
      <c r="E352" s="101"/>
      <c r="F352" s="101"/>
      <c r="G352" s="101"/>
      <c r="H352" s="101"/>
      <c r="I352" s="101"/>
      <c r="J352" s="101"/>
      <c r="K352" s="101"/>
      <c r="L352" s="101"/>
      <c r="M352" s="101"/>
      <c r="N352" s="101"/>
      <c r="O352" s="101"/>
      <c r="P352" s="101"/>
      <c r="Q352" s="101"/>
      <c r="R352" s="101"/>
      <c r="S352" s="101"/>
      <c r="T352" s="101"/>
      <c r="U352" s="101"/>
      <c r="V352" s="101"/>
      <c r="W352" s="101"/>
      <c r="X352" s="103" t="s">
        <v>75</v>
      </c>
      <c r="Y352" s="43"/>
    </row>
    <row r="353" spans="2:25" ht="15" hidden="1" customHeight="1" x14ac:dyDescent="0.35">
      <c r="B353" s="42"/>
      <c r="C353" s="99" t="s">
        <v>76</v>
      </c>
      <c r="D353" s="101"/>
      <c r="E353" s="101"/>
      <c r="F353" s="101"/>
      <c r="G353" s="101"/>
      <c r="H353" s="101"/>
      <c r="I353" s="101"/>
      <c r="J353" s="101"/>
      <c r="K353" s="101"/>
      <c r="L353" s="101"/>
      <c r="M353" s="101"/>
      <c r="N353" s="101"/>
      <c r="O353" s="101"/>
      <c r="P353" s="101"/>
      <c r="Q353" s="101"/>
      <c r="R353" s="101"/>
      <c r="S353" s="101"/>
      <c r="T353" s="101"/>
      <c r="U353" s="101"/>
      <c r="V353" s="101"/>
      <c r="W353" s="101"/>
      <c r="X353" s="103" t="s">
        <v>77</v>
      </c>
      <c r="Y353" s="43"/>
    </row>
    <row r="354" spans="2:25" ht="15" hidden="1" customHeight="1" x14ac:dyDescent="0.35">
      <c r="B354" s="42"/>
      <c r="C354" s="99" t="s">
        <v>78</v>
      </c>
      <c r="D354" s="101"/>
      <c r="E354" s="101"/>
      <c r="F354" s="101"/>
      <c r="G354" s="101"/>
      <c r="H354" s="101"/>
      <c r="I354" s="101"/>
      <c r="J354" s="101"/>
      <c r="K354" s="101"/>
      <c r="L354" s="101"/>
      <c r="M354" s="101"/>
      <c r="N354" s="101"/>
      <c r="O354" s="101"/>
      <c r="P354" s="101"/>
      <c r="Q354" s="101"/>
      <c r="R354" s="101"/>
      <c r="S354" s="101"/>
      <c r="T354" s="101"/>
      <c r="U354" s="101"/>
      <c r="V354" s="101"/>
      <c r="W354" s="101"/>
      <c r="X354" s="103" t="s">
        <v>79</v>
      </c>
      <c r="Y354" s="43"/>
    </row>
    <row r="355" spans="2:25" ht="15" hidden="1" customHeight="1" x14ac:dyDescent="0.35">
      <c r="B355" s="42"/>
      <c r="C355" s="99" t="s">
        <v>80</v>
      </c>
      <c r="D355" s="101"/>
      <c r="E355" s="101"/>
      <c r="F355" s="101"/>
      <c r="G355" s="101"/>
      <c r="H355" s="101"/>
      <c r="I355" s="101"/>
      <c r="J355" s="101"/>
      <c r="K355" s="101"/>
      <c r="L355" s="101"/>
      <c r="M355" s="101"/>
      <c r="N355" s="101"/>
      <c r="O355" s="101"/>
      <c r="P355" s="101"/>
      <c r="Q355" s="101"/>
      <c r="R355" s="101"/>
      <c r="S355" s="101"/>
      <c r="T355" s="101"/>
      <c r="U355" s="101"/>
      <c r="V355" s="101"/>
      <c r="W355" s="101"/>
      <c r="X355" s="103" t="s">
        <v>81</v>
      </c>
      <c r="Y355" s="43"/>
    </row>
    <row r="356" spans="2:25" ht="15" hidden="1" customHeight="1" x14ac:dyDescent="0.35">
      <c r="B356" s="42"/>
      <c r="C356" s="99" t="s">
        <v>82</v>
      </c>
      <c r="D356" s="101"/>
      <c r="E356" s="101"/>
      <c r="F356" s="101"/>
      <c r="G356" s="101"/>
      <c r="H356" s="101"/>
      <c r="I356" s="101"/>
      <c r="J356" s="101"/>
      <c r="K356" s="101"/>
      <c r="L356" s="101"/>
      <c r="M356" s="101"/>
      <c r="N356" s="101"/>
      <c r="O356" s="101"/>
      <c r="P356" s="101"/>
      <c r="Q356" s="101"/>
      <c r="R356" s="101"/>
      <c r="S356" s="101"/>
      <c r="T356" s="101"/>
      <c r="U356" s="101"/>
      <c r="V356" s="101"/>
      <c r="W356" s="101"/>
      <c r="X356" s="103" t="s">
        <v>83</v>
      </c>
      <c r="Y356" s="43"/>
    </row>
    <row r="357" spans="2:25" ht="15" hidden="1" customHeight="1" x14ac:dyDescent="0.35">
      <c r="B357" s="42"/>
      <c r="C357" s="99" t="s">
        <v>84</v>
      </c>
      <c r="D357" s="101"/>
      <c r="E357" s="101"/>
      <c r="F357" s="101"/>
      <c r="G357" s="101"/>
      <c r="H357" s="101"/>
      <c r="I357" s="101"/>
      <c r="J357" s="101"/>
      <c r="K357" s="101"/>
      <c r="L357" s="101"/>
      <c r="M357" s="101"/>
      <c r="N357" s="101"/>
      <c r="O357" s="101"/>
      <c r="P357" s="101"/>
      <c r="Q357" s="101"/>
      <c r="R357" s="101"/>
      <c r="S357" s="101"/>
      <c r="T357" s="101"/>
      <c r="U357" s="101"/>
      <c r="V357" s="101"/>
      <c r="W357" s="101"/>
      <c r="X357" s="103" t="s">
        <v>85</v>
      </c>
      <c r="Y357" s="43"/>
    </row>
    <row r="358" spans="2:25" ht="15" hidden="1" customHeight="1" x14ac:dyDescent="0.35">
      <c r="B358" s="42"/>
      <c r="C358" s="99" t="s">
        <v>86</v>
      </c>
      <c r="D358" s="101"/>
      <c r="E358" s="101"/>
      <c r="F358" s="101"/>
      <c r="G358" s="101"/>
      <c r="H358" s="101"/>
      <c r="I358" s="101"/>
      <c r="J358" s="101"/>
      <c r="K358" s="101"/>
      <c r="L358" s="101"/>
      <c r="M358" s="101"/>
      <c r="N358" s="101"/>
      <c r="O358" s="101"/>
      <c r="P358" s="101"/>
      <c r="Q358" s="101"/>
      <c r="R358" s="101"/>
      <c r="S358" s="101"/>
      <c r="T358" s="101"/>
      <c r="U358" s="101"/>
      <c r="V358" s="101"/>
      <c r="W358" s="101"/>
      <c r="X358" s="103" t="s">
        <v>87</v>
      </c>
      <c r="Y358" s="43"/>
    </row>
    <row r="359" spans="2:25" ht="15" hidden="1" customHeight="1" x14ac:dyDescent="0.35">
      <c r="B359" s="42"/>
      <c r="C359" s="99" t="s">
        <v>88</v>
      </c>
      <c r="D359" s="101"/>
      <c r="E359" s="101"/>
      <c r="F359" s="101"/>
      <c r="G359" s="101"/>
      <c r="H359" s="101"/>
      <c r="I359" s="101"/>
      <c r="J359" s="101"/>
      <c r="K359" s="101"/>
      <c r="L359" s="101"/>
      <c r="M359" s="101"/>
      <c r="N359" s="101"/>
      <c r="O359" s="101"/>
      <c r="P359" s="101"/>
      <c r="Q359" s="101"/>
      <c r="R359" s="101"/>
      <c r="S359" s="101"/>
      <c r="T359" s="101"/>
      <c r="U359" s="101"/>
      <c r="V359" s="101"/>
      <c r="W359" s="101"/>
      <c r="X359" s="103" t="s">
        <v>89</v>
      </c>
      <c r="Y359" s="43"/>
    </row>
    <row r="360" spans="2:25" ht="15" hidden="1" customHeight="1" x14ac:dyDescent="0.35">
      <c r="B360" s="42"/>
      <c r="C360" s="99" t="s">
        <v>90</v>
      </c>
      <c r="D360" s="101"/>
      <c r="E360" s="101"/>
      <c r="F360" s="101"/>
      <c r="G360" s="101"/>
      <c r="H360" s="101"/>
      <c r="I360" s="101"/>
      <c r="J360" s="101"/>
      <c r="K360" s="101"/>
      <c r="L360" s="101"/>
      <c r="M360" s="101"/>
      <c r="N360" s="101"/>
      <c r="O360" s="101"/>
      <c r="P360" s="101"/>
      <c r="Q360" s="101"/>
      <c r="R360" s="101"/>
      <c r="S360" s="101"/>
      <c r="T360" s="101"/>
      <c r="U360" s="101"/>
      <c r="V360" s="101"/>
      <c r="W360" s="101"/>
      <c r="X360" s="103" t="s">
        <v>91</v>
      </c>
      <c r="Y360" s="43"/>
    </row>
    <row r="361" spans="2:25" ht="15" hidden="1" customHeight="1" x14ac:dyDescent="0.35">
      <c r="B361" s="42"/>
      <c r="C361" s="99" t="s">
        <v>92</v>
      </c>
      <c r="D361" s="101"/>
      <c r="E361" s="101"/>
      <c r="F361" s="101"/>
      <c r="G361" s="101"/>
      <c r="H361" s="101"/>
      <c r="I361" s="101"/>
      <c r="J361" s="101"/>
      <c r="K361" s="101"/>
      <c r="L361" s="101"/>
      <c r="M361" s="101"/>
      <c r="N361" s="101"/>
      <c r="O361" s="101"/>
      <c r="P361" s="101"/>
      <c r="Q361" s="101"/>
      <c r="R361" s="101"/>
      <c r="S361" s="101"/>
      <c r="T361" s="101"/>
      <c r="U361" s="101"/>
      <c r="V361" s="101"/>
      <c r="W361" s="101"/>
      <c r="X361" s="103" t="s">
        <v>93</v>
      </c>
      <c r="Y361" s="43"/>
    </row>
    <row r="362" spans="2:25" ht="15" hidden="1" customHeight="1" x14ac:dyDescent="0.35">
      <c r="B362" s="42"/>
      <c r="C362" s="99" t="s">
        <v>94</v>
      </c>
      <c r="D362" s="101"/>
      <c r="E362" s="101"/>
      <c r="F362" s="101"/>
      <c r="G362" s="101"/>
      <c r="H362" s="101"/>
      <c r="I362" s="101"/>
      <c r="J362" s="101"/>
      <c r="K362" s="101"/>
      <c r="L362" s="101"/>
      <c r="M362" s="101"/>
      <c r="N362" s="101"/>
      <c r="O362" s="101"/>
      <c r="P362" s="101"/>
      <c r="Q362" s="101"/>
      <c r="R362" s="101"/>
      <c r="S362" s="101"/>
      <c r="T362" s="101"/>
      <c r="U362" s="101"/>
      <c r="V362" s="101"/>
      <c r="W362" s="101"/>
      <c r="X362" s="103" t="s">
        <v>95</v>
      </c>
      <c r="Y362" s="43"/>
    </row>
    <row r="363" spans="2:25" ht="15" hidden="1" customHeight="1" x14ac:dyDescent="0.35">
      <c r="B363" s="42"/>
      <c r="C363" s="99" t="s">
        <v>96</v>
      </c>
      <c r="D363" s="101"/>
      <c r="E363" s="101"/>
      <c r="F363" s="101"/>
      <c r="G363" s="101"/>
      <c r="H363" s="101"/>
      <c r="I363" s="101"/>
      <c r="J363" s="101"/>
      <c r="K363" s="101"/>
      <c r="L363" s="101"/>
      <c r="M363" s="101"/>
      <c r="N363" s="101"/>
      <c r="O363" s="101"/>
      <c r="P363" s="101"/>
      <c r="Q363" s="101"/>
      <c r="R363" s="101"/>
      <c r="S363" s="101"/>
      <c r="T363" s="101"/>
      <c r="U363" s="101"/>
      <c r="V363" s="101"/>
      <c r="W363" s="101"/>
      <c r="X363" s="103" t="s">
        <v>97</v>
      </c>
      <c r="Y363" s="43"/>
    </row>
    <row r="364" spans="2:25" ht="15" hidden="1" customHeight="1" x14ac:dyDescent="0.25">
      <c r="B364" s="42"/>
      <c r="C364" s="94"/>
      <c r="D364" s="94"/>
      <c r="E364" s="94"/>
      <c r="F364" s="94"/>
      <c r="G364" s="94"/>
      <c r="H364" s="94"/>
      <c r="I364" s="94"/>
      <c r="J364" s="94"/>
      <c r="K364" s="94"/>
      <c r="L364" s="94"/>
      <c r="M364" s="94"/>
      <c r="N364" s="94"/>
      <c r="O364" s="94"/>
      <c r="P364" s="94"/>
      <c r="Q364" s="94"/>
      <c r="R364" s="94"/>
      <c r="S364" s="94"/>
      <c r="T364" s="94"/>
      <c r="U364" s="94"/>
      <c r="V364" s="94"/>
      <c r="W364" s="94"/>
      <c r="X364" s="94"/>
      <c r="Y364" s="43"/>
    </row>
    <row r="365" spans="2:25" ht="15" hidden="1" customHeight="1" x14ac:dyDescent="0.25">
      <c r="B365" s="42"/>
      <c r="C365" s="94" t="s">
        <v>99</v>
      </c>
      <c r="D365" s="94"/>
      <c r="E365" s="94"/>
      <c r="F365" s="94"/>
      <c r="G365" s="94"/>
      <c r="H365" s="94"/>
      <c r="I365" s="94"/>
      <c r="J365" s="94"/>
      <c r="K365" s="94"/>
      <c r="L365" s="94"/>
      <c r="M365" s="94"/>
      <c r="N365" s="94"/>
      <c r="O365" s="94"/>
      <c r="P365" s="94"/>
      <c r="Q365" s="94"/>
      <c r="R365" s="94"/>
      <c r="S365" s="94"/>
      <c r="T365" s="94"/>
      <c r="U365" s="94"/>
      <c r="V365" s="94"/>
      <c r="W365" s="94"/>
      <c r="X365" s="94"/>
      <c r="Y365" s="43"/>
    </row>
    <row r="366" spans="2:25" ht="15" hidden="1" customHeight="1" x14ac:dyDescent="0.25">
      <c r="B366" s="42"/>
      <c r="C366" s="98" t="s">
        <v>24</v>
      </c>
      <c r="D366" s="100" t="s">
        <v>25</v>
      </c>
      <c r="E366" s="100" t="s">
        <v>26</v>
      </c>
      <c r="F366" s="100" t="s">
        <v>27</v>
      </c>
      <c r="G366" s="100" t="s">
        <v>28</v>
      </c>
      <c r="H366" s="100" t="s">
        <v>29</v>
      </c>
      <c r="I366" s="100" t="s">
        <v>30</v>
      </c>
      <c r="J366" s="100" t="s">
        <v>31</v>
      </c>
      <c r="K366" s="100" t="s">
        <v>32</v>
      </c>
      <c r="L366" s="100" t="s">
        <v>33</v>
      </c>
      <c r="M366" s="100" t="s">
        <v>34</v>
      </c>
      <c r="N366" s="100" t="s">
        <v>35</v>
      </c>
      <c r="O366" s="100" t="s">
        <v>36</v>
      </c>
      <c r="P366" s="100" t="s">
        <v>37</v>
      </c>
      <c r="Q366" s="100" t="s">
        <v>38</v>
      </c>
      <c r="R366" s="100" t="s">
        <v>39</v>
      </c>
      <c r="S366" s="100" t="s">
        <v>40</v>
      </c>
      <c r="T366" s="100" t="s">
        <v>41</v>
      </c>
      <c r="U366" s="100" t="s">
        <v>42</v>
      </c>
      <c r="V366" s="100" t="s">
        <v>43</v>
      </c>
      <c r="W366" s="100" t="s">
        <v>44</v>
      </c>
      <c r="X366" s="97" t="s">
        <v>45</v>
      </c>
      <c r="Y366" s="43"/>
    </row>
    <row r="367" spans="2:25" ht="15" hidden="1" customHeight="1" x14ac:dyDescent="0.35">
      <c r="B367" s="42"/>
      <c r="C367" s="99" t="s">
        <v>49</v>
      </c>
      <c r="D367" s="101"/>
      <c r="E367" s="101"/>
      <c r="F367" s="101"/>
      <c r="G367" s="101"/>
      <c r="H367" s="101"/>
      <c r="I367" s="101"/>
      <c r="J367" s="101"/>
      <c r="K367" s="101"/>
      <c r="L367" s="101"/>
      <c r="M367" s="101"/>
      <c r="N367" s="101"/>
      <c r="O367" s="101"/>
      <c r="P367" s="101"/>
      <c r="Q367" s="101"/>
      <c r="R367" s="101"/>
      <c r="S367" s="101"/>
      <c r="T367" s="101"/>
      <c r="U367" s="101"/>
      <c r="V367" s="101"/>
      <c r="W367" s="101"/>
      <c r="X367" s="103" t="s">
        <v>50</v>
      </c>
      <c r="Y367" s="43"/>
    </row>
    <row r="368" spans="2:25" ht="15" hidden="1" customHeight="1" x14ac:dyDescent="0.35">
      <c r="B368" s="42"/>
      <c r="C368" s="99" t="s">
        <v>51</v>
      </c>
      <c r="D368" s="101"/>
      <c r="E368" s="101"/>
      <c r="F368" s="101"/>
      <c r="G368" s="101"/>
      <c r="H368" s="101"/>
      <c r="I368" s="101"/>
      <c r="J368" s="101"/>
      <c r="K368" s="101"/>
      <c r="L368" s="101"/>
      <c r="M368" s="101"/>
      <c r="N368" s="101"/>
      <c r="O368" s="101"/>
      <c r="P368" s="101"/>
      <c r="Q368" s="101"/>
      <c r="R368" s="101"/>
      <c r="S368" s="101"/>
      <c r="T368" s="101"/>
      <c r="U368" s="101"/>
      <c r="V368" s="101"/>
      <c r="W368" s="101"/>
      <c r="X368" s="103" t="s">
        <v>52</v>
      </c>
      <c r="Y368" s="43"/>
    </row>
    <row r="369" spans="2:25" ht="15" hidden="1" customHeight="1" x14ac:dyDescent="0.35">
      <c r="B369" s="42"/>
      <c r="C369" s="99" t="s">
        <v>53</v>
      </c>
      <c r="D369" s="101"/>
      <c r="E369" s="101"/>
      <c r="F369" s="101"/>
      <c r="G369" s="101"/>
      <c r="H369" s="101"/>
      <c r="I369" s="101"/>
      <c r="J369" s="101"/>
      <c r="K369" s="101"/>
      <c r="L369" s="101"/>
      <c r="M369" s="101"/>
      <c r="N369" s="101"/>
      <c r="O369" s="101"/>
      <c r="P369" s="101"/>
      <c r="Q369" s="101"/>
      <c r="R369" s="101"/>
      <c r="S369" s="101"/>
      <c r="T369" s="101"/>
      <c r="U369" s="101"/>
      <c r="V369" s="101"/>
      <c r="W369" s="101"/>
      <c r="X369" s="103" t="s">
        <v>54</v>
      </c>
      <c r="Y369" s="43"/>
    </row>
    <row r="370" spans="2:25" ht="15" hidden="1" customHeight="1" x14ac:dyDescent="0.25">
      <c r="B370" s="42"/>
      <c r="C370" s="94"/>
      <c r="D370" s="94"/>
      <c r="E370" s="94"/>
      <c r="F370" s="94"/>
      <c r="G370" s="94"/>
      <c r="H370" s="94"/>
      <c r="I370" s="94"/>
      <c r="J370" s="94"/>
      <c r="K370" s="94"/>
      <c r="L370" s="94"/>
      <c r="M370" s="94"/>
      <c r="N370" s="94"/>
      <c r="O370" s="94"/>
      <c r="P370" s="94"/>
      <c r="Q370" s="94"/>
      <c r="R370" s="94"/>
      <c r="S370" s="94"/>
      <c r="T370" s="94"/>
      <c r="U370" s="94"/>
      <c r="V370" s="94"/>
      <c r="W370" s="94"/>
      <c r="X370" s="94"/>
      <c r="Y370" s="43"/>
    </row>
    <row r="371" spans="2:25" ht="15" hidden="1" customHeight="1" x14ac:dyDescent="0.25">
      <c r="B371" s="42"/>
      <c r="C371" s="94" t="s">
        <v>100</v>
      </c>
      <c r="D371" s="94"/>
      <c r="E371" s="94"/>
      <c r="F371" s="94"/>
      <c r="G371" s="94"/>
      <c r="H371" s="94"/>
      <c r="I371" s="94"/>
      <c r="J371" s="94"/>
      <c r="K371" s="94"/>
      <c r="L371" s="94"/>
      <c r="M371" s="94"/>
      <c r="N371" s="94"/>
      <c r="O371" s="94"/>
      <c r="P371" s="94"/>
      <c r="Q371" s="94"/>
      <c r="R371" s="94"/>
      <c r="S371" s="94"/>
      <c r="T371" s="94"/>
      <c r="U371" s="94"/>
      <c r="V371" s="94"/>
      <c r="W371" s="94"/>
      <c r="X371" s="94"/>
      <c r="Y371" s="43"/>
    </row>
    <row r="372" spans="2:25" ht="15" hidden="1" customHeight="1" x14ac:dyDescent="0.25">
      <c r="B372" s="42"/>
      <c r="C372" s="98" t="s">
        <v>24</v>
      </c>
      <c r="D372" s="100" t="s">
        <v>25</v>
      </c>
      <c r="E372" s="100" t="s">
        <v>26</v>
      </c>
      <c r="F372" s="100" t="s">
        <v>27</v>
      </c>
      <c r="G372" s="100" t="s">
        <v>28</v>
      </c>
      <c r="H372" s="100" t="s">
        <v>29</v>
      </c>
      <c r="I372" s="100" t="s">
        <v>30</v>
      </c>
      <c r="J372" s="100" t="s">
        <v>31</v>
      </c>
      <c r="K372" s="100" t="s">
        <v>32</v>
      </c>
      <c r="L372" s="100" t="s">
        <v>33</v>
      </c>
      <c r="M372" s="100" t="s">
        <v>34</v>
      </c>
      <c r="N372" s="100" t="s">
        <v>35</v>
      </c>
      <c r="O372" s="100" t="s">
        <v>36</v>
      </c>
      <c r="P372" s="100" t="s">
        <v>37</v>
      </c>
      <c r="Q372" s="100" t="s">
        <v>38</v>
      </c>
      <c r="R372" s="100" t="s">
        <v>39</v>
      </c>
      <c r="S372" s="100" t="s">
        <v>40</v>
      </c>
      <c r="T372" s="100" t="s">
        <v>41</v>
      </c>
      <c r="U372" s="100" t="s">
        <v>42</v>
      </c>
      <c r="V372" s="100" t="s">
        <v>43</v>
      </c>
      <c r="W372" s="100" t="s">
        <v>44</v>
      </c>
      <c r="X372" s="97" t="s">
        <v>45</v>
      </c>
      <c r="Y372" s="43"/>
    </row>
    <row r="373" spans="2:25" ht="15" hidden="1" customHeight="1" x14ac:dyDescent="0.35">
      <c r="B373" s="42"/>
      <c r="C373" s="99" t="s">
        <v>49</v>
      </c>
      <c r="D373" s="101"/>
      <c r="E373" s="101"/>
      <c r="F373" s="101"/>
      <c r="G373" s="101"/>
      <c r="H373" s="101"/>
      <c r="I373" s="101"/>
      <c r="J373" s="101"/>
      <c r="K373" s="101"/>
      <c r="L373" s="101"/>
      <c r="M373" s="101"/>
      <c r="N373" s="101"/>
      <c r="O373" s="101"/>
      <c r="P373" s="101"/>
      <c r="Q373" s="101"/>
      <c r="R373" s="101"/>
      <c r="S373" s="101"/>
      <c r="T373" s="101"/>
      <c r="U373" s="101"/>
      <c r="V373" s="101"/>
      <c r="W373" s="101"/>
      <c r="X373" s="103" t="s">
        <v>50</v>
      </c>
      <c r="Y373" s="43"/>
    </row>
    <row r="374" spans="2:25" ht="15" hidden="1" customHeight="1" x14ac:dyDescent="0.35">
      <c r="B374" s="42"/>
      <c r="C374" s="99" t="s">
        <v>51</v>
      </c>
      <c r="D374" s="101"/>
      <c r="E374" s="101"/>
      <c r="F374" s="101"/>
      <c r="G374" s="101"/>
      <c r="H374" s="101"/>
      <c r="I374" s="101"/>
      <c r="J374" s="101"/>
      <c r="K374" s="101"/>
      <c r="L374" s="101"/>
      <c r="M374" s="101"/>
      <c r="N374" s="101"/>
      <c r="O374" s="101"/>
      <c r="P374" s="101"/>
      <c r="Q374" s="101"/>
      <c r="R374" s="101"/>
      <c r="S374" s="101"/>
      <c r="T374" s="101"/>
      <c r="U374" s="101"/>
      <c r="V374" s="101"/>
      <c r="W374" s="101"/>
      <c r="X374" s="103" t="s">
        <v>52</v>
      </c>
      <c r="Y374" s="43"/>
    </row>
    <row r="375" spans="2:25" ht="15" hidden="1" customHeight="1" x14ac:dyDescent="0.35">
      <c r="B375" s="42"/>
      <c r="C375" s="99" t="s">
        <v>53</v>
      </c>
      <c r="D375" s="101"/>
      <c r="E375" s="101"/>
      <c r="F375" s="101"/>
      <c r="G375" s="101"/>
      <c r="H375" s="101"/>
      <c r="I375" s="101"/>
      <c r="J375" s="101"/>
      <c r="K375" s="101"/>
      <c r="L375" s="101"/>
      <c r="M375" s="101"/>
      <c r="N375" s="101"/>
      <c r="O375" s="101"/>
      <c r="P375" s="101"/>
      <c r="Q375" s="101"/>
      <c r="R375" s="101"/>
      <c r="S375" s="101"/>
      <c r="T375" s="101"/>
      <c r="U375" s="101"/>
      <c r="V375" s="101"/>
      <c r="W375" s="101"/>
      <c r="X375" s="103" t="s">
        <v>54</v>
      </c>
      <c r="Y375" s="43"/>
    </row>
    <row r="376" spans="2:25" ht="15" hidden="1" customHeight="1" x14ac:dyDescent="0.25">
      <c r="B376" s="42"/>
      <c r="C376" s="94"/>
      <c r="D376" s="94"/>
      <c r="E376" s="94"/>
      <c r="F376" s="94"/>
      <c r="G376" s="94"/>
      <c r="H376" s="94"/>
      <c r="I376" s="94"/>
      <c r="J376" s="94"/>
      <c r="K376" s="94"/>
      <c r="L376" s="94"/>
      <c r="M376" s="94"/>
      <c r="N376" s="94"/>
      <c r="O376" s="94"/>
      <c r="P376" s="94"/>
      <c r="Q376" s="94"/>
      <c r="R376" s="94"/>
      <c r="S376" s="94"/>
      <c r="T376" s="94"/>
      <c r="U376" s="94"/>
      <c r="V376" s="94"/>
      <c r="W376" s="94"/>
      <c r="X376" s="94"/>
      <c r="Y376" s="43"/>
    </row>
    <row r="377" spans="2:25" ht="15" hidden="1" customHeight="1" x14ac:dyDescent="0.25">
      <c r="B377" s="42"/>
      <c r="C377" s="94" t="s">
        <v>101</v>
      </c>
      <c r="D377" s="94"/>
      <c r="E377" s="94"/>
      <c r="F377" s="94"/>
      <c r="G377" s="94"/>
      <c r="H377" s="94"/>
      <c r="I377" s="94"/>
      <c r="J377" s="94"/>
      <c r="K377" s="94"/>
      <c r="L377" s="94"/>
      <c r="M377" s="94"/>
      <c r="N377" s="94"/>
      <c r="O377" s="94"/>
      <c r="P377" s="94"/>
      <c r="Q377" s="94"/>
      <c r="R377" s="94"/>
      <c r="S377" s="94"/>
      <c r="T377" s="94"/>
      <c r="U377" s="94"/>
      <c r="V377" s="94"/>
      <c r="W377" s="94"/>
      <c r="X377" s="94"/>
      <c r="Y377" s="43"/>
    </row>
    <row r="378" spans="2:25" ht="15" hidden="1" customHeight="1" x14ac:dyDescent="0.25">
      <c r="B378" s="42"/>
      <c r="C378" s="98" t="s">
        <v>24</v>
      </c>
      <c r="D378" s="100" t="s">
        <v>25</v>
      </c>
      <c r="E378" s="100" t="s">
        <v>26</v>
      </c>
      <c r="F378" s="100" t="s">
        <v>27</v>
      </c>
      <c r="G378" s="100" t="s">
        <v>28</v>
      </c>
      <c r="H378" s="100" t="s">
        <v>29</v>
      </c>
      <c r="I378" s="100" t="s">
        <v>30</v>
      </c>
      <c r="J378" s="100" t="s">
        <v>31</v>
      </c>
      <c r="K378" s="100" t="s">
        <v>32</v>
      </c>
      <c r="L378" s="100" t="s">
        <v>33</v>
      </c>
      <c r="M378" s="100" t="s">
        <v>34</v>
      </c>
      <c r="N378" s="100" t="s">
        <v>35</v>
      </c>
      <c r="O378" s="100" t="s">
        <v>36</v>
      </c>
      <c r="P378" s="100" t="s">
        <v>37</v>
      </c>
      <c r="Q378" s="100" t="s">
        <v>38</v>
      </c>
      <c r="R378" s="100" t="s">
        <v>39</v>
      </c>
      <c r="S378" s="100" t="s">
        <v>40</v>
      </c>
      <c r="T378" s="100" t="s">
        <v>41</v>
      </c>
      <c r="U378" s="100" t="s">
        <v>42</v>
      </c>
      <c r="V378" s="100" t="s">
        <v>43</v>
      </c>
      <c r="W378" s="100" t="s">
        <v>44</v>
      </c>
      <c r="X378" s="97" t="s">
        <v>45</v>
      </c>
      <c r="Y378" s="43"/>
    </row>
    <row r="379" spans="2:25" ht="15" hidden="1" customHeight="1" x14ac:dyDescent="0.35">
      <c r="B379" s="42"/>
      <c r="C379" s="99" t="s">
        <v>49</v>
      </c>
      <c r="D379" s="101"/>
      <c r="E379" s="101"/>
      <c r="F379" s="101"/>
      <c r="G379" s="101"/>
      <c r="H379" s="101"/>
      <c r="I379" s="101"/>
      <c r="J379" s="101"/>
      <c r="K379" s="101"/>
      <c r="L379" s="101"/>
      <c r="M379" s="101"/>
      <c r="N379" s="101"/>
      <c r="O379" s="101"/>
      <c r="P379" s="101"/>
      <c r="Q379" s="101"/>
      <c r="R379" s="101"/>
      <c r="S379" s="101"/>
      <c r="T379" s="101"/>
      <c r="U379" s="101"/>
      <c r="V379" s="101"/>
      <c r="W379" s="101"/>
      <c r="X379" s="103" t="s">
        <v>50</v>
      </c>
      <c r="Y379" s="43"/>
    </row>
    <row r="380" spans="2:25" ht="15" hidden="1" customHeight="1" x14ac:dyDescent="0.35">
      <c r="B380" s="42"/>
      <c r="C380" s="99" t="s">
        <v>51</v>
      </c>
      <c r="D380" s="101"/>
      <c r="E380" s="101"/>
      <c r="F380" s="101"/>
      <c r="G380" s="101"/>
      <c r="H380" s="101"/>
      <c r="I380" s="101"/>
      <c r="J380" s="101"/>
      <c r="K380" s="101"/>
      <c r="L380" s="101"/>
      <c r="M380" s="101"/>
      <c r="N380" s="101"/>
      <c r="O380" s="101"/>
      <c r="P380" s="101"/>
      <c r="Q380" s="101"/>
      <c r="R380" s="101"/>
      <c r="S380" s="101"/>
      <c r="T380" s="101"/>
      <c r="U380" s="101"/>
      <c r="V380" s="101"/>
      <c r="W380" s="101"/>
      <c r="X380" s="103" t="s">
        <v>52</v>
      </c>
      <c r="Y380" s="43"/>
    </row>
    <row r="381" spans="2:25" ht="15" hidden="1" customHeight="1" x14ac:dyDescent="0.35">
      <c r="B381" s="42"/>
      <c r="C381" s="99" t="s">
        <v>53</v>
      </c>
      <c r="D381" s="101"/>
      <c r="E381" s="101"/>
      <c r="F381" s="101"/>
      <c r="G381" s="101"/>
      <c r="H381" s="101"/>
      <c r="I381" s="101"/>
      <c r="J381" s="101"/>
      <c r="K381" s="101"/>
      <c r="L381" s="101"/>
      <c r="M381" s="101"/>
      <c r="N381" s="101"/>
      <c r="O381" s="101"/>
      <c r="P381" s="101"/>
      <c r="Q381" s="101"/>
      <c r="R381" s="101"/>
      <c r="S381" s="101"/>
      <c r="T381" s="101"/>
      <c r="U381" s="101"/>
      <c r="V381" s="101"/>
      <c r="W381" s="101"/>
      <c r="X381" s="103" t="s">
        <v>54</v>
      </c>
      <c r="Y381" s="43"/>
    </row>
    <row r="382" spans="2:25" ht="15" hidden="1" customHeight="1" x14ac:dyDescent="0.25">
      <c r="B382" s="42"/>
      <c r="C382" s="94"/>
      <c r="D382" s="94"/>
      <c r="E382" s="94"/>
      <c r="F382" s="94"/>
      <c r="G382" s="94"/>
      <c r="H382" s="94"/>
      <c r="I382" s="94"/>
      <c r="J382" s="94"/>
      <c r="K382" s="94"/>
      <c r="L382" s="94"/>
      <c r="M382" s="94"/>
      <c r="N382" s="94"/>
      <c r="O382" s="94"/>
      <c r="P382" s="94"/>
      <c r="Q382" s="94"/>
      <c r="R382" s="94"/>
      <c r="S382" s="94"/>
      <c r="T382" s="94"/>
      <c r="U382" s="94"/>
      <c r="V382" s="94"/>
      <c r="W382" s="94"/>
      <c r="X382" s="94"/>
      <c r="Y382" s="43"/>
    </row>
    <row r="383" spans="2:25" ht="15" hidden="1" customHeight="1" x14ac:dyDescent="0.25">
      <c r="B383" s="42"/>
      <c r="C383" s="94" t="s">
        <v>102</v>
      </c>
      <c r="D383" s="94"/>
      <c r="E383" s="94"/>
      <c r="F383" s="94"/>
      <c r="G383" s="94"/>
      <c r="H383" s="94"/>
      <c r="I383" s="94"/>
      <c r="J383" s="94"/>
      <c r="K383" s="94"/>
      <c r="L383" s="94"/>
      <c r="M383" s="94"/>
      <c r="N383" s="94"/>
      <c r="O383" s="94"/>
      <c r="P383" s="94"/>
      <c r="Q383" s="94"/>
      <c r="R383" s="94"/>
      <c r="S383" s="94"/>
      <c r="T383" s="94"/>
      <c r="U383" s="94"/>
      <c r="V383" s="94"/>
      <c r="W383" s="94"/>
      <c r="X383" s="94"/>
      <c r="Y383" s="43"/>
    </row>
    <row r="384" spans="2:25" ht="15" hidden="1" customHeight="1" x14ac:dyDescent="0.25">
      <c r="B384" s="42"/>
      <c r="C384" s="98" t="s">
        <v>24</v>
      </c>
      <c r="D384" s="100" t="s">
        <v>25</v>
      </c>
      <c r="E384" s="100" t="s">
        <v>26</v>
      </c>
      <c r="F384" s="100" t="s">
        <v>27</v>
      </c>
      <c r="G384" s="100" t="s">
        <v>28</v>
      </c>
      <c r="H384" s="100" t="s">
        <v>29</v>
      </c>
      <c r="I384" s="100" t="s">
        <v>30</v>
      </c>
      <c r="J384" s="100" t="s">
        <v>31</v>
      </c>
      <c r="K384" s="100" t="s">
        <v>32</v>
      </c>
      <c r="L384" s="100" t="s">
        <v>33</v>
      </c>
      <c r="M384" s="100" t="s">
        <v>34</v>
      </c>
      <c r="N384" s="100" t="s">
        <v>35</v>
      </c>
      <c r="O384" s="100" t="s">
        <v>36</v>
      </c>
      <c r="P384" s="100" t="s">
        <v>37</v>
      </c>
      <c r="Q384" s="100" t="s">
        <v>38</v>
      </c>
      <c r="R384" s="100" t="s">
        <v>39</v>
      </c>
      <c r="S384" s="100" t="s">
        <v>40</v>
      </c>
      <c r="T384" s="100" t="s">
        <v>41</v>
      </c>
      <c r="U384" s="100" t="s">
        <v>42</v>
      </c>
      <c r="V384" s="100" t="s">
        <v>43</v>
      </c>
      <c r="W384" s="100" t="s">
        <v>44</v>
      </c>
      <c r="X384" s="97" t="s">
        <v>45</v>
      </c>
      <c r="Y384" s="43"/>
    </row>
    <row r="385" spans="2:25" ht="15" hidden="1" customHeight="1" x14ac:dyDescent="0.35">
      <c r="B385" s="42"/>
      <c r="C385" s="99" t="s">
        <v>49</v>
      </c>
      <c r="D385" s="101"/>
      <c r="E385" s="101"/>
      <c r="F385" s="101"/>
      <c r="G385" s="101"/>
      <c r="H385" s="101"/>
      <c r="I385" s="101"/>
      <c r="J385" s="101"/>
      <c r="K385" s="101"/>
      <c r="L385" s="101"/>
      <c r="M385" s="101"/>
      <c r="N385" s="101"/>
      <c r="O385" s="101"/>
      <c r="P385" s="101"/>
      <c r="Q385" s="101"/>
      <c r="R385" s="101"/>
      <c r="S385" s="101"/>
      <c r="T385" s="101"/>
      <c r="U385" s="101"/>
      <c r="V385" s="101"/>
      <c r="W385" s="101"/>
      <c r="X385" s="103" t="s">
        <v>50</v>
      </c>
      <c r="Y385" s="43"/>
    </row>
    <row r="386" spans="2:25" ht="15" hidden="1" customHeight="1" x14ac:dyDescent="0.35">
      <c r="B386" s="42"/>
      <c r="C386" s="99" t="s">
        <v>51</v>
      </c>
      <c r="D386" s="101"/>
      <c r="E386" s="101"/>
      <c r="F386" s="101"/>
      <c r="G386" s="101"/>
      <c r="H386" s="101"/>
      <c r="I386" s="101"/>
      <c r="J386" s="101"/>
      <c r="K386" s="101"/>
      <c r="L386" s="101"/>
      <c r="M386" s="101"/>
      <c r="N386" s="101"/>
      <c r="O386" s="101"/>
      <c r="P386" s="101"/>
      <c r="Q386" s="101"/>
      <c r="R386" s="101"/>
      <c r="S386" s="101"/>
      <c r="T386" s="101"/>
      <c r="U386" s="101"/>
      <c r="V386" s="101"/>
      <c r="W386" s="101"/>
      <c r="X386" s="103" t="s">
        <v>52</v>
      </c>
      <c r="Y386" s="43"/>
    </row>
    <row r="387" spans="2:25" ht="15" hidden="1" customHeight="1" x14ac:dyDescent="0.35">
      <c r="B387" s="42"/>
      <c r="C387" s="99" t="s">
        <v>53</v>
      </c>
      <c r="D387" s="101"/>
      <c r="E387" s="101"/>
      <c r="F387" s="101"/>
      <c r="G387" s="101"/>
      <c r="H387" s="101"/>
      <c r="I387" s="101"/>
      <c r="J387" s="101"/>
      <c r="K387" s="101"/>
      <c r="L387" s="101"/>
      <c r="M387" s="101"/>
      <c r="N387" s="101"/>
      <c r="O387" s="101"/>
      <c r="P387" s="101"/>
      <c r="Q387" s="101"/>
      <c r="R387" s="101"/>
      <c r="S387" s="101"/>
      <c r="T387" s="101"/>
      <c r="U387" s="101"/>
      <c r="V387" s="101"/>
      <c r="W387" s="101"/>
      <c r="X387" s="103" t="s">
        <v>54</v>
      </c>
      <c r="Y387" s="43"/>
    </row>
    <row r="388" spans="2:25" ht="15" hidden="1" customHeight="1" x14ac:dyDescent="0.25">
      <c r="B388" s="42"/>
      <c r="C388" s="94"/>
      <c r="D388" s="94"/>
      <c r="E388" s="94"/>
      <c r="F388" s="94"/>
      <c r="G388" s="94"/>
      <c r="H388" s="94"/>
      <c r="I388" s="94"/>
      <c r="J388" s="94"/>
      <c r="K388" s="94"/>
      <c r="L388" s="94"/>
      <c r="M388" s="94"/>
      <c r="N388" s="94"/>
      <c r="O388" s="94"/>
      <c r="P388" s="94"/>
      <c r="Q388" s="94"/>
      <c r="R388" s="94"/>
      <c r="S388" s="94"/>
      <c r="T388" s="94"/>
      <c r="U388" s="94"/>
      <c r="V388" s="94"/>
      <c r="W388" s="94"/>
      <c r="X388" s="94"/>
      <c r="Y388" s="43"/>
    </row>
    <row r="389" spans="2:25" ht="15" hidden="1" customHeight="1" x14ac:dyDescent="0.25">
      <c r="B389" s="42"/>
      <c r="C389" s="94" t="s">
        <v>103</v>
      </c>
      <c r="D389" s="94"/>
      <c r="E389" s="94"/>
      <c r="F389" s="94"/>
      <c r="G389" s="94"/>
      <c r="H389" s="94"/>
      <c r="I389" s="94"/>
      <c r="J389" s="94"/>
      <c r="K389" s="94"/>
      <c r="L389" s="94"/>
      <c r="M389" s="94"/>
      <c r="N389" s="94"/>
      <c r="O389" s="94"/>
      <c r="P389" s="94"/>
      <c r="Q389" s="94"/>
      <c r="R389" s="94"/>
      <c r="S389" s="94"/>
      <c r="T389" s="94"/>
      <c r="U389" s="94"/>
      <c r="V389" s="94"/>
      <c r="W389" s="94"/>
      <c r="X389" s="94"/>
      <c r="Y389" s="43"/>
    </row>
    <row r="390" spans="2:25" ht="15" hidden="1" customHeight="1" x14ac:dyDescent="0.25">
      <c r="B390" s="42"/>
      <c r="C390" s="98" t="s">
        <v>24</v>
      </c>
      <c r="D390" s="100" t="s">
        <v>25</v>
      </c>
      <c r="E390" s="100" t="s">
        <v>26</v>
      </c>
      <c r="F390" s="100" t="s">
        <v>27</v>
      </c>
      <c r="G390" s="100" t="s">
        <v>28</v>
      </c>
      <c r="H390" s="100" t="s">
        <v>29</v>
      </c>
      <c r="I390" s="100" t="s">
        <v>30</v>
      </c>
      <c r="J390" s="100" t="s">
        <v>31</v>
      </c>
      <c r="K390" s="100" t="s">
        <v>32</v>
      </c>
      <c r="L390" s="100" t="s">
        <v>33</v>
      </c>
      <c r="M390" s="100" t="s">
        <v>34</v>
      </c>
      <c r="N390" s="100" t="s">
        <v>35</v>
      </c>
      <c r="O390" s="100" t="s">
        <v>36</v>
      </c>
      <c r="P390" s="100" t="s">
        <v>37</v>
      </c>
      <c r="Q390" s="100" t="s">
        <v>38</v>
      </c>
      <c r="R390" s="100" t="s">
        <v>39</v>
      </c>
      <c r="S390" s="100" t="s">
        <v>40</v>
      </c>
      <c r="T390" s="100" t="s">
        <v>41</v>
      </c>
      <c r="U390" s="100" t="s">
        <v>42</v>
      </c>
      <c r="V390" s="100" t="s">
        <v>43</v>
      </c>
      <c r="W390" s="100" t="s">
        <v>44</v>
      </c>
      <c r="X390" s="97" t="s">
        <v>45</v>
      </c>
      <c r="Y390" s="43"/>
    </row>
    <row r="391" spans="2:25" ht="15" hidden="1" customHeight="1" x14ac:dyDescent="0.35">
      <c r="B391" s="42"/>
      <c r="C391" s="99" t="s">
        <v>49</v>
      </c>
      <c r="D391" s="101"/>
      <c r="E391" s="101"/>
      <c r="F391" s="101"/>
      <c r="G391" s="101"/>
      <c r="H391" s="101"/>
      <c r="I391" s="101"/>
      <c r="J391" s="101"/>
      <c r="K391" s="101"/>
      <c r="L391" s="101"/>
      <c r="M391" s="101"/>
      <c r="N391" s="101"/>
      <c r="O391" s="101"/>
      <c r="P391" s="101"/>
      <c r="Q391" s="101"/>
      <c r="R391" s="101"/>
      <c r="S391" s="101"/>
      <c r="T391" s="101"/>
      <c r="U391" s="101"/>
      <c r="V391" s="101"/>
      <c r="W391" s="101"/>
      <c r="X391" s="103" t="s">
        <v>50</v>
      </c>
      <c r="Y391" s="43"/>
    </row>
    <row r="392" spans="2:25" ht="15" hidden="1" customHeight="1" x14ac:dyDescent="0.35">
      <c r="B392" s="42"/>
      <c r="C392" s="99" t="s">
        <v>51</v>
      </c>
      <c r="D392" s="101"/>
      <c r="E392" s="101"/>
      <c r="F392" s="101"/>
      <c r="G392" s="101"/>
      <c r="H392" s="101"/>
      <c r="I392" s="101"/>
      <c r="J392" s="101"/>
      <c r="K392" s="101"/>
      <c r="L392" s="101"/>
      <c r="M392" s="101"/>
      <c r="N392" s="101"/>
      <c r="O392" s="101"/>
      <c r="P392" s="101"/>
      <c r="Q392" s="101"/>
      <c r="R392" s="101"/>
      <c r="S392" s="101"/>
      <c r="T392" s="101"/>
      <c r="U392" s="101"/>
      <c r="V392" s="101"/>
      <c r="W392" s="101"/>
      <c r="X392" s="103" t="s">
        <v>52</v>
      </c>
      <c r="Y392" s="43"/>
    </row>
    <row r="393" spans="2:25" ht="15" hidden="1" customHeight="1" x14ac:dyDescent="0.35">
      <c r="B393" s="42"/>
      <c r="C393" s="99" t="s">
        <v>53</v>
      </c>
      <c r="D393" s="101"/>
      <c r="E393" s="101"/>
      <c r="F393" s="101"/>
      <c r="G393" s="101"/>
      <c r="H393" s="101"/>
      <c r="I393" s="101"/>
      <c r="J393" s="101"/>
      <c r="K393" s="101"/>
      <c r="L393" s="101"/>
      <c r="M393" s="101"/>
      <c r="N393" s="101"/>
      <c r="O393" s="101"/>
      <c r="P393" s="101"/>
      <c r="Q393" s="101"/>
      <c r="R393" s="101"/>
      <c r="S393" s="101"/>
      <c r="T393" s="101"/>
      <c r="U393" s="101"/>
      <c r="V393" s="101"/>
      <c r="W393" s="101"/>
      <c r="X393" s="103" t="s">
        <v>54</v>
      </c>
      <c r="Y393" s="43"/>
    </row>
    <row r="394" spans="2:25" ht="15" hidden="1" customHeight="1" x14ac:dyDescent="0.25">
      <c r="B394" s="42"/>
      <c r="C394" s="94"/>
      <c r="D394" s="94"/>
      <c r="E394" s="94"/>
      <c r="F394" s="94"/>
      <c r="G394" s="94"/>
      <c r="H394" s="94"/>
      <c r="I394" s="94"/>
      <c r="J394" s="94"/>
      <c r="K394" s="94"/>
      <c r="L394" s="94"/>
      <c r="M394" s="94"/>
      <c r="N394" s="94"/>
      <c r="O394" s="94"/>
      <c r="P394" s="94"/>
      <c r="Q394" s="94"/>
      <c r="R394" s="94"/>
      <c r="S394" s="94"/>
      <c r="T394" s="94"/>
      <c r="U394" s="94"/>
      <c r="V394" s="94"/>
      <c r="W394" s="94"/>
      <c r="X394" s="94"/>
      <c r="Y394" s="43"/>
    </row>
    <row r="395" spans="2:25" ht="15" hidden="1" customHeight="1" x14ac:dyDescent="0.25">
      <c r="B395" s="42"/>
      <c r="C395" s="94" t="s">
        <v>104</v>
      </c>
      <c r="D395" s="94"/>
      <c r="E395" s="94"/>
      <c r="F395" s="94"/>
      <c r="G395" s="94"/>
      <c r="H395" s="94"/>
      <c r="I395" s="94"/>
      <c r="J395" s="94"/>
      <c r="K395" s="94"/>
      <c r="L395" s="94"/>
      <c r="M395" s="94"/>
      <c r="N395" s="94"/>
      <c r="O395" s="94"/>
      <c r="P395" s="94"/>
      <c r="Q395" s="94"/>
      <c r="R395" s="94"/>
      <c r="S395" s="94"/>
      <c r="T395" s="94"/>
      <c r="U395" s="94"/>
      <c r="V395" s="94"/>
      <c r="W395" s="94"/>
      <c r="X395" s="94"/>
      <c r="Y395" s="43"/>
    </row>
    <row r="396" spans="2:25" ht="15" hidden="1" customHeight="1" x14ac:dyDescent="0.25">
      <c r="B396" s="42"/>
      <c r="C396" s="98" t="s">
        <v>24</v>
      </c>
      <c r="D396" s="100" t="s">
        <v>25</v>
      </c>
      <c r="E396" s="100" t="s">
        <v>26</v>
      </c>
      <c r="F396" s="100" t="s">
        <v>27</v>
      </c>
      <c r="G396" s="100" t="s">
        <v>28</v>
      </c>
      <c r="H396" s="100" t="s">
        <v>29</v>
      </c>
      <c r="I396" s="100" t="s">
        <v>30</v>
      </c>
      <c r="J396" s="100" t="s">
        <v>31</v>
      </c>
      <c r="K396" s="100" t="s">
        <v>32</v>
      </c>
      <c r="L396" s="100" t="s">
        <v>33</v>
      </c>
      <c r="M396" s="100" t="s">
        <v>34</v>
      </c>
      <c r="N396" s="100" t="s">
        <v>35</v>
      </c>
      <c r="O396" s="100" t="s">
        <v>36</v>
      </c>
      <c r="P396" s="100" t="s">
        <v>37</v>
      </c>
      <c r="Q396" s="100" t="s">
        <v>38</v>
      </c>
      <c r="R396" s="100" t="s">
        <v>39</v>
      </c>
      <c r="S396" s="100" t="s">
        <v>40</v>
      </c>
      <c r="T396" s="100" t="s">
        <v>41</v>
      </c>
      <c r="U396" s="100" t="s">
        <v>42</v>
      </c>
      <c r="V396" s="100" t="s">
        <v>43</v>
      </c>
      <c r="W396" s="100" t="s">
        <v>44</v>
      </c>
      <c r="X396" s="97" t="s">
        <v>45</v>
      </c>
      <c r="Y396" s="43"/>
    </row>
    <row r="397" spans="2:25" ht="15" hidden="1" customHeight="1" x14ac:dyDescent="0.35">
      <c r="B397" s="42"/>
      <c r="C397" s="99" t="s">
        <v>49</v>
      </c>
      <c r="D397" s="101"/>
      <c r="E397" s="101"/>
      <c r="F397" s="101"/>
      <c r="G397" s="101"/>
      <c r="H397" s="101"/>
      <c r="I397" s="101"/>
      <c r="J397" s="101"/>
      <c r="K397" s="101"/>
      <c r="L397" s="101"/>
      <c r="M397" s="101"/>
      <c r="N397" s="101"/>
      <c r="O397" s="101"/>
      <c r="P397" s="101"/>
      <c r="Q397" s="101"/>
      <c r="R397" s="101"/>
      <c r="S397" s="101"/>
      <c r="T397" s="101"/>
      <c r="U397" s="101"/>
      <c r="V397" s="101"/>
      <c r="W397" s="101"/>
      <c r="X397" s="103" t="s">
        <v>50</v>
      </c>
      <c r="Y397" s="43"/>
    </row>
    <row r="398" spans="2:25" ht="15" hidden="1" customHeight="1" x14ac:dyDescent="0.35">
      <c r="B398" s="42"/>
      <c r="C398" s="99" t="s">
        <v>51</v>
      </c>
      <c r="D398" s="101"/>
      <c r="E398" s="101"/>
      <c r="F398" s="101"/>
      <c r="G398" s="101"/>
      <c r="H398" s="101"/>
      <c r="I398" s="101"/>
      <c r="J398" s="101"/>
      <c r="K398" s="101"/>
      <c r="L398" s="101"/>
      <c r="M398" s="101"/>
      <c r="N398" s="101"/>
      <c r="O398" s="101"/>
      <c r="P398" s="101"/>
      <c r="Q398" s="101"/>
      <c r="R398" s="101"/>
      <c r="S398" s="101"/>
      <c r="T398" s="101"/>
      <c r="U398" s="101"/>
      <c r="V398" s="101"/>
      <c r="W398" s="101"/>
      <c r="X398" s="103" t="s">
        <v>52</v>
      </c>
      <c r="Y398" s="43"/>
    </row>
    <row r="399" spans="2:25" ht="15" hidden="1" customHeight="1" x14ac:dyDescent="0.35">
      <c r="B399" s="42"/>
      <c r="C399" s="99" t="s">
        <v>53</v>
      </c>
      <c r="D399" s="101"/>
      <c r="E399" s="101"/>
      <c r="F399" s="101"/>
      <c r="G399" s="101"/>
      <c r="H399" s="101"/>
      <c r="I399" s="101"/>
      <c r="J399" s="101"/>
      <c r="K399" s="101"/>
      <c r="L399" s="101"/>
      <c r="M399" s="101"/>
      <c r="N399" s="101"/>
      <c r="O399" s="101"/>
      <c r="P399" s="101"/>
      <c r="Q399" s="101"/>
      <c r="R399" s="101"/>
      <c r="S399" s="101"/>
      <c r="T399" s="101"/>
      <c r="U399" s="101"/>
      <c r="V399" s="101"/>
      <c r="W399" s="101"/>
      <c r="X399" s="103" t="s">
        <v>54</v>
      </c>
      <c r="Y399" s="43"/>
    </row>
    <row r="400" spans="2:25" ht="15" hidden="1" customHeight="1" x14ac:dyDescent="0.25">
      <c r="B400" s="42"/>
      <c r="C400" s="94"/>
      <c r="D400" s="94"/>
      <c r="E400" s="94"/>
      <c r="F400" s="94"/>
      <c r="G400" s="94"/>
      <c r="H400" s="94"/>
      <c r="I400" s="94"/>
      <c r="J400" s="94"/>
      <c r="K400" s="94"/>
      <c r="L400" s="94"/>
      <c r="M400" s="94"/>
      <c r="N400" s="94"/>
      <c r="O400" s="94"/>
      <c r="P400" s="94"/>
      <c r="Q400" s="94"/>
      <c r="R400" s="94"/>
      <c r="S400" s="94"/>
      <c r="T400" s="94"/>
      <c r="U400" s="94"/>
      <c r="V400" s="94"/>
      <c r="W400" s="94"/>
      <c r="X400" s="94"/>
      <c r="Y400" s="43"/>
    </row>
    <row r="401" spans="2:25" ht="20.100000000000001" hidden="1" customHeight="1" x14ac:dyDescent="0.25">
      <c r="B401" s="56"/>
      <c r="C401" s="107" t="s">
        <v>108</v>
      </c>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57"/>
    </row>
    <row r="402" spans="2:25" ht="15" hidden="1" customHeight="1" x14ac:dyDescent="0.25">
      <c r="B402" s="42"/>
      <c r="C402" s="94"/>
      <c r="D402" s="94"/>
      <c r="E402" s="94"/>
      <c r="F402" s="94"/>
      <c r="G402" s="94"/>
      <c r="H402" s="94"/>
      <c r="I402" s="94"/>
      <c r="J402" s="94"/>
      <c r="K402" s="94"/>
      <c r="L402" s="94"/>
      <c r="M402" s="94"/>
      <c r="N402" s="94"/>
      <c r="O402" s="94"/>
      <c r="P402" s="94"/>
      <c r="Q402" s="94"/>
      <c r="R402" s="94"/>
      <c r="S402" s="94"/>
      <c r="T402" s="94"/>
      <c r="U402" s="94"/>
      <c r="V402" s="94"/>
      <c r="W402" s="94"/>
      <c r="X402" s="94"/>
      <c r="Y402" s="43"/>
    </row>
    <row r="403" spans="2:25" ht="15" hidden="1" customHeight="1" x14ac:dyDescent="0.25">
      <c r="B403" s="42"/>
      <c r="C403" s="94" t="s">
        <v>23</v>
      </c>
      <c r="D403" s="94"/>
      <c r="E403" s="94"/>
      <c r="F403" s="94"/>
      <c r="G403" s="94"/>
      <c r="H403" s="94"/>
      <c r="I403" s="94"/>
      <c r="J403" s="94"/>
      <c r="K403" s="94"/>
      <c r="L403" s="94"/>
      <c r="M403" s="94"/>
      <c r="N403" s="94"/>
      <c r="O403" s="94"/>
      <c r="P403" s="94"/>
      <c r="Q403" s="94"/>
      <c r="R403" s="94"/>
      <c r="S403" s="94"/>
      <c r="T403" s="94"/>
      <c r="U403" s="94"/>
      <c r="V403" s="94"/>
      <c r="W403" s="94"/>
      <c r="X403" s="94"/>
      <c r="Y403" s="43"/>
    </row>
    <row r="404" spans="2:25" ht="15" hidden="1" customHeight="1" x14ac:dyDescent="0.25">
      <c r="B404" s="42"/>
      <c r="C404" s="98" t="s">
        <v>24</v>
      </c>
      <c r="D404" s="100" t="s">
        <v>25</v>
      </c>
      <c r="E404" s="100" t="s">
        <v>26</v>
      </c>
      <c r="F404" s="100" t="s">
        <v>27</v>
      </c>
      <c r="G404" s="100" t="s">
        <v>28</v>
      </c>
      <c r="H404" s="100" t="s">
        <v>29</v>
      </c>
      <c r="I404" s="100" t="s">
        <v>30</v>
      </c>
      <c r="J404" s="100" t="s">
        <v>31</v>
      </c>
      <c r="K404" s="100" t="s">
        <v>32</v>
      </c>
      <c r="L404" s="100" t="s">
        <v>33</v>
      </c>
      <c r="M404" s="100" t="s">
        <v>34</v>
      </c>
      <c r="N404" s="100" t="s">
        <v>35</v>
      </c>
      <c r="O404" s="100" t="s">
        <v>36</v>
      </c>
      <c r="P404" s="100" t="s">
        <v>37</v>
      </c>
      <c r="Q404" s="100" t="s">
        <v>38</v>
      </c>
      <c r="R404" s="100" t="s">
        <v>39</v>
      </c>
      <c r="S404" s="100" t="s">
        <v>40</v>
      </c>
      <c r="T404" s="100" t="s">
        <v>41</v>
      </c>
      <c r="U404" s="100" t="s">
        <v>42</v>
      </c>
      <c r="V404" s="100" t="s">
        <v>43</v>
      </c>
      <c r="W404" s="100" t="s">
        <v>44</v>
      </c>
      <c r="X404" s="97" t="s">
        <v>45</v>
      </c>
      <c r="Y404" s="43"/>
    </row>
    <row r="405" spans="2:25" ht="15" hidden="1" customHeight="1" x14ac:dyDescent="0.25">
      <c r="B405" s="42"/>
      <c r="C405" s="99" t="s">
        <v>109</v>
      </c>
      <c r="D405" s="101"/>
      <c r="E405" s="102"/>
      <c r="F405" s="101"/>
      <c r="G405" s="101"/>
      <c r="H405" s="101"/>
      <c r="I405" s="101"/>
      <c r="J405" s="101"/>
      <c r="K405" s="101"/>
      <c r="L405" s="101"/>
      <c r="M405" s="101"/>
      <c r="N405" s="101"/>
      <c r="O405" s="101"/>
      <c r="P405" s="101"/>
      <c r="Q405" s="101"/>
      <c r="R405" s="101"/>
      <c r="S405" s="101"/>
      <c r="T405" s="101"/>
      <c r="U405" s="101"/>
      <c r="V405" s="101"/>
      <c r="W405" s="101"/>
      <c r="X405" s="96" t="s">
        <v>110</v>
      </c>
      <c r="Y405" s="43"/>
    </row>
    <row r="406" spans="2:25" ht="15" hidden="1" customHeight="1" x14ac:dyDescent="0.25">
      <c r="B406" s="42"/>
      <c r="C406" s="94"/>
      <c r="D406" s="94"/>
      <c r="E406" s="94"/>
      <c r="F406" s="94"/>
      <c r="G406" s="94"/>
      <c r="H406" s="94"/>
      <c r="I406" s="94"/>
      <c r="J406" s="94"/>
      <c r="K406" s="94"/>
      <c r="L406" s="94"/>
      <c r="M406" s="94"/>
      <c r="N406" s="94"/>
      <c r="O406" s="94"/>
      <c r="P406" s="94"/>
      <c r="Q406" s="94"/>
      <c r="R406" s="94"/>
      <c r="S406" s="94"/>
      <c r="T406" s="94"/>
      <c r="U406" s="94"/>
      <c r="V406" s="94"/>
      <c r="W406" s="94"/>
      <c r="X406" s="94"/>
      <c r="Y406" s="43"/>
    </row>
    <row r="407" spans="2:25" ht="15" hidden="1" customHeight="1" x14ac:dyDescent="0.25">
      <c r="B407" s="42"/>
      <c r="C407" s="94" t="s">
        <v>48</v>
      </c>
      <c r="D407" s="94"/>
      <c r="E407" s="94"/>
      <c r="F407" s="94"/>
      <c r="G407" s="94"/>
      <c r="H407" s="94"/>
      <c r="I407" s="94"/>
      <c r="J407" s="94"/>
      <c r="K407" s="94"/>
      <c r="L407" s="94"/>
      <c r="M407" s="94"/>
      <c r="N407" s="94"/>
      <c r="O407" s="94"/>
      <c r="P407" s="94"/>
      <c r="Q407" s="94"/>
      <c r="R407" s="94"/>
      <c r="S407" s="94"/>
      <c r="T407" s="94"/>
      <c r="U407" s="94"/>
      <c r="V407" s="94"/>
      <c r="W407" s="94"/>
      <c r="X407" s="94"/>
      <c r="Y407" s="43"/>
    </row>
    <row r="408" spans="2:25" ht="15" hidden="1" customHeight="1" x14ac:dyDescent="0.25">
      <c r="B408" s="42"/>
      <c r="C408" s="98" t="s">
        <v>24</v>
      </c>
      <c r="D408" s="100" t="s">
        <v>25</v>
      </c>
      <c r="E408" s="100" t="s">
        <v>26</v>
      </c>
      <c r="F408" s="100" t="s">
        <v>27</v>
      </c>
      <c r="G408" s="100" t="s">
        <v>28</v>
      </c>
      <c r="H408" s="100" t="s">
        <v>29</v>
      </c>
      <c r="I408" s="100" t="s">
        <v>30</v>
      </c>
      <c r="J408" s="100" t="s">
        <v>31</v>
      </c>
      <c r="K408" s="100" t="s">
        <v>32</v>
      </c>
      <c r="L408" s="100" t="s">
        <v>33</v>
      </c>
      <c r="M408" s="100" t="s">
        <v>34</v>
      </c>
      <c r="N408" s="100" t="s">
        <v>35</v>
      </c>
      <c r="O408" s="100" t="s">
        <v>36</v>
      </c>
      <c r="P408" s="100" t="s">
        <v>37</v>
      </c>
      <c r="Q408" s="100" t="s">
        <v>38</v>
      </c>
      <c r="R408" s="100" t="s">
        <v>39</v>
      </c>
      <c r="S408" s="100" t="s">
        <v>40</v>
      </c>
      <c r="T408" s="100" t="s">
        <v>41</v>
      </c>
      <c r="U408" s="100" t="s">
        <v>42</v>
      </c>
      <c r="V408" s="100" t="s">
        <v>43</v>
      </c>
      <c r="W408" s="100" t="s">
        <v>44</v>
      </c>
      <c r="X408" s="97" t="s">
        <v>45</v>
      </c>
      <c r="Y408" s="43"/>
    </row>
    <row r="409" spans="2:25" ht="15" hidden="1" customHeight="1" x14ac:dyDescent="0.35">
      <c r="B409" s="42"/>
      <c r="C409" s="99" t="s">
        <v>49</v>
      </c>
      <c r="D409" s="101"/>
      <c r="E409" s="101"/>
      <c r="F409" s="101"/>
      <c r="G409" s="101"/>
      <c r="H409" s="101"/>
      <c r="I409" s="101"/>
      <c r="J409" s="101"/>
      <c r="K409" s="101"/>
      <c r="L409" s="101"/>
      <c r="M409" s="101"/>
      <c r="N409" s="101"/>
      <c r="O409" s="101"/>
      <c r="P409" s="101"/>
      <c r="Q409" s="101"/>
      <c r="R409" s="101"/>
      <c r="S409" s="101"/>
      <c r="T409" s="101"/>
      <c r="U409" s="101"/>
      <c r="V409" s="101"/>
      <c r="W409" s="101"/>
      <c r="X409" s="103" t="s">
        <v>50</v>
      </c>
      <c r="Y409" s="43"/>
    </row>
    <row r="410" spans="2:25" ht="15" hidden="1" customHeight="1" x14ac:dyDescent="0.35">
      <c r="B410" s="42"/>
      <c r="C410" s="99" t="s">
        <v>51</v>
      </c>
      <c r="D410" s="101"/>
      <c r="E410" s="101"/>
      <c r="F410" s="101"/>
      <c r="G410" s="101"/>
      <c r="H410" s="101"/>
      <c r="I410" s="101"/>
      <c r="J410" s="101"/>
      <c r="K410" s="101"/>
      <c r="L410" s="101"/>
      <c r="M410" s="101"/>
      <c r="N410" s="101"/>
      <c r="O410" s="101"/>
      <c r="P410" s="101"/>
      <c r="Q410" s="101"/>
      <c r="R410" s="101"/>
      <c r="S410" s="101"/>
      <c r="T410" s="101"/>
      <c r="U410" s="101"/>
      <c r="V410" s="101"/>
      <c r="W410" s="101"/>
      <c r="X410" s="103" t="s">
        <v>52</v>
      </c>
      <c r="Y410" s="43"/>
    </row>
    <row r="411" spans="2:25" ht="15" hidden="1" customHeight="1" x14ac:dyDescent="0.35">
      <c r="B411" s="42"/>
      <c r="C411" s="99" t="s">
        <v>53</v>
      </c>
      <c r="D411" s="101"/>
      <c r="E411" s="101"/>
      <c r="F411" s="101"/>
      <c r="G411" s="101"/>
      <c r="H411" s="101"/>
      <c r="I411" s="101"/>
      <c r="J411" s="101"/>
      <c r="K411" s="101"/>
      <c r="L411" s="101"/>
      <c r="M411" s="101"/>
      <c r="N411" s="101"/>
      <c r="O411" s="101"/>
      <c r="P411" s="101"/>
      <c r="Q411" s="101"/>
      <c r="R411" s="101"/>
      <c r="S411" s="101"/>
      <c r="T411" s="101"/>
      <c r="U411" s="101"/>
      <c r="V411" s="101"/>
      <c r="W411" s="101"/>
      <c r="X411" s="103" t="s">
        <v>54</v>
      </c>
      <c r="Y411" s="43"/>
    </row>
    <row r="412" spans="2:25" ht="15" hidden="1" customHeight="1" x14ac:dyDescent="0.25">
      <c r="B412" s="42"/>
      <c r="C412" s="94"/>
      <c r="D412" s="94"/>
      <c r="E412" s="94"/>
      <c r="F412" s="94"/>
      <c r="G412" s="94"/>
      <c r="H412" s="94"/>
      <c r="I412" s="94"/>
      <c r="J412" s="94"/>
      <c r="K412" s="94"/>
      <c r="L412" s="94"/>
      <c r="M412" s="94"/>
      <c r="N412" s="94"/>
      <c r="O412" s="94"/>
      <c r="P412" s="94"/>
      <c r="Q412" s="94"/>
      <c r="R412" s="94"/>
      <c r="S412" s="94"/>
      <c r="T412" s="94"/>
      <c r="U412" s="94"/>
      <c r="V412" s="94"/>
      <c r="W412" s="94"/>
      <c r="X412" s="94"/>
      <c r="Y412" s="43"/>
    </row>
    <row r="413" spans="2:25" ht="15" hidden="1" customHeight="1" x14ac:dyDescent="0.25">
      <c r="B413" s="42"/>
      <c r="C413" s="94" t="s">
        <v>55</v>
      </c>
      <c r="D413" s="94"/>
      <c r="E413" s="94"/>
      <c r="F413" s="94"/>
      <c r="G413" s="94"/>
      <c r="H413" s="94"/>
      <c r="I413" s="94"/>
      <c r="J413" s="94"/>
      <c r="K413" s="94"/>
      <c r="L413" s="94"/>
      <c r="M413" s="94"/>
      <c r="N413" s="94"/>
      <c r="O413" s="94"/>
      <c r="P413" s="94"/>
      <c r="Q413" s="94"/>
      <c r="R413" s="94"/>
      <c r="S413" s="94"/>
      <c r="T413" s="94"/>
      <c r="U413" s="94"/>
      <c r="V413" s="94"/>
      <c r="W413" s="94"/>
      <c r="X413" s="94"/>
      <c r="Y413" s="43"/>
    </row>
    <row r="414" spans="2:25" ht="15" hidden="1" customHeight="1" x14ac:dyDescent="0.25">
      <c r="B414" s="42"/>
      <c r="C414" s="98" t="s">
        <v>24</v>
      </c>
      <c r="D414" s="100" t="s">
        <v>25</v>
      </c>
      <c r="E414" s="100" t="s">
        <v>26</v>
      </c>
      <c r="F414" s="100" t="s">
        <v>27</v>
      </c>
      <c r="G414" s="100" t="s">
        <v>28</v>
      </c>
      <c r="H414" s="100" t="s">
        <v>29</v>
      </c>
      <c r="I414" s="100" t="s">
        <v>30</v>
      </c>
      <c r="J414" s="100" t="s">
        <v>31</v>
      </c>
      <c r="K414" s="100" t="s">
        <v>32</v>
      </c>
      <c r="L414" s="100" t="s">
        <v>33</v>
      </c>
      <c r="M414" s="100" t="s">
        <v>34</v>
      </c>
      <c r="N414" s="100" t="s">
        <v>35</v>
      </c>
      <c r="O414" s="100" t="s">
        <v>36</v>
      </c>
      <c r="P414" s="100" t="s">
        <v>37</v>
      </c>
      <c r="Q414" s="100" t="s">
        <v>38</v>
      </c>
      <c r="R414" s="100" t="s">
        <v>39</v>
      </c>
      <c r="S414" s="100" t="s">
        <v>40</v>
      </c>
      <c r="T414" s="100" t="s">
        <v>41</v>
      </c>
      <c r="U414" s="100" t="s">
        <v>42</v>
      </c>
      <c r="V414" s="100" t="s">
        <v>43</v>
      </c>
      <c r="W414" s="100" t="s">
        <v>44</v>
      </c>
      <c r="X414" s="97" t="s">
        <v>45</v>
      </c>
      <c r="Y414" s="43"/>
    </row>
    <row r="415" spans="2:25" ht="15" hidden="1" customHeight="1" x14ac:dyDescent="0.35">
      <c r="B415" s="42"/>
      <c r="C415" s="99" t="s">
        <v>49</v>
      </c>
      <c r="D415" s="101"/>
      <c r="E415" s="101"/>
      <c r="F415" s="101"/>
      <c r="G415" s="101"/>
      <c r="H415" s="101"/>
      <c r="I415" s="101"/>
      <c r="J415" s="101"/>
      <c r="K415" s="101"/>
      <c r="L415" s="101"/>
      <c r="M415" s="101"/>
      <c r="N415" s="101"/>
      <c r="O415" s="101"/>
      <c r="P415" s="101"/>
      <c r="Q415" s="101"/>
      <c r="R415" s="101"/>
      <c r="S415" s="101"/>
      <c r="T415" s="101"/>
      <c r="U415" s="101"/>
      <c r="V415" s="101"/>
      <c r="W415" s="101"/>
      <c r="X415" s="103" t="s">
        <v>50</v>
      </c>
      <c r="Y415" s="43"/>
    </row>
    <row r="416" spans="2:25" ht="15" hidden="1" customHeight="1" x14ac:dyDescent="0.35">
      <c r="B416" s="42"/>
      <c r="C416" s="99" t="s">
        <v>51</v>
      </c>
      <c r="D416" s="101"/>
      <c r="E416" s="101"/>
      <c r="F416" s="101"/>
      <c r="G416" s="101"/>
      <c r="H416" s="101"/>
      <c r="I416" s="101"/>
      <c r="J416" s="101"/>
      <c r="K416" s="101"/>
      <c r="L416" s="101"/>
      <c r="M416" s="101"/>
      <c r="N416" s="101"/>
      <c r="O416" s="101"/>
      <c r="P416" s="101"/>
      <c r="Q416" s="101"/>
      <c r="R416" s="101"/>
      <c r="S416" s="101"/>
      <c r="T416" s="101"/>
      <c r="U416" s="101"/>
      <c r="V416" s="101"/>
      <c r="W416" s="101"/>
      <c r="X416" s="103" t="s">
        <v>52</v>
      </c>
      <c r="Y416" s="43"/>
    </row>
    <row r="417" spans="2:25" ht="15" hidden="1" customHeight="1" x14ac:dyDescent="0.35">
      <c r="B417" s="42"/>
      <c r="C417" s="99" t="s">
        <v>53</v>
      </c>
      <c r="D417" s="101"/>
      <c r="E417" s="101"/>
      <c r="F417" s="101"/>
      <c r="G417" s="101"/>
      <c r="H417" s="101"/>
      <c r="I417" s="101"/>
      <c r="J417" s="101"/>
      <c r="K417" s="101"/>
      <c r="L417" s="101"/>
      <c r="M417" s="101"/>
      <c r="N417" s="101"/>
      <c r="O417" s="101"/>
      <c r="P417" s="101"/>
      <c r="Q417" s="101"/>
      <c r="R417" s="101"/>
      <c r="S417" s="101"/>
      <c r="T417" s="101"/>
      <c r="U417" s="101"/>
      <c r="V417" s="101"/>
      <c r="W417" s="101"/>
      <c r="X417" s="103" t="s">
        <v>54</v>
      </c>
      <c r="Y417" s="43"/>
    </row>
    <row r="418" spans="2:25" ht="15" hidden="1" customHeight="1" x14ac:dyDescent="0.35">
      <c r="B418" s="42"/>
      <c r="C418" s="99" t="s">
        <v>56</v>
      </c>
      <c r="D418" s="101"/>
      <c r="E418" s="101"/>
      <c r="F418" s="101"/>
      <c r="G418" s="101"/>
      <c r="H418" s="101"/>
      <c r="I418" s="101"/>
      <c r="J418" s="101"/>
      <c r="K418" s="101"/>
      <c r="L418" s="101"/>
      <c r="M418" s="101"/>
      <c r="N418" s="101"/>
      <c r="O418" s="101"/>
      <c r="P418" s="101"/>
      <c r="Q418" s="101"/>
      <c r="R418" s="101"/>
      <c r="S418" s="101"/>
      <c r="T418" s="101"/>
      <c r="U418" s="101"/>
      <c r="V418" s="101"/>
      <c r="W418" s="101"/>
      <c r="X418" s="103" t="s">
        <v>57</v>
      </c>
      <c r="Y418" s="43"/>
    </row>
    <row r="419" spans="2:25" ht="15" hidden="1" customHeight="1" x14ac:dyDescent="0.35">
      <c r="B419" s="42"/>
      <c r="C419" s="99" t="s">
        <v>58</v>
      </c>
      <c r="D419" s="101"/>
      <c r="E419" s="101"/>
      <c r="F419" s="101"/>
      <c r="G419" s="101"/>
      <c r="H419" s="101"/>
      <c r="I419" s="101"/>
      <c r="J419" s="101"/>
      <c r="K419" s="101"/>
      <c r="L419" s="101"/>
      <c r="M419" s="101"/>
      <c r="N419" s="101"/>
      <c r="O419" s="101"/>
      <c r="P419" s="101"/>
      <c r="Q419" s="101"/>
      <c r="R419" s="101"/>
      <c r="S419" s="101"/>
      <c r="T419" s="101"/>
      <c r="U419" s="101"/>
      <c r="V419" s="101"/>
      <c r="W419" s="101"/>
      <c r="X419" s="103" t="s">
        <v>59</v>
      </c>
      <c r="Y419" s="43"/>
    </row>
    <row r="420" spans="2:25" ht="15" hidden="1" customHeight="1" x14ac:dyDescent="0.35">
      <c r="B420" s="42"/>
      <c r="C420" s="99" t="s">
        <v>60</v>
      </c>
      <c r="D420" s="101"/>
      <c r="E420" s="101"/>
      <c r="F420" s="101"/>
      <c r="G420" s="101"/>
      <c r="H420" s="101"/>
      <c r="I420" s="101"/>
      <c r="J420" s="101"/>
      <c r="K420" s="101"/>
      <c r="L420" s="101"/>
      <c r="M420" s="101"/>
      <c r="N420" s="101"/>
      <c r="O420" s="101"/>
      <c r="P420" s="101"/>
      <c r="Q420" s="101"/>
      <c r="R420" s="101"/>
      <c r="S420" s="101"/>
      <c r="T420" s="101"/>
      <c r="U420" s="101"/>
      <c r="V420" s="101"/>
      <c r="W420" s="101"/>
      <c r="X420" s="103" t="s">
        <v>61</v>
      </c>
      <c r="Y420" s="43"/>
    </row>
    <row r="421" spans="2:25" ht="15" hidden="1" customHeight="1" x14ac:dyDescent="0.35">
      <c r="B421" s="42"/>
      <c r="C421" s="99" t="s">
        <v>62</v>
      </c>
      <c r="D421" s="101"/>
      <c r="E421" s="101"/>
      <c r="F421" s="101"/>
      <c r="G421" s="101"/>
      <c r="H421" s="101"/>
      <c r="I421" s="101"/>
      <c r="J421" s="101"/>
      <c r="K421" s="101"/>
      <c r="L421" s="101"/>
      <c r="M421" s="101"/>
      <c r="N421" s="101"/>
      <c r="O421" s="101"/>
      <c r="P421" s="101"/>
      <c r="Q421" s="101"/>
      <c r="R421" s="101"/>
      <c r="S421" s="101"/>
      <c r="T421" s="101"/>
      <c r="U421" s="101"/>
      <c r="V421" s="101"/>
      <c r="W421" s="101"/>
      <c r="X421" s="103" t="s">
        <v>63</v>
      </c>
      <c r="Y421" s="43"/>
    </row>
    <row r="422" spans="2:25" ht="15" hidden="1" customHeight="1" x14ac:dyDescent="0.35">
      <c r="B422" s="42"/>
      <c r="C422" s="99" t="s">
        <v>64</v>
      </c>
      <c r="D422" s="101"/>
      <c r="E422" s="101"/>
      <c r="F422" s="101"/>
      <c r="G422" s="101"/>
      <c r="H422" s="101"/>
      <c r="I422" s="101"/>
      <c r="J422" s="101"/>
      <c r="K422" s="101"/>
      <c r="L422" s="101"/>
      <c r="M422" s="101"/>
      <c r="N422" s="101"/>
      <c r="O422" s="101"/>
      <c r="P422" s="101"/>
      <c r="Q422" s="101"/>
      <c r="R422" s="101"/>
      <c r="S422" s="101"/>
      <c r="T422" s="101"/>
      <c r="U422" s="101"/>
      <c r="V422" s="101"/>
      <c r="W422" s="101"/>
      <c r="X422" s="103" t="s">
        <v>65</v>
      </c>
      <c r="Y422" s="43"/>
    </row>
    <row r="423" spans="2:25" ht="15" hidden="1" customHeight="1" x14ac:dyDescent="0.35">
      <c r="B423" s="42"/>
      <c r="C423" s="99" t="s">
        <v>66</v>
      </c>
      <c r="D423" s="101"/>
      <c r="E423" s="101"/>
      <c r="F423" s="101"/>
      <c r="G423" s="101"/>
      <c r="H423" s="101"/>
      <c r="I423" s="101"/>
      <c r="J423" s="101"/>
      <c r="K423" s="101"/>
      <c r="L423" s="101"/>
      <c r="M423" s="101"/>
      <c r="N423" s="101"/>
      <c r="O423" s="101"/>
      <c r="P423" s="101"/>
      <c r="Q423" s="101"/>
      <c r="R423" s="101"/>
      <c r="S423" s="101"/>
      <c r="T423" s="101"/>
      <c r="U423" s="101"/>
      <c r="V423" s="101"/>
      <c r="W423" s="101"/>
      <c r="X423" s="103" t="s">
        <v>67</v>
      </c>
      <c r="Y423" s="43"/>
    </row>
    <row r="424" spans="2:25" ht="15" hidden="1" customHeight="1" x14ac:dyDescent="0.35">
      <c r="B424" s="42"/>
      <c r="C424" s="99" t="s">
        <v>68</v>
      </c>
      <c r="D424" s="101"/>
      <c r="E424" s="101"/>
      <c r="F424" s="101"/>
      <c r="G424" s="101"/>
      <c r="H424" s="101"/>
      <c r="I424" s="101"/>
      <c r="J424" s="101"/>
      <c r="K424" s="101"/>
      <c r="L424" s="101"/>
      <c r="M424" s="101"/>
      <c r="N424" s="101"/>
      <c r="O424" s="101"/>
      <c r="P424" s="101"/>
      <c r="Q424" s="101"/>
      <c r="R424" s="101"/>
      <c r="S424" s="101"/>
      <c r="T424" s="101"/>
      <c r="U424" s="101"/>
      <c r="V424" s="101"/>
      <c r="W424" s="101"/>
      <c r="X424" s="103" t="s">
        <v>69</v>
      </c>
      <c r="Y424" s="43"/>
    </row>
    <row r="425" spans="2:25" ht="15" hidden="1" customHeight="1" x14ac:dyDescent="0.35">
      <c r="B425" s="42"/>
      <c r="C425" s="99" t="s">
        <v>70</v>
      </c>
      <c r="D425" s="101"/>
      <c r="E425" s="101"/>
      <c r="F425" s="101"/>
      <c r="G425" s="101"/>
      <c r="H425" s="101"/>
      <c r="I425" s="101"/>
      <c r="J425" s="101"/>
      <c r="K425" s="101"/>
      <c r="L425" s="101"/>
      <c r="M425" s="101"/>
      <c r="N425" s="101"/>
      <c r="O425" s="101"/>
      <c r="P425" s="101"/>
      <c r="Q425" s="101"/>
      <c r="R425" s="101"/>
      <c r="S425" s="101"/>
      <c r="T425" s="101"/>
      <c r="U425" s="101"/>
      <c r="V425" s="101"/>
      <c r="W425" s="101"/>
      <c r="X425" s="103" t="s">
        <v>71</v>
      </c>
      <c r="Y425" s="43"/>
    </row>
    <row r="426" spans="2:25" ht="15" hidden="1" customHeight="1" x14ac:dyDescent="0.35">
      <c r="B426" s="42"/>
      <c r="C426" s="99" t="s">
        <v>72</v>
      </c>
      <c r="D426" s="101"/>
      <c r="E426" s="101"/>
      <c r="F426" s="101"/>
      <c r="G426" s="101"/>
      <c r="H426" s="101"/>
      <c r="I426" s="101"/>
      <c r="J426" s="101"/>
      <c r="K426" s="101"/>
      <c r="L426" s="101"/>
      <c r="M426" s="101"/>
      <c r="N426" s="101"/>
      <c r="O426" s="101"/>
      <c r="P426" s="101"/>
      <c r="Q426" s="101"/>
      <c r="R426" s="101"/>
      <c r="S426" s="101"/>
      <c r="T426" s="101"/>
      <c r="U426" s="101"/>
      <c r="V426" s="101"/>
      <c r="W426" s="101"/>
      <c r="X426" s="103" t="s">
        <v>73</v>
      </c>
      <c r="Y426" s="43"/>
    </row>
    <row r="427" spans="2:25" ht="15" hidden="1" customHeight="1" x14ac:dyDescent="0.35">
      <c r="B427" s="42"/>
      <c r="C427" s="99" t="s">
        <v>74</v>
      </c>
      <c r="D427" s="101"/>
      <c r="E427" s="101"/>
      <c r="F427" s="101"/>
      <c r="G427" s="101"/>
      <c r="H427" s="101"/>
      <c r="I427" s="101"/>
      <c r="J427" s="101"/>
      <c r="K427" s="101"/>
      <c r="L427" s="101"/>
      <c r="M427" s="101"/>
      <c r="N427" s="101"/>
      <c r="O427" s="101"/>
      <c r="P427" s="101"/>
      <c r="Q427" s="101"/>
      <c r="R427" s="101"/>
      <c r="S427" s="101"/>
      <c r="T427" s="101"/>
      <c r="U427" s="101"/>
      <c r="V427" s="101"/>
      <c r="W427" s="101"/>
      <c r="X427" s="103" t="s">
        <v>75</v>
      </c>
      <c r="Y427" s="43"/>
    </row>
    <row r="428" spans="2:25" ht="15" hidden="1" customHeight="1" x14ac:dyDescent="0.35">
      <c r="B428" s="42"/>
      <c r="C428" s="99" t="s">
        <v>76</v>
      </c>
      <c r="D428" s="101"/>
      <c r="E428" s="101"/>
      <c r="F428" s="101"/>
      <c r="G428" s="101"/>
      <c r="H428" s="101"/>
      <c r="I428" s="101"/>
      <c r="J428" s="101"/>
      <c r="K428" s="101"/>
      <c r="L428" s="101"/>
      <c r="M428" s="101"/>
      <c r="N428" s="101"/>
      <c r="O428" s="101"/>
      <c r="P428" s="101"/>
      <c r="Q428" s="101"/>
      <c r="R428" s="101"/>
      <c r="S428" s="101"/>
      <c r="T428" s="101"/>
      <c r="U428" s="101"/>
      <c r="V428" s="101"/>
      <c r="W428" s="101"/>
      <c r="X428" s="103" t="s">
        <v>77</v>
      </c>
      <c r="Y428" s="43"/>
    </row>
    <row r="429" spans="2:25" ht="15" hidden="1" customHeight="1" x14ac:dyDescent="0.35">
      <c r="B429" s="42"/>
      <c r="C429" s="99" t="s">
        <v>78</v>
      </c>
      <c r="D429" s="101"/>
      <c r="E429" s="101"/>
      <c r="F429" s="101"/>
      <c r="G429" s="101"/>
      <c r="H429" s="101"/>
      <c r="I429" s="101"/>
      <c r="J429" s="101"/>
      <c r="K429" s="101"/>
      <c r="L429" s="101"/>
      <c r="M429" s="101"/>
      <c r="N429" s="101"/>
      <c r="O429" s="101"/>
      <c r="P429" s="101"/>
      <c r="Q429" s="101"/>
      <c r="R429" s="101"/>
      <c r="S429" s="101"/>
      <c r="T429" s="101"/>
      <c r="U429" s="101"/>
      <c r="V429" s="101"/>
      <c r="W429" s="101"/>
      <c r="X429" s="103" t="s">
        <v>79</v>
      </c>
      <c r="Y429" s="43"/>
    </row>
    <row r="430" spans="2:25" ht="15" hidden="1" customHeight="1" x14ac:dyDescent="0.35">
      <c r="B430" s="42"/>
      <c r="C430" s="99" t="s">
        <v>80</v>
      </c>
      <c r="D430" s="101"/>
      <c r="E430" s="101"/>
      <c r="F430" s="101"/>
      <c r="G430" s="101"/>
      <c r="H430" s="101"/>
      <c r="I430" s="101"/>
      <c r="J430" s="101"/>
      <c r="K430" s="101"/>
      <c r="L430" s="101"/>
      <c r="M430" s="101"/>
      <c r="N430" s="101"/>
      <c r="O430" s="101"/>
      <c r="P430" s="101"/>
      <c r="Q430" s="101"/>
      <c r="R430" s="101"/>
      <c r="S430" s="101"/>
      <c r="T430" s="101"/>
      <c r="U430" s="101"/>
      <c r="V430" s="101"/>
      <c r="W430" s="101"/>
      <c r="X430" s="103" t="s">
        <v>81</v>
      </c>
      <c r="Y430" s="43"/>
    </row>
    <row r="431" spans="2:25" ht="15" hidden="1" customHeight="1" x14ac:dyDescent="0.35">
      <c r="B431" s="42"/>
      <c r="C431" s="99" t="s">
        <v>82</v>
      </c>
      <c r="D431" s="101"/>
      <c r="E431" s="101"/>
      <c r="F431" s="101"/>
      <c r="G431" s="101"/>
      <c r="H431" s="101"/>
      <c r="I431" s="101"/>
      <c r="J431" s="101"/>
      <c r="K431" s="101"/>
      <c r="L431" s="101"/>
      <c r="M431" s="101"/>
      <c r="N431" s="101"/>
      <c r="O431" s="101"/>
      <c r="P431" s="101"/>
      <c r="Q431" s="101"/>
      <c r="R431" s="101"/>
      <c r="S431" s="101"/>
      <c r="T431" s="101"/>
      <c r="U431" s="101"/>
      <c r="V431" s="101"/>
      <c r="W431" s="101"/>
      <c r="X431" s="103" t="s">
        <v>83</v>
      </c>
      <c r="Y431" s="43"/>
    </row>
    <row r="432" spans="2:25" ht="15" hidden="1" customHeight="1" x14ac:dyDescent="0.35">
      <c r="B432" s="42"/>
      <c r="C432" s="99" t="s">
        <v>84</v>
      </c>
      <c r="D432" s="101"/>
      <c r="E432" s="101"/>
      <c r="F432" s="101"/>
      <c r="G432" s="101"/>
      <c r="H432" s="101"/>
      <c r="I432" s="101"/>
      <c r="J432" s="101"/>
      <c r="K432" s="101"/>
      <c r="L432" s="101"/>
      <c r="M432" s="101"/>
      <c r="N432" s="101"/>
      <c r="O432" s="101"/>
      <c r="P432" s="101"/>
      <c r="Q432" s="101"/>
      <c r="R432" s="101"/>
      <c r="S432" s="101"/>
      <c r="T432" s="101"/>
      <c r="U432" s="101"/>
      <c r="V432" s="101"/>
      <c r="W432" s="101"/>
      <c r="X432" s="103" t="s">
        <v>85</v>
      </c>
      <c r="Y432" s="43"/>
    </row>
    <row r="433" spans="2:25" ht="15" hidden="1" customHeight="1" x14ac:dyDescent="0.35">
      <c r="B433" s="42"/>
      <c r="C433" s="99" t="s">
        <v>86</v>
      </c>
      <c r="D433" s="101"/>
      <c r="E433" s="101"/>
      <c r="F433" s="101"/>
      <c r="G433" s="101"/>
      <c r="H433" s="101"/>
      <c r="I433" s="101"/>
      <c r="J433" s="101"/>
      <c r="K433" s="101"/>
      <c r="L433" s="101"/>
      <c r="M433" s="101"/>
      <c r="N433" s="101"/>
      <c r="O433" s="101"/>
      <c r="P433" s="101"/>
      <c r="Q433" s="101"/>
      <c r="R433" s="101"/>
      <c r="S433" s="101"/>
      <c r="T433" s="101"/>
      <c r="U433" s="101"/>
      <c r="V433" s="101"/>
      <c r="W433" s="101"/>
      <c r="X433" s="103" t="s">
        <v>87</v>
      </c>
      <c r="Y433" s="43"/>
    </row>
    <row r="434" spans="2:25" ht="15" hidden="1" customHeight="1" x14ac:dyDescent="0.35">
      <c r="B434" s="42"/>
      <c r="C434" s="99" t="s">
        <v>88</v>
      </c>
      <c r="D434" s="101"/>
      <c r="E434" s="101"/>
      <c r="F434" s="101"/>
      <c r="G434" s="101"/>
      <c r="H434" s="101"/>
      <c r="I434" s="101"/>
      <c r="J434" s="101"/>
      <c r="K434" s="101"/>
      <c r="L434" s="101"/>
      <c r="M434" s="101"/>
      <c r="N434" s="101"/>
      <c r="O434" s="101"/>
      <c r="P434" s="101"/>
      <c r="Q434" s="101"/>
      <c r="R434" s="101"/>
      <c r="S434" s="101"/>
      <c r="T434" s="101"/>
      <c r="U434" s="101"/>
      <c r="V434" s="101"/>
      <c r="W434" s="101"/>
      <c r="X434" s="103" t="s">
        <v>89</v>
      </c>
      <c r="Y434" s="43"/>
    </row>
    <row r="435" spans="2:25" ht="15" hidden="1" customHeight="1" x14ac:dyDescent="0.35">
      <c r="B435" s="42"/>
      <c r="C435" s="99" t="s">
        <v>90</v>
      </c>
      <c r="D435" s="101"/>
      <c r="E435" s="101"/>
      <c r="F435" s="101"/>
      <c r="G435" s="101"/>
      <c r="H435" s="101"/>
      <c r="I435" s="101"/>
      <c r="J435" s="101"/>
      <c r="K435" s="101"/>
      <c r="L435" s="101"/>
      <c r="M435" s="101"/>
      <c r="N435" s="101"/>
      <c r="O435" s="101"/>
      <c r="P435" s="101"/>
      <c r="Q435" s="101"/>
      <c r="R435" s="101"/>
      <c r="S435" s="101"/>
      <c r="T435" s="101"/>
      <c r="U435" s="101"/>
      <c r="V435" s="101"/>
      <c r="W435" s="101"/>
      <c r="X435" s="103" t="s">
        <v>91</v>
      </c>
      <c r="Y435" s="43"/>
    </row>
    <row r="436" spans="2:25" ht="15" hidden="1" customHeight="1" x14ac:dyDescent="0.35">
      <c r="B436" s="42"/>
      <c r="C436" s="99" t="s">
        <v>92</v>
      </c>
      <c r="D436" s="101"/>
      <c r="E436" s="101"/>
      <c r="F436" s="101"/>
      <c r="G436" s="101"/>
      <c r="H436" s="101"/>
      <c r="I436" s="101"/>
      <c r="J436" s="101"/>
      <c r="K436" s="101"/>
      <c r="L436" s="101"/>
      <c r="M436" s="101"/>
      <c r="N436" s="101"/>
      <c r="O436" s="101"/>
      <c r="P436" s="101"/>
      <c r="Q436" s="101"/>
      <c r="R436" s="101"/>
      <c r="S436" s="101"/>
      <c r="T436" s="101"/>
      <c r="U436" s="101"/>
      <c r="V436" s="101"/>
      <c r="W436" s="101"/>
      <c r="X436" s="103" t="s">
        <v>93</v>
      </c>
      <c r="Y436" s="43"/>
    </row>
    <row r="437" spans="2:25" ht="15" hidden="1" customHeight="1" x14ac:dyDescent="0.35">
      <c r="B437" s="42"/>
      <c r="C437" s="99" t="s">
        <v>94</v>
      </c>
      <c r="D437" s="101"/>
      <c r="E437" s="101"/>
      <c r="F437" s="101"/>
      <c r="G437" s="101"/>
      <c r="H437" s="101"/>
      <c r="I437" s="101"/>
      <c r="J437" s="101"/>
      <c r="K437" s="101"/>
      <c r="L437" s="101"/>
      <c r="M437" s="101"/>
      <c r="N437" s="101"/>
      <c r="O437" s="101"/>
      <c r="P437" s="101"/>
      <c r="Q437" s="101"/>
      <c r="R437" s="101"/>
      <c r="S437" s="101"/>
      <c r="T437" s="101"/>
      <c r="U437" s="101"/>
      <c r="V437" s="101"/>
      <c r="W437" s="101"/>
      <c r="X437" s="103" t="s">
        <v>95</v>
      </c>
      <c r="Y437" s="43"/>
    </row>
    <row r="438" spans="2:25" ht="15" hidden="1" customHeight="1" x14ac:dyDescent="0.35">
      <c r="B438" s="42"/>
      <c r="C438" s="99" t="s">
        <v>96</v>
      </c>
      <c r="D438" s="101"/>
      <c r="E438" s="101"/>
      <c r="F438" s="101"/>
      <c r="G438" s="101"/>
      <c r="H438" s="101"/>
      <c r="I438" s="101"/>
      <c r="J438" s="101"/>
      <c r="K438" s="101"/>
      <c r="L438" s="101"/>
      <c r="M438" s="101"/>
      <c r="N438" s="101"/>
      <c r="O438" s="101"/>
      <c r="P438" s="101"/>
      <c r="Q438" s="101"/>
      <c r="R438" s="101"/>
      <c r="S438" s="101"/>
      <c r="T438" s="101"/>
      <c r="U438" s="101"/>
      <c r="V438" s="101"/>
      <c r="W438" s="101"/>
      <c r="X438" s="103" t="s">
        <v>97</v>
      </c>
      <c r="Y438" s="43"/>
    </row>
    <row r="439" spans="2:25" ht="15" hidden="1" customHeight="1" x14ac:dyDescent="0.25">
      <c r="B439" s="42"/>
      <c r="C439" s="94"/>
      <c r="D439" s="94"/>
      <c r="E439" s="94"/>
      <c r="F439" s="94"/>
      <c r="G439" s="94"/>
      <c r="H439" s="94"/>
      <c r="I439" s="94"/>
      <c r="J439" s="94"/>
      <c r="K439" s="94"/>
      <c r="L439" s="94"/>
      <c r="M439" s="94"/>
      <c r="N439" s="94"/>
      <c r="O439" s="94"/>
      <c r="P439" s="94"/>
      <c r="Q439" s="94"/>
      <c r="R439" s="94"/>
      <c r="S439" s="94"/>
      <c r="T439" s="94"/>
      <c r="U439" s="94"/>
      <c r="V439" s="94"/>
      <c r="W439" s="94"/>
      <c r="X439" s="94"/>
      <c r="Y439" s="43"/>
    </row>
    <row r="440" spans="2:25" ht="15" hidden="1" customHeight="1" x14ac:dyDescent="0.25">
      <c r="B440" s="42"/>
      <c r="C440" s="94" t="s">
        <v>98</v>
      </c>
      <c r="D440" s="94"/>
      <c r="E440" s="94"/>
      <c r="F440" s="94"/>
      <c r="G440" s="94"/>
      <c r="H440" s="94"/>
      <c r="I440" s="94"/>
      <c r="J440" s="94"/>
      <c r="K440" s="94"/>
      <c r="L440" s="94"/>
      <c r="M440" s="94"/>
      <c r="N440" s="94"/>
      <c r="O440" s="94"/>
      <c r="P440" s="94"/>
      <c r="Q440" s="94"/>
      <c r="R440" s="94"/>
      <c r="S440" s="94"/>
      <c r="T440" s="94"/>
      <c r="U440" s="94"/>
      <c r="V440" s="94"/>
      <c r="W440" s="94"/>
      <c r="X440" s="94"/>
      <c r="Y440" s="43"/>
    </row>
    <row r="441" spans="2:25" ht="15" hidden="1" customHeight="1" x14ac:dyDescent="0.25">
      <c r="B441" s="42"/>
      <c r="C441" s="98" t="s">
        <v>24</v>
      </c>
      <c r="D441" s="100" t="s">
        <v>25</v>
      </c>
      <c r="E441" s="100" t="s">
        <v>26</v>
      </c>
      <c r="F441" s="100" t="s">
        <v>27</v>
      </c>
      <c r="G441" s="100" t="s">
        <v>28</v>
      </c>
      <c r="H441" s="100" t="s">
        <v>29</v>
      </c>
      <c r="I441" s="100" t="s">
        <v>30</v>
      </c>
      <c r="J441" s="100" t="s">
        <v>31</v>
      </c>
      <c r="K441" s="100" t="s">
        <v>32</v>
      </c>
      <c r="L441" s="100" t="s">
        <v>33</v>
      </c>
      <c r="M441" s="100" t="s">
        <v>34</v>
      </c>
      <c r="N441" s="100" t="s">
        <v>35</v>
      </c>
      <c r="O441" s="100" t="s">
        <v>36</v>
      </c>
      <c r="P441" s="100" t="s">
        <v>37</v>
      </c>
      <c r="Q441" s="100" t="s">
        <v>38</v>
      </c>
      <c r="R441" s="100" t="s">
        <v>39</v>
      </c>
      <c r="S441" s="100" t="s">
        <v>40</v>
      </c>
      <c r="T441" s="100" t="s">
        <v>41</v>
      </c>
      <c r="U441" s="100" t="s">
        <v>42</v>
      </c>
      <c r="V441" s="100" t="s">
        <v>43</v>
      </c>
      <c r="W441" s="100" t="s">
        <v>44</v>
      </c>
      <c r="X441" s="97" t="s">
        <v>45</v>
      </c>
      <c r="Y441" s="43"/>
    </row>
    <row r="442" spans="2:25" ht="15" hidden="1" customHeight="1" x14ac:dyDescent="0.35">
      <c r="B442" s="42"/>
      <c r="C442" s="99" t="s">
        <v>56</v>
      </c>
      <c r="D442" s="101"/>
      <c r="E442" s="101"/>
      <c r="F442" s="101"/>
      <c r="G442" s="101"/>
      <c r="H442" s="101"/>
      <c r="I442" s="101"/>
      <c r="J442" s="101"/>
      <c r="K442" s="101"/>
      <c r="L442" s="101"/>
      <c r="M442" s="101"/>
      <c r="N442" s="101"/>
      <c r="O442" s="101"/>
      <c r="P442" s="101"/>
      <c r="Q442" s="101"/>
      <c r="R442" s="101"/>
      <c r="S442" s="101"/>
      <c r="T442" s="101"/>
      <c r="U442" s="101"/>
      <c r="V442" s="101"/>
      <c r="W442" s="101"/>
      <c r="X442" s="103" t="s">
        <v>57</v>
      </c>
      <c r="Y442" s="43"/>
    </row>
    <row r="443" spans="2:25" ht="15" hidden="1" customHeight="1" x14ac:dyDescent="0.35">
      <c r="B443" s="42"/>
      <c r="C443" s="99" t="s">
        <v>58</v>
      </c>
      <c r="D443" s="101"/>
      <c r="E443" s="101"/>
      <c r="F443" s="101"/>
      <c r="G443" s="101"/>
      <c r="H443" s="101"/>
      <c r="I443" s="101"/>
      <c r="J443" s="101"/>
      <c r="K443" s="101"/>
      <c r="L443" s="101"/>
      <c r="M443" s="101"/>
      <c r="N443" s="101"/>
      <c r="O443" s="101"/>
      <c r="P443" s="101"/>
      <c r="Q443" s="101"/>
      <c r="R443" s="101"/>
      <c r="S443" s="101"/>
      <c r="T443" s="101"/>
      <c r="U443" s="101"/>
      <c r="V443" s="101"/>
      <c r="W443" s="101"/>
      <c r="X443" s="103" t="s">
        <v>59</v>
      </c>
      <c r="Y443" s="43"/>
    </row>
    <row r="444" spans="2:25" ht="15" hidden="1" customHeight="1" x14ac:dyDescent="0.35">
      <c r="B444" s="42"/>
      <c r="C444" s="99" t="s">
        <v>60</v>
      </c>
      <c r="D444" s="101"/>
      <c r="E444" s="101"/>
      <c r="F444" s="101"/>
      <c r="G444" s="101"/>
      <c r="H444" s="101"/>
      <c r="I444" s="101"/>
      <c r="J444" s="101"/>
      <c r="K444" s="101"/>
      <c r="L444" s="101"/>
      <c r="M444" s="101"/>
      <c r="N444" s="101"/>
      <c r="O444" s="101"/>
      <c r="P444" s="101"/>
      <c r="Q444" s="101"/>
      <c r="R444" s="101"/>
      <c r="S444" s="101"/>
      <c r="T444" s="101"/>
      <c r="U444" s="101"/>
      <c r="V444" s="101"/>
      <c r="W444" s="101"/>
      <c r="X444" s="103" t="s">
        <v>61</v>
      </c>
      <c r="Y444" s="43"/>
    </row>
    <row r="445" spans="2:25" ht="15" hidden="1" customHeight="1" x14ac:dyDescent="0.35">
      <c r="B445" s="42"/>
      <c r="C445" s="99" t="s">
        <v>62</v>
      </c>
      <c r="D445" s="101"/>
      <c r="E445" s="101"/>
      <c r="F445" s="101"/>
      <c r="G445" s="101"/>
      <c r="H445" s="101"/>
      <c r="I445" s="101"/>
      <c r="J445" s="101"/>
      <c r="K445" s="101"/>
      <c r="L445" s="101"/>
      <c r="M445" s="101"/>
      <c r="N445" s="101"/>
      <c r="O445" s="101"/>
      <c r="P445" s="101"/>
      <c r="Q445" s="101"/>
      <c r="R445" s="101"/>
      <c r="S445" s="101"/>
      <c r="T445" s="101"/>
      <c r="U445" s="101"/>
      <c r="V445" s="101"/>
      <c r="W445" s="101"/>
      <c r="X445" s="103" t="s">
        <v>63</v>
      </c>
      <c r="Y445" s="43"/>
    </row>
    <row r="446" spans="2:25" ht="15" hidden="1" customHeight="1" x14ac:dyDescent="0.35">
      <c r="B446" s="42"/>
      <c r="C446" s="99" t="s">
        <v>64</v>
      </c>
      <c r="D446" s="101"/>
      <c r="E446" s="101"/>
      <c r="F446" s="101"/>
      <c r="G446" s="101"/>
      <c r="H446" s="101"/>
      <c r="I446" s="101"/>
      <c r="J446" s="101"/>
      <c r="K446" s="101"/>
      <c r="L446" s="101"/>
      <c r="M446" s="101"/>
      <c r="N446" s="101"/>
      <c r="O446" s="101"/>
      <c r="P446" s="101"/>
      <c r="Q446" s="101"/>
      <c r="R446" s="101"/>
      <c r="S446" s="101"/>
      <c r="T446" s="101"/>
      <c r="U446" s="101"/>
      <c r="V446" s="101"/>
      <c r="W446" s="101"/>
      <c r="X446" s="103" t="s">
        <v>65</v>
      </c>
      <c r="Y446" s="43"/>
    </row>
    <row r="447" spans="2:25" ht="15" hidden="1" customHeight="1" x14ac:dyDescent="0.35">
      <c r="B447" s="42"/>
      <c r="C447" s="99" t="s">
        <v>66</v>
      </c>
      <c r="D447" s="101"/>
      <c r="E447" s="101"/>
      <c r="F447" s="101"/>
      <c r="G447" s="101"/>
      <c r="H447" s="101"/>
      <c r="I447" s="101"/>
      <c r="J447" s="101"/>
      <c r="K447" s="101"/>
      <c r="L447" s="101"/>
      <c r="M447" s="101"/>
      <c r="N447" s="101"/>
      <c r="O447" s="101"/>
      <c r="P447" s="101"/>
      <c r="Q447" s="101"/>
      <c r="R447" s="101"/>
      <c r="S447" s="101"/>
      <c r="T447" s="101"/>
      <c r="U447" s="101"/>
      <c r="V447" s="101"/>
      <c r="W447" s="101"/>
      <c r="X447" s="103" t="s">
        <v>67</v>
      </c>
      <c r="Y447" s="43"/>
    </row>
    <row r="448" spans="2:25" ht="15" hidden="1" customHeight="1" x14ac:dyDescent="0.35">
      <c r="B448" s="42"/>
      <c r="C448" s="99" t="s">
        <v>68</v>
      </c>
      <c r="D448" s="101"/>
      <c r="E448" s="101"/>
      <c r="F448" s="101"/>
      <c r="G448" s="101"/>
      <c r="H448" s="101"/>
      <c r="I448" s="101"/>
      <c r="J448" s="101"/>
      <c r="K448" s="101"/>
      <c r="L448" s="101"/>
      <c r="M448" s="101"/>
      <c r="N448" s="101"/>
      <c r="O448" s="101"/>
      <c r="P448" s="101"/>
      <c r="Q448" s="101"/>
      <c r="R448" s="101"/>
      <c r="S448" s="101"/>
      <c r="T448" s="101"/>
      <c r="U448" s="101"/>
      <c r="V448" s="101"/>
      <c r="W448" s="101"/>
      <c r="X448" s="103" t="s">
        <v>69</v>
      </c>
      <c r="Y448" s="43"/>
    </row>
    <row r="449" spans="2:25" ht="15" hidden="1" customHeight="1" x14ac:dyDescent="0.35">
      <c r="B449" s="42"/>
      <c r="C449" s="99" t="s">
        <v>70</v>
      </c>
      <c r="D449" s="101"/>
      <c r="E449" s="101"/>
      <c r="F449" s="101"/>
      <c r="G449" s="101"/>
      <c r="H449" s="101"/>
      <c r="I449" s="101"/>
      <c r="J449" s="101"/>
      <c r="K449" s="101"/>
      <c r="L449" s="101"/>
      <c r="M449" s="101"/>
      <c r="N449" s="101"/>
      <c r="O449" s="101"/>
      <c r="P449" s="101"/>
      <c r="Q449" s="101"/>
      <c r="R449" s="101"/>
      <c r="S449" s="101"/>
      <c r="T449" s="101"/>
      <c r="U449" s="101"/>
      <c r="V449" s="101"/>
      <c r="W449" s="101"/>
      <c r="X449" s="103" t="s">
        <v>71</v>
      </c>
      <c r="Y449" s="43"/>
    </row>
    <row r="450" spans="2:25" ht="15" hidden="1" customHeight="1" x14ac:dyDescent="0.35">
      <c r="B450" s="42"/>
      <c r="C450" s="99" t="s">
        <v>72</v>
      </c>
      <c r="D450" s="101"/>
      <c r="E450" s="101"/>
      <c r="F450" s="101"/>
      <c r="G450" s="101"/>
      <c r="H450" s="101"/>
      <c r="I450" s="101"/>
      <c r="J450" s="101"/>
      <c r="K450" s="101"/>
      <c r="L450" s="101"/>
      <c r="M450" s="101"/>
      <c r="N450" s="101"/>
      <c r="O450" s="101"/>
      <c r="P450" s="101"/>
      <c r="Q450" s="101"/>
      <c r="R450" s="101"/>
      <c r="S450" s="101"/>
      <c r="T450" s="101"/>
      <c r="U450" s="101"/>
      <c r="V450" s="101"/>
      <c r="W450" s="101"/>
      <c r="X450" s="103" t="s">
        <v>73</v>
      </c>
      <c r="Y450" s="43"/>
    </row>
    <row r="451" spans="2:25" ht="15" hidden="1" customHeight="1" x14ac:dyDescent="0.35">
      <c r="B451" s="42"/>
      <c r="C451" s="99" t="s">
        <v>74</v>
      </c>
      <c r="D451" s="101"/>
      <c r="E451" s="101"/>
      <c r="F451" s="101"/>
      <c r="G451" s="101"/>
      <c r="H451" s="101"/>
      <c r="I451" s="101"/>
      <c r="J451" s="101"/>
      <c r="K451" s="101"/>
      <c r="L451" s="101"/>
      <c r="M451" s="101"/>
      <c r="N451" s="101"/>
      <c r="O451" s="101"/>
      <c r="P451" s="101"/>
      <c r="Q451" s="101"/>
      <c r="R451" s="101"/>
      <c r="S451" s="101"/>
      <c r="T451" s="101"/>
      <c r="U451" s="101"/>
      <c r="V451" s="101"/>
      <c r="W451" s="101"/>
      <c r="X451" s="103" t="s">
        <v>75</v>
      </c>
      <c r="Y451" s="43"/>
    </row>
    <row r="452" spans="2:25" ht="15" hidden="1" customHeight="1" x14ac:dyDescent="0.35">
      <c r="B452" s="42"/>
      <c r="C452" s="99" t="s">
        <v>76</v>
      </c>
      <c r="D452" s="101"/>
      <c r="E452" s="101"/>
      <c r="F452" s="101"/>
      <c r="G452" s="101"/>
      <c r="H452" s="101"/>
      <c r="I452" s="101"/>
      <c r="J452" s="101"/>
      <c r="K452" s="101"/>
      <c r="L452" s="101"/>
      <c r="M452" s="101"/>
      <c r="N452" s="101"/>
      <c r="O452" s="101"/>
      <c r="P452" s="101"/>
      <c r="Q452" s="101"/>
      <c r="R452" s="101"/>
      <c r="S452" s="101"/>
      <c r="T452" s="101"/>
      <c r="U452" s="101"/>
      <c r="V452" s="101"/>
      <c r="W452" s="101"/>
      <c r="X452" s="103" t="s">
        <v>77</v>
      </c>
      <c r="Y452" s="43"/>
    </row>
    <row r="453" spans="2:25" ht="15" hidden="1" customHeight="1" x14ac:dyDescent="0.35">
      <c r="B453" s="42"/>
      <c r="C453" s="99" t="s">
        <v>78</v>
      </c>
      <c r="D453" s="101"/>
      <c r="E453" s="101"/>
      <c r="F453" s="101"/>
      <c r="G453" s="101"/>
      <c r="H453" s="101"/>
      <c r="I453" s="101"/>
      <c r="J453" s="101"/>
      <c r="K453" s="101"/>
      <c r="L453" s="101"/>
      <c r="M453" s="101"/>
      <c r="N453" s="101"/>
      <c r="O453" s="101"/>
      <c r="P453" s="101"/>
      <c r="Q453" s="101"/>
      <c r="R453" s="101"/>
      <c r="S453" s="101"/>
      <c r="T453" s="101"/>
      <c r="U453" s="101"/>
      <c r="V453" s="101"/>
      <c r="W453" s="101"/>
      <c r="X453" s="103" t="s">
        <v>79</v>
      </c>
      <c r="Y453" s="43"/>
    </row>
    <row r="454" spans="2:25" ht="15" hidden="1" customHeight="1" x14ac:dyDescent="0.35">
      <c r="B454" s="42"/>
      <c r="C454" s="99" t="s">
        <v>80</v>
      </c>
      <c r="D454" s="101"/>
      <c r="E454" s="101"/>
      <c r="F454" s="101"/>
      <c r="G454" s="101"/>
      <c r="H454" s="101"/>
      <c r="I454" s="101"/>
      <c r="J454" s="101"/>
      <c r="K454" s="101"/>
      <c r="L454" s="101"/>
      <c r="M454" s="101"/>
      <c r="N454" s="101"/>
      <c r="O454" s="101"/>
      <c r="P454" s="101"/>
      <c r="Q454" s="101"/>
      <c r="R454" s="101"/>
      <c r="S454" s="101"/>
      <c r="T454" s="101"/>
      <c r="U454" s="101"/>
      <c r="V454" s="101"/>
      <c r="W454" s="101"/>
      <c r="X454" s="103" t="s">
        <v>81</v>
      </c>
      <c r="Y454" s="43"/>
    </row>
    <row r="455" spans="2:25" ht="15" hidden="1" customHeight="1" x14ac:dyDescent="0.35">
      <c r="B455" s="42"/>
      <c r="C455" s="99" t="s">
        <v>82</v>
      </c>
      <c r="D455" s="101"/>
      <c r="E455" s="101"/>
      <c r="F455" s="101"/>
      <c r="G455" s="101"/>
      <c r="H455" s="101"/>
      <c r="I455" s="101"/>
      <c r="J455" s="101"/>
      <c r="K455" s="101"/>
      <c r="L455" s="101"/>
      <c r="M455" s="101"/>
      <c r="N455" s="101"/>
      <c r="O455" s="101"/>
      <c r="P455" s="101"/>
      <c r="Q455" s="101"/>
      <c r="R455" s="101"/>
      <c r="S455" s="101"/>
      <c r="T455" s="101"/>
      <c r="U455" s="101"/>
      <c r="V455" s="101"/>
      <c r="W455" s="101"/>
      <c r="X455" s="103" t="s">
        <v>83</v>
      </c>
      <c r="Y455" s="43"/>
    </row>
    <row r="456" spans="2:25" ht="15" hidden="1" customHeight="1" x14ac:dyDescent="0.35">
      <c r="B456" s="42"/>
      <c r="C456" s="99" t="s">
        <v>84</v>
      </c>
      <c r="D456" s="101"/>
      <c r="E456" s="101"/>
      <c r="F456" s="101"/>
      <c r="G456" s="101"/>
      <c r="H456" s="101"/>
      <c r="I456" s="101"/>
      <c r="J456" s="101"/>
      <c r="K456" s="101"/>
      <c r="L456" s="101"/>
      <c r="M456" s="101"/>
      <c r="N456" s="101"/>
      <c r="O456" s="101"/>
      <c r="P456" s="101"/>
      <c r="Q456" s="101"/>
      <c r="R456" s="101"/>
      <c r="S456" s="101"/>
      <c r="T456" s="101"/>
      <c r="U456" s="101"/>
      <c r="V456" s="101"/>
      <c r="W456" s="101"/>
      <c r="X456" s="103" t="s">
        <v>85</v>
      </c>
      <c r="Y456" s="43"/>
    </row>
    <row r="457" spans="2:25" ht="15" hidden="1" customHeight="1" x14ac:dyDescent="0.35">
      <c r="B457" s="42"/>
      <c r="C457" s="99" t="s">
        <v>86</v>
      </c>
      <c r="D457" s="101"/>
      <c r="E457" s="101"/>
      <c r="F457" s="101"/>
      <c r="G457" s="101"/>
      <c r="H457" s="101"/>
      <c r="I457" s="101"/>
      <c r="J457" s="101"/>
      <c r="K457" s="101"/>
      <c r="L457" s="101"/>
      <c r="M457" s="101"/>
      <c r="N457" s="101"/>
      <c r="O457" s="101"/>
      <c r="P457" s="101"/>
      <c r="Q457" s="101"/>
      <c r="R457" s="101"/>
      <c r="S457" s="101"/>
      <c r="T457" s="101"/>
      <c r="U457" s="101"/>
      <c r="V457" s="101"/>
      <c r="W457" s="101"/>
      <c r="X457" s="103" t="s">
        <v>87</v>
      </c>
      <c r="Y457" s="43"/>
    </row>
    <row r="458" spans="2:25" ht="15" hidden="1" customHeight="1" x14ac:dyDescent="0.35">
      <c r="B458" s="42"/>
      <c r="C458" s="99" t="s">
        <v>88</v>
      </c>
      <c r="D458" s="101"/>
      <c r="E458" s="101"/>
      <c r="F458" s="101"/>
      <c r="G458" s="101"/>
      <c r="H458" s="101"/>
      <c r="I458" s="101"/>
      <c r="J458" s="101"/>
      <c r="K458" s="101"/>
      <c r="L458" s="101"/>
      <c r="M458" s="101"/>
      <c r="N458" s="101"/>
      <c r="O458" s="101"/>
      <c r="P458" s="101"/>
      <c r="Q458" s="101"/>
      <c r="R458" s="101"/>
      <c r="S458" s="101"/>
      <c r="T458" s="101"/>
      <c r="U458" s="101"/>
      <c r="V458" s="101"/>
      <c r="W458" s="101"/>
      <c r="X458" s="103" t="s">
        <v>89</v>
      </c>
      <c r="Y458" s="43"/>
    </row>
    <row r="459" spans="2:25" ht="15" hidden="1" customHeight="1" x14ac:dyDescent="0.35">
      <c r="B459" s="42"/>
      <c r="C459" s="99" t="s">
        <v>90</v>
      </c>
      <c r="D459" s="101"/>
      <c r="E459" s="101"/>
      <c r="F459" s="101"/>
      <c r="G459" s="101"/>
      <c r="H459" s="101"/>
      <c r="I459" s="101"/>
      <c r="J459" s="101"/>
      <c r="K459" s="101"/>
      <c r="L459" s="101"/>
      <c r="M459" s="101"/>
      <c r="N459" s="101"/>
      <c r="O459" s="101"/>
      <c r="P459" s="101"/>
      <c r="Q459" s="101"/>
      <c r="R459" s="101"/>
      <c r="S459" s="101"/>
      <c r="T459" s="101"/>
      <c r="U459" s="101"/>
      <c r="V459" s="101"/>
      <c r="W459" s="101"/>
      <c r="X459" s="103" t="s">
        <v>91</v>
      </c>
      <c r="Y459" s="43"/>
    </row>
    <row r="460" spans="2:25" ht="15" hidden="1" customHeight="1" x14ac:dyDescent="0.35">
      <c r="B460" s="42"/>
      <c r="C460" s="99" t="s">
        <v>92</v>
      </c>
      <c r="D460" s="101"/>
      <c r="E460" s="101"/>
      <c r="F460" s="101"/>
      <c r="G460" s="101"/>
      <c r="H460" s="101"/>
      <c r="I460" s="101"/>
      <c r="J460" s="101"/>
      <c r="K460" s="101"/>
      <c r="L460" s="101"/>
      <c r="M460" s="101"/>
      <c r="N460" s="101"/>
      <c r="O460" s="101"/>
      <c r="P460" s="101"/>
      <c r="Q460" s="101"/>
      <c r="R460" s="101"/>
      <c r="S460" s="101"/>
      <c r="T460" s="101"/>
      <c r="U460" s="101"/>
      <c r="V460" s="101"/>
      <c r="W460" s="101"/>
      <c r="X460" s="103" t="s">
        <v>93</v>
      </c>
      <c r="Y460" s="43"/>
    </row>
    <row r="461" spans="2:25" ht="15" hidden="1" customHeight="1" x14ac:dyDescent="0.35">
      <c r="B461" s="42"/>
      <c r="C461" s="99" t="s">
        <v>94</v>
      </c>
      <c r="D461" s="101"/>
      <c r="E461" s="101"/>
      <c r="F461" s="101"/>
      <c r="G461" s="101"/>
      <c r="H461" s="101"/>
      <c r="I461" s="101"/>
      <c r="J461" s="101"/>
      <c r="K461" s="101"/>
      <c r="L461" s="101"/>
      <c r="M461" s="101"/>
      <c r="N461" s="101"/>
      <c r="O461" s="101"/>
      <c r="P461" s="101"/>
      <c r="Q461" s="101"/>
      <c r="R461" s="101"/>
      <c r="S461" s="101"/>
      <c r="T461" s="101"/>
      <c r="U461" s="101"/>
      <c r="V461" s="101"/>
      <c r="W461" s="101"/>
      <c r="X461" s="103" t="s">
        <v>95</v>
      </c>
      <c r="Y461" s="43"/>
    </row>
    <row r="462" spans="2:25" ht="15" hidden="1" customHeight="1" x14ac:dyDescent="0.35">
      <c r="B462" s="42"/>
      <c r="C462" s="99" t="s">
        <v>96</v>
      </c>
      <c r="D462" s="101"/>
      <c r="E462" s="101"/>
      <c r="F462" s="101"/>
      <c r="G462" s="101"/>
      <c r="H462" s="101"/>
      <c r="I462" s="101"/>
      <c r="J462" s="101"/>
      <c r="K462" s="101"/>
      <c r="L462" s="101"/>
      <c r="M462" s="101"/>
      <c r="N462" s="101"/>
      <c r="O462" s="101"/>
      <c r="P462" s="101"/>
      <c r="Q462" s="101"/>
      <c r="R462" s="101"/>
      <c r="S462" s="101"/>
      <c r="T462" s="101"/>
      <c r="U462" s="101"/>
      <c r="V462" s="101"/>
      <c r="W462" s="101"/>
      <c r="X462" s="103" t="s">
        <v>97</v>
      </c>
      <c r="Y462" s="43"/>
    </row>
    <row r="463" spans="2:25" ht="15" hidden="1" customHeight="1" x14ac:dyDescent="0.25">
      <c r="B463" s="42"/>
      <c r="C463" s="94"/>
      <c r="D463" s="94"/>
      <c r="E463" s="94"/>
      <c r="F463" s="94"/>
      <c r="G463" s="94"/>
      <c r="H463" s="94"/>
      <c r="I463" s="94"/>
      <c r="J463" s="94"/>
      <c r="K463" s="94"/>
      <c r="L463" s="94"/>
      <c r="M463" s="94"/>
      <c r="N463" s="94"/>
      <c r="O463" s="94"/>
      <c r="P463" s="94"/>
      <c r="Q463" s="94"/>
      <c r="R463" s="94"/>
      <c r="S463" s="94"/>
      <c r="T463" s="94"/>
      <c r="U463" s="94"/>
      <c r="V463" s="94"/>
      <c r="W463" s="94"/>
      <c r="X463" s="94"/>
      <c r="Y463" s="43"/>
    </row>
    <row r="464" spans="2:25" ht="15" hidden="1" customHeight="1" x14ac:dyDescent="0.25">
      <c r="B464" s="42"/>
      <c r="C464" s="94" t="s">
        <v>99</v>
      </c>
      <c r="D464" s="94"/>
      <c r="E464" s="94"/>
      <c r="F464" s="94"/>
      <c r="G464" s="94"/>
      <c r="H464" s="94"/>
      <c r="I464" s="94"/>
      <c r="J464" s="94"/>
      <c r="K464" s="94"/>
      <c r="L464" s="94"/>
      <c r="M464" s="94"/>
      <c r="N464" s="94"/>
      <c r="O464" s="94"/>
      <c r="P464" s="94"/>
      <c r="Q464" s="94"/>
      <c r="R464" s="94"/>
      <c r="S464" s="94"/>
      <c r="T464" s="94"/>
      <c r="U464" s="94"/>
      <c r="V464" s="94"/>
      <c r="W464" s="94"/>
      <c r="X464" s="94"/>
      <c r="Y464" s="43"/>
    </row>
    <row r="465" spans="2:25" ht="15" hidden="1" customHeight="1" x14ac:dyDescent="0.25">
      <c r="B465" s="42"/>
      <c r="C465" s="98" t="s">
        <v>24</v>
      </c>
      <c r="D465" s="100" t="s">
        <v>25</v>
      </c>
      <c r="E465" s="100" t="s">
        <v>26</v>
      </c>
      <c r="F465" s="100" t="s">
        <v>27</v>
      </c>
      <c r="G465" s="100" t="s">
        <v>28</v>
      </c>
      <c r="H465" s="100" t="s">
        <v>29</v>
      </c>
      <c r="I465" s="100" t="s">
        <v>30</v>
      </c>
      <c r="J465" s="100" t="s">
        <v>31</v>
      </c>
      <c r="K465" s="100" t="s">
        <v>32</v>
      </c>
      <c r="L465" s="100" t="s">
        <v>33</v>
      </c>
      <c r="M465" s="100" t="s">
        <v>34</v>
      </c>
      <c r="N465" s="100" t="s">
        <v>35</v>
      </c>
      <c r="O465" s="100" t="s">
        <v>36</v>
      </c>
      <c r="P465" s="100" t="s">
        <v>37</v>
      </c>
      <c r="Q465" s="100" t="s">
        <v>38</v>
      </c>
      <c r="R465" s="100" t="s">
        <v>39</v>
      </c>
      <c r="S465" s="100" t="s">
        <v>40</v>
      </c>
      <c r="T465" s="100" t="s">
        <v>41</v>
      </c>
      <c r="U465" s="100" t="s">
        <v>42</v>
      </c>
      <c r="V465" s="100" t="s">
        <v>43</v>
      </c>
      <c r="W465" s="100" t="s">
        <v>44</v>
      </c>
      <c r="X465" s="97" t="s">
        <v>45</v>
      </c>
      <c r="Y465" s="43"/>
    </row>
    <row r="466" spans="2:25" ht="15" hidden="1" customHeight="1" x14ac:dyDescent="0.35">
      <c r="B466" s="42"/>
      <c r="C466" s="99" t="s">
        <v>49</v>
      </c>
      <c r="D466" s="101"/>
      <c r="E466" s="101"/>
      <c r="F466" s="101"/>
      <c r="G466" s="101"/>
      <c r="H466" s="101"/>
      <c r="I466" s="101"/>
      <c r="J466" s="101"/>
      <c r="K466" s="101"/>
      <c r="L466" s="101"/>
      <c r="M466" s="101"/>
      <c r="N466" s="101"/>
      <c r="O466" s="101"/>
      <c r="P466" s="101"/>
      <c r="Q466" s="101"/>
      <c r="R466" s="101"/>
      <c r="S466" s="101"/>
      <c r="T466" s="101"/>
      <c r="U466" s="101"/>
      <c r="V466" s="101"/>
      <c r="W466" s="101"/>
      <c r="X466" s="103" t="s">
        <v>50</v>
      </c>
      <c r="Y466" s="43"/>
    </row>
    <row r="467" spans="2:25" ht="15" hidden="1" customHeight="1" x14ac:dyDescent="0.35">
      <c r="B467" s="42"/>
      <c r="C467" s="99" t="s">
        <v>51</v>
      </c>
      <c r="D467" s="101"/>
      <c r="E467" s="101"/>
      <c r="F467" s="101"/>
      <c r="G467" s="101"/>
      <c r="H467" s="101"/>
      <c r="I467" s="101"/>
      <c r="J467" s="101"/>
      <c r="K467" s="101"/>
      <c r="L467" s="101"/>
      <c r="M467" s="101"/>
      <c r="N467" s="101"/>
      <c r="O467" s="101"/>
      <c r="P467" s="101"/>
      <c r="Q467" s="101"/>
      <c r="R467" s="101"/>
      <c r="S467" s="101"/>
      <c r="T467" s="101"/>
      <c r="U467" s="101"/>
      <c r="V467" s="101"/>
      <c r="W467" s="101"/>
      <c r="X467" s="103" t="s">
        <v>52</v>
      </c>
      <c r="Y467" s="43"/>
    </row>
    <row r="468" spans="2:25" ht="15" hidden="1" customHeight="1" x14ac:dyDescent="0.35">
      <c r="B468" s="42"/>
      <c r="C468" s="99" t="s">
        <v>53</v>
      </c>
      <c r="D468" s="101"/>
      <c r="E468" s="101"/>
      <c r="F468" s="101"/>
      <c r="G468" s="101"/>
      <c r="H468" s="101"/>
      <c r="I468" s="101"/>
      <c r="J468" s="101"/>
      <c r="K468" s="101"/>
      <c r="L468" s="101"/>
      <c r="M468" s="101"/>
      <c r="N468" s="101"/>
      <c r="O468" s="101"/>
      <c r="P468" s="101"/>
      <c r="Q468" s="101"/>
      <c r="R468" s="101"/>
      <c r="S468" s="101"/>
      <c r="T468" s="101"/>
      <c r="U468" s="101"/>
      <c r="V468" s="101"/>
      <c r="W468" s="101"/>
      <c r="X468" s="103" t="s">
        <v>54</v>
      </c>
      <c r="Y468" s="43"/>
    </row>
    <row r="469" spans="2:25" ht="15" hidden="1" customHeight="1" x14ac:dyDescent="0.25">
      <c r="B469" s="42"/>
      <c r="C469" s="94"/>
      <c r="D469" s="94"/>
      <c r="E469" s="94"/>
      <c r="F469" s="94"/>
      <c r="G469" s="94"/>
      <c r="H469" s="94"/>
      <c r="I469" s="94"/>
      <c r="J469" s="94"/>
      <c r="K469" s="94"/>
      <c r="L469" s="94"/>
      <c r="M469" s="94"/>
      <c r="N469" s="94"/>
      <c r="O469" s="94"/>
      <c r="P469" s="94"/>
      <c r="Q469" s="94"/>
      <c r="R469" s="94"/>
      <c r="S469" s="94"/>
      <c r="T469" s="94"/>
      <c r="U469" s="94"/>
      <c r="V469" s="94"/>
      <c r="W469" s="94"/>
      <c r="X469" s="94"/>
      <c r="Y469" s="43"/>
    </row>
    <row r="470" spans="2:25" ht="15" hidden="1" customHeight="1" x14ac:dyDescent="0.25">
      <c r="B470" s="42"/>
      <c r="C470" s="94" t="s">
        <v>100</v>
      </c>
      <c r="D470" s="94"/>
      <c r="E470" s="94"/>
      <c r="F470" s="94"/>
      <c r="G470" s="94"/>
      <c r="H470" s="94"/>
      <c r="I470" s="94"/>
      <c r="J470" s="94"/>
      <c r="K470" s="94"/>
      <c r="L470" s="94"/>
      <c r="M470" s="94"/>
      <c r="N470" s="94"/>
      <c r="O470" s="94"/>
      <c r="P470" s="94"/>
      <c r="Q470" s="94"/>
      <c r="R470" s="94"/>
      <c r="S470" s="94"/>
      <c r="T470" s="94"/>
      <c r="U470" s="94"/>
      <c r="V470" s="94"/>
      <c r="W470" s="94"/>
      <c r="X470" s="94"/>
      <c r="Y470" s="43"/>
    </row>
    <row r="471" spans="2:25" ht="15" hidden="1" customHeight="1" x14ac:dyDescent="0.25">
      <c r="B471" s="42"/>
      <c r="C471" s="98" t="s">
        <v>24</v>
      </c>
      <c r="D471" s="100" t="s">
        <v>25</v>
      </c>
      <c r="E471" s="100" t="s">
        <v>26</v>
      </c>
      <c r="F471" s="100" t="s">
        <v>27</v>
      </c>
      <c r="G471" s="100" t="s">
        <v>28</v>
      </c>
      <c r="H471" s="100" t="s">
        <v>29</v>
      </c>
      <c r="I471" s="100" t="s">
        <v>30</v>
      </c>
      <c r="J471" s="100" t="s">
        <v>31</v>
      </c>
      <c r="K471" s="100" t="s">
        <v>32</v>
      </c>
      <c r="L471" s="100" t="s">
        <v>33</v>
      </c>
      <c r="M471" s="100" t="s">
        <v>34</v>
      </c>
      <c r="N471" s="100" t="s">
        <v>35</v>
      </c>
      <c r="O471" s="100" t="s">
        <v>36</v>
      </c>
      <c r="P471" s="100" t="s">
        <v>37</v>
      </c>
      <c r="Q471" s="100" t="s">
        <v>38</v>
      </c>
      <c r="R471" s="100" t="s">
        <v>39</v>
      </c>
      <c r="S471" s="100" t="s">
        <v>40</v>
      </c>
      <c r="T471" s="100" t="s">
        <v>41</v>
      </c>
      <c r="U471" s="100" t="s">
        <v>42</v>
      </c>
      <c r="V471" s="100" t="s">
        <v>43</v>
      </c>
      <c r="W471" s="100" t="s">
        <v>44</v>
      </c>
      <c r="X471" s="97" t="s">
        <v>45</v>
      </c>
      <c r="Y471" s="43"/>
    </row>
    <row r="472" spans="2:25" ht="15" hidden="1" customHeight="1" x14ac:dyDescent="0.35">
      <c r="B472" s="42"/>
      <c r="C472" s="99" t="s">
        <v>49</v>
      </c>
      <c r="D472" s="101"/>
      <c r="E472" s="101"/>
      <c r="F472" s="101"/>
      <c r="G472" s="101"/>
      <c r="H472" s="101"/>
      <c r="I472" s="101"/>
      <c r="J472" s="101"/>
      <c r="K472" s="101"/>
      <c r="L472" s="101"/>
      <c r="M472" s="101"/>
      <c r="N472" s="101"/>
      <c r="O472" s="101"/>
      <c r="P472" s="101"/>
      <c r="Q472" s="101"/>
      <c r="R472" s="101"/>
      <c r="S472" s="101"/>
      <c r="T472" s="101"/>
      <c r="U472" s="101"/>
      <c r="V472" s="101"/>
      <c r="W472" s="101"/>
      <c r="X472" s="103" t="s">
        <v>50</v>
      </c>
      <c r="Y472" s="43"/>
    </row>
    <row r="473" spans="2:25" ht="15" hidden="1" customHeight="1" x14ac:dyDescent="0.35">
      <c r="B473" s="42"/>
      <c r="C473" s="99" t="s">
        <v>51</v>
      </c>
      <c r="D473" s="101"/>
      <c r="E473" s="101"/>
      <c r="F473" s="101"/>
      <c r="G473" s="101"/>
      <c r="H473" s="101"/>
      <c r="I473" s="101"/>
      <c r="J473" s="101"/>
      <c r="K473" s="101"/>
      <c r="L473" s="101"/>
      <c r="M473" s="101"/>
      <c r="N473" s="101"/>
      <c r="O473" s="101"/>
      <c r="P473" s="101"/>
      <c r="Q473" s="101"/>
      <c r="R473" s="101"/>
      <c r="S473" s="101"/>
      <c r="T473" s="101"/>
      <c r="U473" s="101"/>
      <c r="V473" s="101"/>
      <c r="W473" s="101"/>
      <c r="X473" s="103" t="s">
        <v>52</v>
      </c>
      <c r="Y473" s="43"/>
    </row>
    <row r="474" spans="2:25" ht="15" hidden="1" customHeight="1" x14ac:dyDescent="0.35">
      <c r="B474" s="42"/>
      <c r="C474" s="99" t="s">
        <v>53</v>
      </c>
      <c r="D474" s="101"/>
      <c r="E474" s="101"/>
      <c r="F474" s="101"/>
      <c r="G474" s="101"/>
      <c r="H474" s="101"/>
      <c r="I474" s="101"/>
      <c r="J474" s="101"/>
      <c r="K474" s="101"/>
      <c r="L474" s="101"/>
      <c r="M474" s="101"/>
      <c r="N474" s="101"/>
      <c r="O474" s="101"/>
      <c r="P474" s="101"/>
      <c r="Q474" s="101"/>
      <c r="R474" s="101"/>
      <c r="S474" s="101"/>
      <c r="T474" s="101"/>
      <c r="U474" s="101"/>
      <c r="V474" s="101"/>
      <c r="W474" s="101"/>
      <c r="X474" s="103" t="s">
        <v>54</v>
      </c>
      <c r="Y474" s="43"/>
    </row>
    <row r="475" spans="2:25" ht="15" hidden="1" customHeight="1" x14ac:dyDescent="0.25">
      <c r="B475" s="42"/>
      <c r="C475" s="94"/>
      <c r="D475" s="94"/>
      <c r="E475" s="94"/>
      <c r="F475" s="94"/>
      <c r="G475" s="94"/>
      <c r="H475" s="94"/>
      <c r="I475" s="94"/>
      <c r="J475" s="94"/>
      <c r="K475" s="94"/>
      <c r="L475" s="94"/>
      <c r="M475" s="94"/>
      <c r="N475" s="94"/>
      <c r="O475" s="94"/>
      <c r="P475" s="94"/>
      <c r="Q475" s="94"/>
      <c r="R475" s="94"/>
      <c r="S475" s="94"/>
      <c r="T475" s="94"/>
      <c r="U475" s="94"/>
      <c r="V475" s="94"/>
      <c r="W475" s="94"/>
      <c r="X475" s="94"/>
      <c r="Y475" s="43"/>
    </row>
    <row r="476" spans="2:25" ht="15" hidden="1" customHeight="1" x14ac:dyDescent="0.25">
      <c r="B476" s="42"/>
      <c r="C476" s="94" t="s">
        <v>101</v>
      </c>
      <c r="D476" s="94"/>
      <c r="E476" s="94"/>
      <c r="F476" s="94"/>
      <c r="G476" s="94"/>
      <c r="H476" s="94"/>
      <c r="I476" s="94"/>
      <c r="J476" s="94"/>
      <c r="K476" s="94"/>
      <c r="L476" s="94"/>
      <c r="M476" s="94"/>
      <c r="N476" s="94"/>
      <c r="O476" s="94"/>
      <c r="P476" s="94"/>
      <c r="Q476" s="94"/>
      <c r="R476" s="94"/>
      <c r="S476" s="94"/>
      <c r="T476" s="94"/>
      <c r="U476" s="94"/>
      <c r="V476" s="94"/>
      <c r="W476" s="94"/>
      <c r="X476" s="94"/>
      <c r="Y476" s="43"/>
    </row>
    <row r="477" spans="2:25" ht="15" hidden="1" customHeight="1" x14ac:dyDescent="0.25">
      <c r="B477" s="42"/>
      <c r="C477" s="98" t="s">
        <v>24</v>
      </c>
      <c r="D477" s="100" t="s">
        <v>25</v>
      </c>
      <c r="E477" s="100" t="s">
        <v>26</v>
      </c>
      <c r="F477" s="100" t="s">
        <v>27</v>
      </c>
      <c r="G477" s="100" t="s">
        <v>28</v>
      </c>
      <c r="H477" s="100" t="s">
        <v>29</v>
      </c>
      <c r="I477" s="100" t="s">
        <v>30</v>
      </c>
      <c r="J477" s="100" t="s">
        <v>31</v>
      </c>
      <c r="K477" s="100" t="s">
        <v>32</v>
      </c>
      <c r="L477" s="100" t="s">
        <v>33</v>
      </c>
      <c r="M477" s="100" t="s">
        <v>34</v>
      </c>
      <c r="N477" s="100" t="s">
        <v>35</v>
      </c>
      <c r="O477" s="100" t="s">
        <v>36</v>
      </c>
      <c r="P477" s="100" t="s">
        <v>37</v>
      </c>
      <c r="Q477" s="100" t="s">
        <v>38</v>
      </c>
      <c r="R477" s="100" t="s">
        <v>39</v>
      </c>
      <c r="S477" s="100" t="s">
        <v>40</v>
      </c>
      <c r="T477" s="100" t="s">
        <v>41</v>
      </c>
      <c r="U477" s="100" t="s">
        <v>42</v>
      </c>
      <c r="V477" s="100" t="s">
        <v>43</v>
      </c>
      <c r="W477" s="100" t="s">
        <v>44</v>
      </c>
      <c r="X477" s="97" t="s">
        <v>45</v>
      </c>
      <c r="Y477" s="43"/>
    </row>
    <row r="478" spans="2:25" ht="15" hidden="1" customHeight="1" x14ac:dyDescent="0.35">
      <c r="B478" s="42"/>
      <c r="C478" s="99" t="s">
        <v>49</v>
      </c>
      <c r="D478" s="101"/>
      <c r="E478" s="101"/>
      <c r="F478" s="101"/>
      <c r="G478" s="101"/>
      <c r="H478" s="101"/>
      <c r="I478" s="101"/>
      <c r="J478" s="101"/>
      <c r="K478" s="101"/>
      <c r="L478" s="101"/>
      <c r="M478" s="101"/>
      <c r="N478" s="101"/>
      <c r="O478" s="101"/>
      <c r="P478" s="101"/>
      <c r="Q478" s="101"/>
      <c r="R478" s="101"/>
      <c r="S478" s="101"/>
      <c r="T478" s="101"/>
      <c r="U478" s="101"/>
      <c r="V478" s="101"/>
      <c r="W478" s="101"/>
      <c r="X478" s="103" t="s">
        <v>50</v>
      </c>
      <c r="Y478" s="43"/>
    </row>
    <row r="479" spans="2:25" ht="15" hidden="1" customHeight="1" x14ac:dyDescent="0.35">
      <c r="B479" s="42"/>
      <c r="C479" s="99" t="s">
        <v>51</v>
      </c>
      <c r="D479" s="101"/>
      <c r="E479" s="101"/>
      <c r="F479" s="101"/>
      <c r="G479" s="101"/>
      <c r="H479" s="101"/>
      <c r="I479" s="101"/>
      <c r="J479" s="101"/>
      <c r="K479" s="101"/>
      <c r="L479" s="101"/>
      <c r="M479" s="101"/>
      <c r="N479" s="101"/>
      <c r="O479" s="101"/>
      <c r="P479" s="101"/>
      <c r="Q479" s="101"/>
      <c r="R479" s="101"/>
      <c r="S479" s="101"/>
      <c r="T479" s="101"/>
      <c r="U479" s="101"/>
      <c r="V479" s="101"/>
      <c r="W479" s="101"/>
      <c r="X479" s="103" t="s">
        <v>52</v>
      </c>
      <c r="Y479" s="43"/>
    </row>
    <row r="480" spans="2:25" ht="15" hidden="1" customHeight="1" x14ac:dyDescent="0.35">
      <c r="B480" s="42"/>
      <c r="C480" s="99" t="s">
        <v>53</v>
      </c>
      <c r="D480" s="101"/>
      <c r="E480" s="101"/>
      <c r="F480" s="101"/>
      <c r="G480" s="101"/>
      <c r="H480" s="101"/>
      <c r="I480" s="101"/>
      <c r="J480" s="101"/>
      <c r="K480" s="101"/>
      <c r="L480" s="101"/>
      <c r="M480" s="101"/>
      <c r="N480" s="101"/>
      <c r="O480" s="101"/>
      <c r="P480" s="101"/>
      <c r="Q480" s="101"/>
      <c r="R480" s="101"/>
      <c r="S480" s="101"/>
      <c r="T480" s="101"/>
      <c r="U480" s="101"/>
      <c r="V480" s="101"/>
      <c r="W480" s="101"/>
      <c r="X480" s="103" t="s">
        <v>54</v>
      </c>
      <c r="Y480" s="43"/>
    </row>
    <row r="481" spans="2:25" ht="15" hidden="1" customHeight="1" x14ac:dyDescent="0.25">
      <c r="B481" s="42"/>
      <c r="C481" s="94"/>
      <c r="D481" s="94"/>
      <c r="E481" s="94"/>
      <c r="F481" s="94"/>
      <c r="G481" s="94"/>
      <c r="H481" s="94"/>
      <c r="I481" s="94"/>
      <c r="J481" s="94"/>
      <c r="K481" s="94"/>
      <c r="L481" s="94"/>
      <c r="M481" s="94"/>
      <c r="N481" s="94"/>
      <c r="O481" s="94"/>
      <c r="P481" s="94"/>
      <c r="Q481" s="94"/>
      <c r="R481" s="94"/>
      <c r="S481" s="94"/>
      <c r="T481" s="94"/>
      <c r="U481" s="94"/>
      <c r="V481" s="94"/>
      <c r="W481" s="94"/>
      <c r="X481" s="94"/>
      <c r="Y481" s="43"/>
    </row>
    <row r="482" spans="2:25" ht="15" hidden="1" customHeight="1" x14ac:dyDescent="0.25">
      <c r="B482" s="42"/>
      <c r="C482" s="94" t="s">
        <v>102</v>
      </c>
      <c r="D482" s="94"/>
      <c r="E482" s="94"/>
      <c r="F482" s="94"/>
      <c r="G482" s="94"/>
      <c r="H482" s="94"/>
      <c r="I482" s="94"/>
      <c r="J482" s="94"/>
      <c r="K482" s="94"/>
      <c r="L482" s="94"/>
      <c r="M482" s="94"/>
      <c r="N482" s="94"/>
      <c r="O482" s="94"/>
      <c r="P482" s="94"/>
      <c r="Q482" s="94"/>
      <c r="R482" s="94"/>
      <c r="S482" s="94"/>
      <c r="T482" s="94"/>
      <c r="U482" s="94"/>
      <c r="V482" s="94"/>
      <c r="W482" s="94"/>
      <c r="X482" s="94"/>
      <c r="Y482" s="43"/>
    </row>
    <row r="483" spans="2:25" ht="15" hidden="1" customHeight="1" x14ac:dyDescent="0.25">
      <c r="B483" s="42"/>
      <c r="C483" s="98" t="s">
        <v>24</v>
      </c>
      <c r="D483" s="100" t="s">
        <v>25</v>
      </c>
      <c r="E483" s="100" t="s">
        <v>26</v>
      </c>
      <c r="F483" s="100" t="s">
        <v>27</v>
      </c>
      <c r="G483" s="100" t="s">
        <v>28</v>
      </c>
      <c r="H483" s="100" t="s">
        <v>29</v>
      </c>
      <c r="I483" s="100" t="s">
        <v>30</v>
      </c>
      <c r="J483" s="100" t="s">
        <v>31</v>
      </c>
      <c r="K483" s="100" t="s">
        <v>32</v>
      </c>
      <c r="L483" s="100" t="s">
        <v>33</v>
      </c>
      <c r="M483" s="100" t="s">
        <v>34</v>
      </c>
      <c r="N483" s="100" t="s">
        <v>35</v>
      </c>
      <c r="O483" s="100" t="s">
        <v>36</v>
      </c>
      <c r="P483" s="100" t="s">
        <v>37</v>
      </c>
      <c r="Q483" s="100" t="s">
        <v>38</v>
      </c>
      <c r="R483" s="100" t="s">
        <v>39</v>
      </c>
      <c r="S483" s="100" t="s">
        <v>40</v>
      </c>
      <c r="T483" s="100" t="s">
        <v>41</v>
      </c>
      <c r="U483" s="100" t="s">
        <v>42</v>
      </c>
      <c r="V483" s="100" t="s">
        <v>43</v>
      </c>
      <c r="W483" s="100" t="s">
        <v>44</v>
      </c>
      <c r="X483" s="97" t="s">
        <v>45</v>
      </c>
      <c r="Y483" s="43"/>
    </row>
    <row r="484" spans="2:25" ht="15" hidden="1" customHeight="1" x14ac:dyDescent="0.35">
      <c r="B484" s="42"/>
      <c r="C484" s="99" t="s">
        <v>49</v>
      </c>
      <c r="D484" s="101"/>
      <c r="E484" s="101"/>
      <c r="F484" s="101"/>
      <c r="G484" s="101"/>
      <c r="H484" s="101"/>
      <c r="I484" s="101"/>
      <c r="J484" s="101"/>
      <c r="K484" s="101"/>
      <c r="L484" s="101"/>
      <c r="M484" s="101"/>
      <c r="N484" s="101"/>
      <c r="O484" s="101"/>
      <c r="P484" s="101"/>
      <c r="Q484" s="101"/>
      <c r="R484" s="101"/>
      <c r="S484" s="101"/>
      <c r="T484" s="101"/>
      <c r="U484" s="101"/>
      <c r="V484" s="101"/>
      <c r="W484" s="101"/>
      <c r="X484" s="103" t="s">
        <v>50</v>
      </c>
      <c r="Y484" s="43"/>
    </row>
    <row r="485" spans="2:25" ht="15" hidden="1" customHeight="1" x14ac:dyDescent="0.35">
      <c r="B485" s="42"/>
      <c r="C485" s="99" t="s">
        <v>51</v>
      </c>
      <c r="D485" s="101"/>
      <c r="E485" s="101"/>
      <c r="F485" s="101"/>
      <c r="G485" s="101"/>
      <c r="H485" s="101"/>
      <c r="I485" s="101"/>
      <c r="J485" s="101"/>
      <c r="K485" s="101"/>
      <c r="L485" s="101"/>
      <c r="M485" s="101"/>
      <c r="N485" s="101"/>
      <c r="O485" s="101"/>
      <c r="P485" s="101"/>
      <c r="Q485" s="101"/>
      <c r="R485" s="101"/>
      <c r="S485" s="101"/>
      <c r="T485" s="101"/>
      <c r="U485" s="101"/>
      <c r="V485" s="101"/>
      <c r="W485" s="101"/>
      <c r="X485" s="103" t="s">
        <v>52</v>
      </c>
      <c r="Y485" s="43"/>
    </row>
    <row r="486" spans="2:25" ht="15" hidden="1" customHeight="1" x14ac:dyDescent="0.35">
      <c r="B486" s="42"/>
      <c r="C486" s="99" t="s">
        <v>53</v>
      </c>
      <c r="D486" s="101"/>
      <c r="E486" s="101"/>
      <c r="F486" s="101"/>
      <c r="G486" s="101"/>
      <c r="H486" s="101"/>
      <c r="I486" s="101"/>
      <c r="J486" s="101"/>
      <c r="K486" s="101"/>
      <c r="L486" s="101"/>
      <c r="M486" s="101"/>
      <c r="N486" s="101"/>
      <c r="O486" s="101"/>
      <c r="P486" s="101"/>
      <c r="Q486" s="101"/>
      <c r="R486" s="101"/>
      <c r="S486" s="101"/>
      <c r="T486" s="101"/>
      <c r="U486" s="101"/>
      <c r="V486" s="101"/>
      <c r="W486" s="101"/>
      <c r="X486" s="103" t="s">
        <v>54</v>
      </c>
      <c r="Y486" s="43"/>
    </row>
    <row r="487" spans="2:25" ht="15" hidden="1" customHeight="1" x14ac:dyDescent="0.25">
      <c r="B487" s="42"/>
      <c r="C487" s="94"/>
      <c r="D487" s="94"/>
      <c r="E487" s="94"/>
      <c r="F487" s="94"/>
      <c r="G487" s="94"/>
      <c r="H487" s="94"/>
      <c r="I487" s="94"/>
      <c r="J487" s="94"/>
      <c r="K487" s="94"/>
      <c r="L487" s="94"/>
      <c r="M487" s="94"/>
      <c r="N487" s="94"/>
      <c r="O487" s="94"/>
      <c r="P487" s="94"/>
      <c r="Q487" s="94"/>
      <c r="R487" s="94"/>
      <c r="S487" s="94"/>
      <c r="T487" s="94"/>
      <c r="U487" s="94"/>
      <c r="V487" s="94"/>
      <c r="W487" s="94"/>
      <c r="X487" s="94"/>
      <c r="Y487" s="43"/>
    </row>
    <row r="488" spans="2:25" ht="15" hidden="1" customHeight="1" x14ac:dyDescent="0.25">
      <c r="B488" s="42"/>
      <c r="C488" s="94" t="s">
        <v>103</v>
      </c>
      <c r="D488" s="94"/>
      <c r="E488" s="94"/>
      <c r="F488" s="94"/>
      <c r="G488" s="94"/>
      <c r="H488" s="94"/>
      <c r="I488" s="94"/>
      <c r="J488" s="94"/>
      <c r="K488" s="94"/>
      <c r="L488" s="94"/>
      <c r="M488" s="94"/>
      <c r="N488" s="94"/>
      <c r="O488" s="94"/>
      <c r="P488" s="94"/>
      <c r="Q488" s="94"/>
      <c r="R488" s="94"/>
      <c r="S488" s="94"/>
      <c r="T488" s="94"/>
      <c r="U488" s="94"/>
      <c r="V488" s="94"/>
      <c r="W488" s="94"/>
      <c r="X488" s="94"/>
      <c r="Y488" s="43"/>
    </row>
    <row r="489" spans="2:25" ht="15" hidden="1" customHeight="1" x14ac:dyDescent="0.25">
      <c r="B489" s="42"/>
      <c r="C489" s="98" t="s">
        <v>24</v>
      </c>
      <c r="D489" s="100" t="s">
        <v>25</v>
      </c>
      <c r="E489" s="100" t="s">
        <v>26</v>
      </c>
      <c r="F489" s="100" t="s">
        <v>27</v>
      </c>
      <c r="G489" s="100" t="s">
        <v>28</v>
      </c>
      <c r="H489" s="100" t="s">
        <v>29</v>
      </c>
      <c r="I489" s="100" t="s">
        <v>30</v>
      </c>
      <c r="J489" s="100" t="s">
        <v>31</v>
      </c>
      <c r="K489" s="100" t="s">
        <v>32</v>
      </c>
      <c r="L489" s="100" t="s">
        <v>33</v>
      </c>
      <c r="M489" s="100" t="s">
        <v>34</v>
      </c>
      <c r="N489" s="100" t="s">
        <v>35</v>
      </c>
      <c r="O489" s="100" t="s">
        <v>36</v>
      </c>
      <c r="P489" s="100" t="s">
        <v>37</v>
      </c>
      <c r="Q489" s="100" t="s">
        <v>38</v>
      </c>
      <c r="R489" s="100" t="s">
        <v>39</v>
      </c>
      <c r="S489" s="100" t="s">
        <v>40</v>
      </c>
      <c r="T489" s="100" t="s">
        <v>41</v>
      </c>
      <c r="U489" s="100" t="s">
        <v>42</v>
      </c>
      <c r="V489" s="100" t="s">
        <v>43</v>
      </c>
      <c r="W489" s="100" t="s">
        <v>44</v>
      </c>
      <c r="X489" s="97" t="s">
        <v>45</v>
      </c>
      <c r="Y489" s="43"/>
    </row>
    <row r="490" spans="2:25" ht="15" hidden="1" customHeight="1" x14ac:dyDescent="0.35">
      <c r="B490" s="42"/>
      <c r="C490" s="99" t="s">
        <v>49</v>
      </c>
      <c r="D490" s="101"/>
      <c r="E490" s="101"/>
      <c r="F490" s="101"/>
      <c r="G490" s="101"/>
      <c r="H490" s="101"/>
      <c r="I490" s="101"/>
      <c r="J490" s="101"/>
      <c r="K490" s="101"/>
      <c r="L490" s="101"/>
      <c r="M490" s="101"/>
      <c r="N490" s="101"/>
      <c r="O490" s="101"/>
      <c r="P490" s="101"/>
      <c r="Q490" s="101"/>
      <c r="R490" s="101"/>
      <c r="S490" s="101"/>
      <c r="T490" s="101"/>
      <c r="U490" s="101"/>
      <c r="V490" s="101"/>
      <c r="W490" s="101"/>
      <c r="X490" s="103" t="s">
        <v>50</v>
      </c>
      <c r="Y490" s="43"/>
    </row>
    <row r="491" spans="2:25" ht="15" hidden="1" customHeight="1" x14ac:dyDescent="0.35">
      <c r="B491" s="42"/>
      <c r="C491" s="99" t="s">
        <v>51</v>
      </c>
      <c r="D491" s="101"/>
      <c r="E491" s="101"/>
      <c r="F491" s="101"/>
      <c r="G491" s="101"/>
      <c r="H491" s="101"/>
      <c r="I491" s="101"/>
      <c r="J491" s="101"/>
      <c r="K491" s="101"/>
      <c r="L491" s="101"/>
      <c r="M491" s="101"/>
      <c r="N491" s="101"/>
      <c r="O491" s="101"/>
      <c r="P491" s="101"/>
      <c r="Q491" s="101"/>
      <c r="R491" s="101"/>
      <c r="S491" s="101"/>
      <c r="T491" s="101"/>
      <c r="U491" s="101"/>
      <c r="V491" s="101"/>
      <c r="W491" s="101"/>
      <c r="X491" s="103" t="s">
        <v>52</v>
      </c>
      <c r="Y491" s="43"/>
    </row>
    <row r="492" spans="2:25" ht="15" hidden="1" customHeight="1" x14ac:dyDescent="0.35">
      <c r="B492" s="42"/>
      <c r="C492" s="99" t="s">
        <v>53</v>
      </c>
      <c r="D492" s="101"/>
      <c r="E492" s="101"/>
      <c r="F492" s="101"/>
      <c r="G492" s="101"/>
      <c r="H492" s="101"/>
      <c r="I492" s="101"/>
      <c r="J492" s="101"/>
      <c r="K492" s="101"/>
      <c r="L492" s="101"/>
      <c r="M492" s="101"/>
      <c r="N492" s="101"/>
      <c r="O492" s="101"/>
      <c r="P492" s="101"/>
      <c r="Q492" s="101"/>
      <c r="R492" s="101"/>
      <c r="S492" s="101"/>
      <c r="T492" s="101"/>
      <c r="U492" s="101"/>
      <c r="V492" s="101"/>
      <c r="W492" s="101"/>
      <c r="X492" s="103" t="s">
        <v>54</v>
      </c>
      <c r="Y492" s="43"/>
    </row>
    <row r="493" spans="2:25" ht="15" hidden="1" customHeight="1" x14ac:dyDescent="0.25">
      <c r="B493" s="42"/>
      <c r="C493" s="94"/>
      <c r="D493" s="94"/>
      <c r="E493" s="94"/>
      <c r="F493" s="94"/>
      <c r="G493" s="94"/>
      <c r="H493" s="94"/>
      <c r="I493" s="94"/>
      <c r="J493" s="94"/>
      <c r="K493" s="94"/>
      <c r="L493" s="94"/>
      <c r="M493" s="94"/>
      <c r="N493" s="94"/>
      <c r="O493" s="94"/>
      <c r="P493" s="94"/>
      <c r="Q493" s="94"/>
      <c r="R493" s="94"/>
      <c r="S493" s="94"/>
      <c r="T493" s="94"/>
      <c r="U493" s="94"/>
      <c r="V493" s="94"/>
      <c r="W493" s="94"/>
      <c r="X493" s="94"/>
      <c r="Y493" s="43"/>
    </row>
    <row r="494" spans="2:25" ht="15" hidden="1" customHeight="1" x14ac:dyDescent="0.25">
      <c r="B494" s="42"/>
      <c r="C494" s="94" t="s">
        <v>104</v>
      </c>
      <c r="D494" s="94"/>
      <c r="E494" s="94"/>
      <c r="F494" s="94"/>
      <c r="G494" s="94"/>
      <c r="H494" s="94"/>
      <c r="I494" s="94"/>
      <c r="J494" s="94"/>
      <c r="K494" s="94"/>
      <c r="L494" s="94"/>
      <c r="M494" s="94"/>
      <c r="N494" s="94"/>
      <c r="O494" s="94"/>
      <c r="P494" s="94"/>
      <c r="Q494" s="94"/>
      <c r="R494" s="94"/>
      <c r="S494" s="94"/>
      <c r="T494" s="94"/>
      <c r="U494" s="94"/>
      <c r="V494" s="94"/>
      <c r="W494" s="94"/>
      <c r="X494" s="94"/>
      <c r="Y494" s="43"/>
    </row>
    <row r="495" spans="2:25" ht="15" hidden="1" customHeight="1" x14ac:dyDescent="0.25">
      <c r="B495" s="42"/>
      <c r="C495" s="98" t="s">
        <v>24</v>
      </c>
      <c r="D495" s="100" t="s">
        <v>25</v>
      </c>
      <c r="E495" s="100" t="s">
        <v>26</v>
      </c>
      <c r="F495" s="100" t="s">
        <v>27</v>
      </c>
      <c r="G495" s="100" t="s">
        <v>28</v>
      </c>
      <c r="H495" s="100" t="s">
        <v>29</v>
      </c>
      <c r="I495" s="100" t="s">
        <v>30</v>
      </c>
      <c r="J495" s="100" t="s">
        <v>31</v>
      </c>
      <c r="K495" s="100" t="s">
        <v>32</v>
      </c>
      <c r="L495" s="100" t="s">
        <v>33</v>
      </c>
      <c r="M495" s="100" t="s">
        <v>34</v>
      </c>
      <c r="N495" s="100" t="s">
        <v>35</v>
      </c>
      <c r="O495" s="100" t="s">
        <v>36</v>
      </c>
      <c r="P495" s="100" t="s">
        <v>37</v>
      </c>
      <c r="Q495" s="100" t="s">
        <v>38</v>
      </c>
      <c r="R495" s="100" t="s">
        <v>39</v>
      </c>
      <c r="S495" s="100" t="s">
        <v>40</v>
      </c>
      <c r="T495" s="100" t="s">
        <v>41</v>
      </c>
      <c r="U495" s="100" t="s">
        <v>42</v>
      </c>
      <c r="V495" s="100" t="s">
        <v>43</v>
      </c>
      <c r="W495" s="100" t="s">
        <v>44</v>
      </c>
      <c r="X495" s="97" t="s">
        <v>45</v>
      </c>
      <c r="Y495" s="43"/>
    </row>
    <row r="496" spans="2:25" ht="15" hidden="1" customHeight="1" x14ac:dyDescent="0.35">
      <c r="B496" s="42"/>
      <c r="C496" s="99" t="s">
        <v>49</v>
      </c>
      <c r="D496" s="101"/>
      <c r="E496" s="101"/>
      <c r="F496" s="101"/>
      <c r="G496" s="101"/>
      <c r="H496" s="101"/>
      <c r="I496" s="101"/>
      <c r="J496" s="101"/>
      <c r="K496" s="101"/>
      <c r="L496" s="101"/>
      <c r="M496" s="101"/>
      <c r="N496" s="101"/>
      <c r="O496" s="101"/>
      <c r="P496" s="101"/>
      <c r="Q496" s="101"/>
      <c r="R496" s="101"/>
      <c r="S496" s="101"/>
      <c r="T496" s="101"/>
      <c r="U496" s="101"/>
      <c r="V496" s="101"/>
      <c r="W496" s="101"/>
      <c r="X496" s="103" t="s">
        <v>50</v>
      </c>
      <c r="Y496" s="43"/>
    </row>
    <row r="497" spans="2:25" ht="15" hidden="1" customHeight="1" x14ac:dyDescent="0.35">
      <c r="B497" s="42"/>
      <c r="C497" s="99" t="s">
        <v>51</v>
      </c>
      <c r="D497" s="101"/>
      <c r="E497" s="101"/>
      <c r="F497" s="101"/>
      <c r="G497" s="101"/>
      <c r="H497" s="101"/>
      <c r="I497" s="101"/>
      <c r="J497" s="101"/>
      <c r="K497" s="101"/>
      <c r="L497" s="101"/>
      <c r="M497" s="101"/>
      <c r="N497" s="101"/>
      <c r="O497" s="101"/>
      <c r="P497" s="101"/>
      <c r="Q497" s="101"/>
      <c r="R497" s="101"/>
      <c r="S497" s="101"/>
      <c r="T497" s="101"/>
      <c r="U497" s="101"/>
      <c r="V497" s="101"/>
      <c r="W497" s="101"/>
      <c r="X497" s="103" t="s">
        <v>52</v>
      </c>
      <c r="Y497" s="43"/>
    </row>
    <row r="498" spans="2:25" ht="15" hidden="1" customHeight="1" x14ac:dyDescent="0.35">
      <c r="B498" s="42"/>
      <c r="C498" s="99" t="s">
        <v>53</v>
      </c>
      <c r="D498" s="101"/>
      <c r="E498" s="101"/>
      <c r="F498" s="101"/>
      <c r="G498" s="101"/>
      <c r="H498" s="101"/>
      <c r="I498" s="101"/>
      <c r="J498" s="101"/>
      <c r="K498" s="101"/>
      <c r="L498" s="101"/>
      <c r="M498" s="101"/>
      <c r="N498" s="101"/>
      <c r="O498" s="101"/>
      <c r="P498" s="101"/>
      <c r="Q498" s="101"/>
      <c r="R498" s="101"/>
      <c r="S498" s="101"/>
      <c r="T498" s="101"/>
      <c r="U498" s="101"/>
      <c r="V498" s="101"/>
      <c r="W498" s="101"/>
      <c r="X498" s="103" t="s">
        <v>54</v>
      </c>
      <c r="Y498" s="43"/>
    </row>
    <row r="499" spans="2:25" ht="15" hidden="1" customHeight="1" x14ac:dyDescent="0.25">
      <c r="B499" s="42"/>
      <c r="C499" s="94"/>
      <c r="D499" s="94"/>
      <c r="E499" s="94"/>
      <c r="F499" s="94"/>
      <c r="G499" s="94"/>
      <c r="H499" s="94"/>
      <c r="I499" s="94"/>
      <c r="J499" s="94"/>
      <c r="K499" s="94"/>
      <c r="L499" s="94"/>
      <c r="M499" s="94"/>
      <c r="N499" s="94"/>
      <c r="O499" s="94"/>
      <c r="P499" s="94"/>
      <c r="Q499" s="94"/>
      <c r="R499" s="94"/>
      <c r="S499" s="94"/>
      <c r="T499" s="94"/>
      <c r="U499" s="94"/>
      <c r="V499" s="94"/>
      <c r="W499" s="94"/>
      <c r="X499" s="94"/>
      <c r="Y499" s="43"/>
    </row>
    <row r="500" spans="2:25" ht="15" customHeight="1" x14ac:dyDescent="0.25">
      <c r="B500" s="42"/>
      <c r="C500" s="95"/>
      <c r="D500" s="94"/>
      <c r="E500" s="94"/>
      <c r="F500" s="94"/>
      <c r="G500" s="94"/>
      <c r="H500" s="94"/>
      <c r="I500" s="94"/>
      <c r="J500" s="94"/>
      <c r="K500" s="94"/>
      <c r="L500" s="94"/>
      <c r="M500" s="94"/>
      <c r="N500" s="94"/>
      <c r="O500" s="94"/>
      <c r="P500" s="94"/>
      <c r="Q500" s="94"/>
      <c r="R500" s="94"/>
      <c r="S500" s="94"/>
      <c r="T500" s="94"/>
      <c r="U500" s="94"/>
      <c r="V500" s="94"/>
      <c r="W500" s="94"/>
      <c r="X500" s="94"/>
      <c r="Y500" s="43"/>
    </row>
    <row r="501" spans="2:25" ht="15" customHeight="1" x14ac:dyDescent="0.25">
      <c r="B501" s="42"/>
      <c r="C501" s="94"/>
      <c r="D501" s="94"/>
      <c r="E501" s="94"/>
      <c r="F501" s="94"/>
      <c r="G501" s="94"/>
      <c r="H501" s="94"/>
      <c r="I501" s="94"/>
      <c r="J501" s="94"/>
      <c r="K501" s="94"/>
      <c r="L501" s="94"/>
      <c r="M501" s="94"/>
      <c r="N501" s="94"/>
      <c r="O501" s="94"/>
      <c r="P501" s="94"/>
      <c r="Q501" s="94"/>
      <c r="R501" s="94"/>
      <c r="S501" s="94"/>
      <c r="T501" s="94"/>
      <c r="U501" s="94"/>
      <c r="V501" s="94"/>
      <c r="W501" s="94"/>
      <c r="X501" s="94"/>
      <c r="Y501" s="43"/>
    </row>
    <row r="502" spans="2:25" ht="15" customHeight="1" x14ac:dyDescent="0.25">
      <c r="B502" s="44"/>
      <c r="C502" s="49">
        <f>R.Instructions.VersionNumber</f>
        <v>2</v>
      </c>
      <c r="D502" s="45"/>
      <c r="E502" s="45"/>
      <c r="F502" s="45"/>
      <c r="G502" s="45"/>
      <c r="H502" s="45"/>
      <c r="I502" s="45"/>
      <c r="J502" s="45"/>
      <c r="K502" s="45"/>
      <c r="L502" s="45"/>
      <c r="M502" s="45"/>
      <c r="N502" s="45"/>
      <c r="O502" s="45"/>
      <c r="P502" s="45"/>
      <c r="Q502" s="45"/>
      <c r="R502" s="45"/>
      <c r="S502" s="45"/>
      <c r="T502" s="45"/>
      <c r="U502" s="45"/>
      <c r="V502" s="45"/>
      <c r="W502" s="45"/>
      <c r="X502" s="50">
        <f>R.Instructions.VersionDate</f>
        <v>45691</v>
      </c>
      <c r="Y502" s="46"/>
    </row>
    <row r="504" spans="2:25" ht="15" customHeight="1" x14ac:dyDescent="0.25">
      <c r="C504" s="112" t="str">
        <f>IFERROR(VLOOKUP("Incomplete",Developer!H11:I6710,2,FALSE),"Sheet complete.")</f>
        <v>Sheet complete.</v>
      </c>
      <c r="D504" s="112"/>
      <c r="E504" s="112"/>
      <c r="F504" s="112"/>
      <c r="G504" s="112"/>
      <c r="H504" s="112"/>
      <c r="I504" s="112"/>
      <c r="J504" s="112"/>
      <c r="K504" s="112"/>
      <c r="L504" s="112"/>
      <c r="M504" s="112"/>
      <c r="N504" s="112"/>
      <c r="O504" s="112"/>
      <c r="P504" s="112"/>
      <c r="Q504" s="112"/>
      <c r="R504" s="112"/>
      <c r="S504" s="112"/>
      <c r="T504" s="112"/>
      <c r="U504" s="112"/>
      <c r="V504" s="112"/>
      <c r="W504" s="112"/>
      <c r="X504" s="112"/>
    </row>
    <row r="505" spans="2:25" ht="15" customHeight="1" x14ac:dyDescent="0.25">
      <c r="C505" s="112"/>
      <c r="D505" s="112"/>
      <c r="E505" s="112"/>
      <c r="F505" s="112"/>
      <c r="G505" s="112"/>
      <c r="H505" s="112"/>
      <c r="I505" s="112"/>
      <c r="J505" s="112"/>
      <c r="K505" s="112"/>
      <c r="L505" s="112"/>
      <c r="M505" s="112"/>
      <c r="N505" s="112"/>
      <c r="O505" s="112"/>
      <c r="P505" s="112"/>
      <c r="Q505" s="112"/>
      <c r="R505" s="112"/>
      <c r="S505" s="112"/>
      <c r="T505" s="112"/>
      <c r="U505" s="112"/>
      <c r="V505" s="112"/>
      <c r="W505" s="112"/>
      <c r="X505" s="112"/>
    </row>
    <row r="506" spans="2:25" ht="15" customHeight="1" x14ac:dyDescent="0.25">
      <c r="C506" s="112"/>
      <c r="D506" s="112"/>
      <c r="E506" s="112"/>
      <c r="F506" s="112"/>
      <c r="G506" s="112"/>
      <c r="H506" s="112"/>
      <c r="I506" s="112"/>
      <c r="J506" s="112"/>
      <c r="K506" s="112"/>
      <c r="L506" s="112"/>
      <c r="M506" s="112"/>
      <c r="N506" s="112"/>
      <c r="O506" s="112"/>
      <c r="P506" s="112"/>
      <c r="Q506" s="112"/>
      <c r="R506" s="112"/>
      <c r="S506" s="112"/>
      <c r="T506" s="112"/>
      <c r="U506" s="112"/>
      <c r="V506" s="112"/>
      <c r="W506" s="112"/>
      <c r="X506" s="112"/>
    </row>
  </sheetData>
  <sheetProtection algorithmName="SHA-512" hashValue="ijnveSVoRNpQybW7+pU15dX2MGqk9/CZ3uCoRaECm9V1AycDQb7I+pi1TkI/eraXMQ/iY4efDOFx3V9h7Xe1yA==" saltValue="aMAwQiKmS/Q3Rb5mSjMdwA==" spinCount="100000" sheet="1" objects="1" scenarios="1" selectLockedCells="1"/>
  <mergeCells count="7">
    <mergeCell ref="C401:X401"/>
    <mergeCell ref="C504:X506"/>
    <mergeCell ref="C4:X4"/>
    <mergeCell ref="C104:X104"/>
    <mergeCell ref="C203:X203"/>
    <mergeCell ref="C5:X5"/>
    <mergeCell ref="C302:X302"/>
  </mergeCells>
  <conditionalFormatting sqref="C504">
    <cfRule type="cellIs" dxfId="1" priority="1" stopIfTrue="1" operator="equal">
      <formula>"Sheet complete."</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6FBA7-3465-4134-824B-6596124DC2FE}">
  <sheetPr codeName="Sheet4">
    <tabColor rgb="FF046A38"/>
  </sheetPr>
  <dimension ref="B1:F48"/>
  <sheetViews>
    <sheetView showGridLines="0" showRowColHeaders="0" zoomScaleNormal="100" workbookViewId="0">
      <selection activeCell="C2" sqref="C2"/>
    </sheetView>
  </sheetViews>
  <sheetFormatPr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54"/>
      <c r="C4" s="109" t="s">
        <v>116</v>
      </c>
      <c r="D4" s="109"/>
      <c r="E4" s="109"/>
      <c r="F4" s="55"/>
    </row>
    <row r="5" spans="2:6" ht="20.100000000000001" hidden="1" customHeight="1" x14ac:dyDescent="0.25">
      <c r="B5" s="56"/>
      <c r="C5" s="107" t="s">
        <v>22</v>
      </c>
      <c r="D5" s="107"/>
      <c r="E5" s="107"/>
      <c r="F5" s="57"/>
    </row>
    <row r="6" spans="2:6" ht="15" hidden="1" customHeight="1" x14ac:dyDescent="0.25">
      <c r="B6" s="42"/>
      <c r="C6" s="94"/>
      <c r="D6" s="94"/>
      <c r="E6" s="94"/>
      <c r="F6" s="43"/>
    </row>
    <row r="7" spans="2:6" ht="15" hidden="1" customHeight="1" x14ac:dyDescent="0.25">
      <c r="B7" s="42"/>
      <c r="C7" s="98" t="s">
        <v>111</v>
      </c>
      <c r="D7" s="100" t="s">
        <v>114</v>
      </c>
      <c r="E7" s="97" t="s">
        <v>45</v>
      </c>
      <c r="F7" s="43"/>
    </row>
    <row r="8" spans="2:6" ht="15" hidden="1" customHeight="1" x14ac:dyDescent="0.25">
      <c r="B8" s="42"/>
      <c r="C8" s="99" t="s">
        <v>46</v>
      </c>
      <c r="D8" s="101">
        <f>SUM('Electricity Data'!D9:W9)</f>
        <v>0</v>
      </c>
      <c r="E8" s="96" t="s">
        <v>47</v>
      </c>
      <c r="F8" s="43"/>
    </row>
    <row r="9" spans="2:6" ht="15" hidden="1" customHeight="1" x14ac:dyDescent="0.35">
      <c r="B9" s="42"/>
      <c r="C9" s="99" t="s">
        <v>112</v>
      </c>
      <c r="D9" s="101">
        <f>(SUM(R.Electricity.ES1S1)*Developer!T4)+(SUM(R.Electricity.ES1S2)*Developer!T5)+(SUM(R.Electricity.ES1S3)*Developer!T6)+(SUM(R.Electricity.ES1S4)*Developer!T7)+(SUM(R.Electricity.ES1S5)*Developer!T8)+(SUM(R.Electricity.ES1S6)*Developer!T9)+(SUM(R.Electricity.ES1S7)*Developer!T10)+(SUM(R.Electricity.ES1S8)*Developer!T11)+(SUM(R.Electricity.ES1S9)*Developer!T12)+(SUM(R.Electricity.ES1S10)*Developer!T13)+(SUM(R.Electricity.ES1S11)*Developer!T14)+(SUM(R.Electricity.ES1S12)*Developer!T15)+(SUM(R.Electricity.ES1S13)*Developer!T16)+(SUM(R.Electricity.ES1S14)*Developer!T17)+(SUM(R.Electricity.ES1S15)*Developer!T18)+(SUM(R.Electricity.ES1S16)*Developer!T19)+(SUM(R.Electricity.ES1S17)*Developer!T20)+(SUM(R.Electricity.ES1S18)*Developer!T21)+(SUM(R.Electricity.ES1S19)*Developer!T22)+(SUM(R.Electricity.ES1S20)*Developer!T23)+(SUM(R.Electricity.ES1S21)*Developer!T24)+(SUM(R.Electricity.ES1S22)*Developer!T25)+(SUM(R.Electricity.ES1S23)*Developer!T26)+(SUM(R.Electricity.ES1S24)*Developer!T27)</f>
        <v>0</v>
      </c>
      <c r="E9" s="103" t="s">
        <v>115</v>
      </c>
      <c r="F9" s="43"/>
    </row>
    <row r="10" spans="2:6" ht="15" hidden="1" customHeight="1" x14ac:dyDescent="0.35">
      <c r="B10" s="42"/>
      <c r="C10" s="99" t="s">
        <v>117</v>
      </c>
      <c r="D10" s="101" t="str">
        <f>IFERROR(IF(I.Facility.ComplianceYear="","",IF(I.Facility.ComplianceYear&gt;2030,VLOOKUP("Solid fuel 2030",S.Developer.Lookups,2,FALSE),VLOOKUP("Solid fuel "&amp;I.Facility.ComplianceYear,S.Developer.Lookups,2,FALSE))),"")</f>
        <v/>
      </c>
      <c r="E10" s="103" t="s">
        <v>118</v>
      </c>
      <c r="F10" s="43"/>
    </row>
    <row r="11" spans="2:6" ht="15" hidden="1" customHeight="1" x14ac:dyDescent="0.25">
      <c r="B11" s="42"/>
      <c r="C11" s="94"/>
      <c r="D11" s="94"/>
      <c r="E11" s="94"/>
      <c r="F11" s="43"/>
    </row>
    <row r="12" spans="2:6" ht="20.100000000000001" hidden="1" customHeight="1" x14ac:dyDescent="0.25">
      <c r="B12" s="56"/>
      <c r="C12" s="107" t="s">
        <v>105</v>
      </c>
      <c r="D12" s="107"/>
      <c r="E12" s="107"/>
      <c r="F12" s="57"/>
    </row>
    <row r="13" spans="2:6" ht="15" hidden="1" customHeight="1" x14ac:dyDescent="0.25">
      <c r="B13" s="42"/>
      <c r="C13" s="94"/>
      <c r="D13" s="94"/>
      <c r="E13" s="94"/>
      <c r="F13" s="43"/>
    </row>
    <row r="14" spans="2:6" ht="15" hidden="1" customHeight="1" x14ac:dyDescent="0.25">
      <c r="B14" s="42"/>
      <c r="C14" s="98" t="s">
        <v>111</v>
      </c>
      <c r="D14" s="100" t="s">
        <v>114</v>
      </c>
      <c r="E14" s="97" t="s">
        <v>45</v>
      </c>
      <c r="F14" s="43"/>
    </row>
    <row r="15" spans="2:6" ht="15" hidden="1" customHeight="1" x14ac:dyDescent="0.25">
      <c r="B15" s="42"/>
      <c r="C15" s="99" t="s">
        <v>46</v>
      </c>
      <c r="D15" s="101">
        <f>SUM('Electricity Data'!D108:W108)</f>
        <v>0</v>
      </c>
      <c r="E15" s="96" t="s">
        <v>47</v>
      </c>
      <c r="F15" s="43"/>
    </row>
    <row r="16" spans="2:6" ht="15" hidden="1" customHeight="1" x14ac:dyDescent="0.35">
      <c r="B16" s="42"/>
      <c r="C16" s="99" t="s">
        <v>112</v>
      </c>
      <c r="D16" s="101">
        <f>(SUM(R.Electricity.ES2S1)*Developer!T4)+(SUM(R.Electricity.ES2S2)*Developer!T5)+(SUM(R.Electricity.ES2S3)*Developer!T6)+(SUM(R.Electricity.ES2S4)*Developer!T7)+(SUM(R.Electricity.ES2S5)*Developer!T8)+(SUM(R.Electricity.ES2S6)*Developer!T9)+(SUM(R.Electricity.ES2S7)*Developer!T10)+(SUM(R.Electricity.ES2S8)*Developer!T11)+(SUM(R.Electricity.ES2S9)*Developer!T12)+(SUM(R.Electricity.ES2S10)*Developer!T13)+(SUM(R.Electricity.ES2S11)*Developer!T14)+(SUM(R.Electricity.ES2S12)*Developer!T15)+(SUM(R.Electricity.ES2S13)*Developer!T16)+(SUM(R.Electricity.ES2S14)*Developer!T17)+(SUM(R.Electricity.ES2S15)*Developer!T18)+(SUM(R.Electricity.ES2S16)*Developer!T19)+(SUM(R.Electricity.ES2S17)*Developer!T20)+(SUM(R.Electricity.ES2S18)*Developer!T21)+(SUM(R.Electricity.ES2S19)*Developer!T22)+(SUM(R.Electricity.ES2S20)*Developer!T23)+(SUM(R.Electricity.ES2S21)*Developer!T24)+(SUM(R.Electricity.ES2S22)*Developer!T25)+(SUM(R.Electricity.ES2S23)*Developer!T26)+(SUM(R.Electricity.ES2S24)*Developer!T27)</f>
        <v>0</v>
      </c>
      <c r="E16" s="103" t="s">
        <v>115</v>
      </c>
      <c r="F16" s="43"/>
    </row>
    <row r="17" spans="2:6" ht="15" hidden="1" customHeight="1" x14ac:dyDescent="0.35">
      <c r="B17" s="42"/>
      <c r="C17" s="99" t="s">
        <v>117</v>
      </c>
      <c r="D17" s="101" t="str">
        <f>IFERROR(IF(I.Facility.ComplianceYear="","",IF(I.Facility.ComplianceYear&gt;2030,VLOOKUP("Existing gaseous fuel 2030",S.Developer.Lookups,2,FALSE),VLOOKUP("Existing gaseous fuel "&amp;I.Facility.ComplianceYear,S.Developer.Lookups,2,FALSE))),"")</f>
        <v/>
      </c>
      <c r="E17" s="103" t="s">
        <v>118</v>
      </c>
      <c r="F17" s="43"/>
    </row>
    <row r="18" spans="2:6" ht="15" hidden="1" customHeight="1" x14ac:dyDescent="0.25">
      <c r="B18" s="42"/>
      <c r="C18" s="94"/>
      <c r="D18" s="94"/>
      <c r="E18" s="94"/>
      <c r="F18" s="43"/>
    </row>
    <row r="19" spans="2:6" ht="20.100000000000001" hidden="1" customHeight="1" x14ac:dyDescent="0.25">
      <c r="B19" s="56"/>
      <c r="C19" s="107" t="s">
        <v>106</v>
      </c>
      <c r="D19" s="107"/>
      <c r="E19" s="107"/>
      <c r="F19" s="57"/>
    </row>
    <row r="20" spans="2:6" ht="15" hidden="1" customHeight="1" x14ac:dyDescent="0.25">
      <c r="B20" s="42"/>
      <c r="C20" s="94"/>
      <c r="D20" s="94"/>
      <c r="E20" s="94"/>
      <c r="F20" s="43"/>
    </row>
    <row r="21" spans="2:6" ht="15" hidden="1" customHeight="1" x14ac:dyDescent="0.25">
      <c r="B21" s="42"/>
      <c r="C21" s="98" t="s">
        <v>111</v>
      </c>
      <c r="D21" s="100" t="s">
        <v>114</v>
      </c>
      <c r="E21" s="97" t="s">
        <v>45</v>
      </c>
      <c r="F21" s="43"/>
    </row>
    <row r="22" spans="2:6" ht="15" hidden="1" customHeight="1" x14ac:dyDescent="0.25">
      <c r="B22" s="42"/>
      <c r="C22" s="99" t="s">
        <v>46</v>
      </c>
      <c r="D22" s="101">
        <f>SUM('Electricity Data'!D207:W207)</f>
        <v>0</v>
      </c>
      <c r="E22" s="96" t="s">
        <v>47</v>
      </c>
      <c r="F22" s="43"/>
    </row>
    <row r="23" spans="2:6" ht="15" hidden="1" customHeight="1" x14ac:dyDescent="0.35">
      <c r="B23" s="42"/>
      <c r="C23" s="99" t="s">
        <v>112</v>
      </c>
      <c r="D23" s="101">
        <f>(SUM(R.Electricity.ES3S1)*Developer!T4)+(SUM(R.Electricity.ES3S2)*Developer!T5)+(SUM(R.Electricity.ES3S3)*Developer!T6)+(SUM(R.Electricity.ES3S4)*Developer!T7)+(SUM(R.Electricity.ES3S5)*Developer!T8)+(SUM(R.Electricity.ES3S6)*Developer!T9)+(SUM(R.Electricity.ES3S7)*Developer!T10)+(SUM(R.Electricity.ES3S8)*Developer!T11)+(SUM(R.Electricity.ES3S9)*Developer!T12)+(SUM(R.Electricity.ES3S10)*Developer!T13)+(SUM(R.Electricity.ES3S11)*Developer!T14)+(SUM(R.Electricity.ES3S12)*Developer!T15)+(SUM(R.Electricity.ES3S13)*Developer!T16)+(SUM(R.Electricity.ES3S14)*Developer!T17)+(SUM(R.Electricity.ES3S15)*Developer!T18)+(SUM(R.Electricity.ES3S16)*Developer!T19)+(SUM(R.Electricity.ES3S17)*Developer!T20)+(SUM(R.Electricity.ES3S18)*Developer!T21)+(SUM(R.Electricity.ES3S19)*Developer!T22)+(SUM(R.Electricity.ES3S20)*Developer!T23)+(SUM(R.Electricity.ES3S21)*Developer!T24)+(SUM(R.Electricity.ES3S22)*Developer!T25)+(SUM(R.Electricity.ES3S23)*Developer!T26)+(SUM(R.Electricity.ES3S24)*Developer!T27)</f>
        <v>0</v>
      </c>
      <c r="E23" s="103" t="s">
        <v>115</v>
      </c>
      <c r="F23" s="43"/>
    </row>
    <row r="24" spans="2:6" ht="15" hidden="1" customHeight="1" x14ac:dyDescent="0.35">
      <c r="B24" s="42"/>
      <c r="C24" s="99" t="s">
        <v>117</v>
      </c>
      <c r="D24" s="101" t="str">
        <f>IFERROR(IF(I.Facility.ComplianceYear="","",IF(I.Facility.ComplianceYear&gt;2030,VLOOKUP("New and expanded gaseous fuel 2030",S.Developer.Lookups,2,FALSE),VLOOKUP("New and expanded gaseous fuel "&amp;I.Facility.ComplianceYear,S.Developer.Lookups,2,FALSE))),"")</f>
        <v/>
      </c>
      <c r="E24" s="103" t="s">
        <v>118</v>
      </c>
      <c r="F24" s="43"/>
    </row>
    <row r="25" spans="2:6" ht="15" hidden="1" customHeight="1" x14ac:dyDescent="0.25">
      <c r="B25" s="42"/>
      <c r="C25" s="94"/>
      <c r="D25" s="94"/>
      <c r="E25" s="94"/>
      <c r="F25" s="43"/>
    </row>
    <row r="26" spans="2:6" ht="20.100000000000001" hidden="1" customHeight="1" x14ac:dyDescent="0.25">
      <c r="B26" s="56"/>
      <c r="C26" s="107" t="s">
        <v>107</v>
      </c>
      <c r="D26" s="107"/>
      <c r="E26" s="107"/>
      <c r="F26" s="57"/>
    </row>
    <row r="27" spans="2:6" ht="15" hidden="1" customHeight="1" x14ac:dyDescent="0.25">
      <c r="B27" s="42"/>
      <c r="C27" s="94"/>
      <c r="D27" s="94"/>
      <c r="E27" s="94"/>
      <c r="F27" s="43"/>
    </row>
    <row r="28" spans="2:6" ht="15" hidden="1" customHeight="1" x14ac:dyDescent="0.25">
      <c r="B28" s="42"/>
      <c r="C28" s="98" t="s">
        <v>111</v>
      </c>
      <c r="D28" s="100" t="s">
        <v>114</v>
      </c>
      <c r="E28" s="97" t="s">
        <v>45</v>
      </c>
      <c r="F28" s="43"/>
    </row>
    <row r="29" spans="2:6" ht="15" hidden="1" customHeight="1" x14ac:dyDescent="0.25">
      <c r="B29" s="42"/>
      <c r="C29" s="99" t="s">
        <v>46</v>
      </c>
      <c r="D29" s="101">
        <f>SUM('Electricity Data'!D306:W306)</f>
        <v>0</v>
      </c>
      <c r="E29" s="96" t="s">
        <v>47</v>
      </c>
      <c r="F29" s="43"/>
    </row>
    <row r="30" spans="2:6" ht="15" hidden="1" customHeight="1" x14ac:dyDescent="0.35">
      <c r="B30" s="42"/>
      <c r="C30" s="99" t="s">
        <v>112</v>
      </c>
      <c r="D30" s="101">
        <f>(SUM(R.Electricity.ES4S1)*Developer!T4)+(SUM(R.Electricity.ES4S2)*Developer!T5)+(SUM(R.Electricity.ES4S3)*Developer!T6)+(SUM(R.Electricity.ES4S4)*Developer!T7)+(SUM(R.Electricity.ES4S5)*Developer!T8)+(SUM(R.Electricity.ES4S6)*Developer!T9)+(SUM(R.Electricity.ES4S7)*Developer!T10)+(SUM(R.Electricity.ES4S8)*Developer!T11)+(SUM(R.Electricity.ES4S9)*Developer!T12)+(SUM(R.Electricity.ES4S10)*Developer!T13)+(SUM(R.Electricity.ES4S11)*Developer!T14)+(SUM(R.Electricity.ES4S12)*Developer!T15)+(SUM(R.Electricity.ES4S13)*Developer!T16)+(SUM(R.Electricity.ES4S14)*Developer!T17)+(SUM(R.Electricity.ES4S15)*Developer!T18)+(SUM(R.Electricity.ES4S16)*Developer!T19)+(SUM(R.Electricity.ES4S17)*Developer!T20)+(SUM(R.Electricity.ES4S18)*Developer!T21)+(SUM(R.Electricity.ES4S19)*Developer!T22)+(SUM(R.Electricity.ES4S20)*Developer!T23)+(SUM(R.Electricity.ES4S21)*Developer!T24)+(SUM(R.Electricity.ES4S22)*Developer!T25)+(SUM(R.Electricity.ES4S23)*Developer!T26)+(SUM(R.Electricity.ES4S24)*Developer!T27)</f>
        <v>0</v>
      </c>
      <c r="E30" s="103" t="s">
        <v>115</v>
      </c>
      <c r="F30" s="43"/>
    </row>
    <row r="31" spans="2:6" ht="15" hidden="1" customHeight="1" x14ac:dyDescent="0.35">
      <c r="B31" s="42"/>
      <c r="C31" s="99" t="s">
        <v>117</v>
      </c>
      <c r="D31" s="101" t="str">
        <f>IFERROR(IF(I.Facility.ComplianceYear="","",IF(I.Facility.ComplianceYear&gt;2030,VLOOKUP("Liquid fuel 2030",S.Developer.Lookups,2,FALSE),VLOOKUP("Liquid fuel "&amp;I.Facility.ComplianceYear,S.Developer.Lookups,2,FALSE))),"")</f>
        <v/>
      </c>
      <c r="E31" s="103" t="s">
        <v>118</v>
      </c>
      <c r="F31" s="43"/>
    </row>
    <row r="32" spans="2:6" ht="15" hidden="1" customHeight="1" x14ac:dyDescent="0.25">
      <c r="B32" s="42"/>
      <c r="C32" s="94"/>
      <c r="D32" s="94"/>
      <c r="E32" s="94"/>
      <c r="F32" s="43"/>
    </row>
    <row r="33" spans="2:6" ht="20.100000000000001" hidden="1" customHeight="1" x14ac:dyDescent="0.25">
      <c r="B33" s="56"/>
      <c r="C33" s="107" t="s">
        <v>108</v>
      </c>
      <c r="D33" s="107"/>
      <c r="E33" s="107"/>
      <c r="F33" s="57"/>
    </row>
    <row r="34" spans="2:6" ht="15" hidden="1" customHeight="1" x14ac:dyDescent="0.25">
      <c r="B34" s="42"/>
      <c r="C34" s="94"/>
      <c r="D34" s="94"/>
      <c r="E34" s="94"/>
      <c r="F34" s="43"/>
    </row>
    <row r="35" spans="2:6" ht="15" hidden="1" customHeight="1" x14ac:dyDescent="0.25">
      <c r="B35" s="42"/>
      <c r="C35" s="98" t="s">
        <v>111</v>
      </c>
      <c r="D35" s="100" t="s">
        <v>114</v>
      </c>
      <c r="E35" s="97" t="s">
        <v>45</v>
      </c>
      <c r="F35" s="43"/>
    </row>
    <row r="36" spans="2:6" ht="15" hidden="1" customHeight="1" x14ac:dyDescent="0.25">
      <c r="B36" s="42"/>
      <c r="C36" s="99" t="s">
        <v>109</v>
      </c>
      <c r="D36" s="101">
        <f>SUM('Electricity Data'!D405:W405)</f>
        <v>0</v>
      </c>
      <c r="E36" s="96" t="s">
        <v>110</v>
      </c>
      <c r="F36" s="43"/>
    </row>
    <row r="37" spans="2:6" ht="15" hidden="1" customHeight="1" x14ac:dyDescent="0.35">
      <c r="B37" s="42"/>
      <c r="C37" s="99" t="s">
        <v>112</v>
      </c>
      <c r="D37" s="101">
        <f>(SUM(R.Electricity.ES5S1)*Developer!T4)+(SUM(R.Electricity.ES5S2)*Developer!T5)+(SUM(R.Electricity.ES5S3)*Developer!T6)+(SUM(R.Electricity.ES5S4)*Developer!T7)+(SUM(R.Electricity.ES5S5)*Developer!T8)+(SUM(R.Electricity.ES5S6)*Developer!T9)+(SUM(R.Electricity.ES5S7)*Developer!T10)+(SUM(R.Electricity.ES5S8)*Developer!T11)+(SUM(R.Electricity.ES5S9)*Developer!T12)+(SUM(R.Electricity.ES5S10)*Developer!T13)+(SUM(R.Electricity.ES5S11)*Developer!T14)+(SUM(R.Electricity.ES5S12)*Developer!T15)+(SUM(R.Electricity.ES5S13)*Developer!T16)+(SUM(R.Electricity.ES5S14)*Developer!T17)+(SUM(R.Electricity.ES5S15)*Developer!T18)+(SUM(R.Electricity.ES5S16)*Developer!T19)+(SUM(R.Electricity.ES5S17)*Developer!T20)+(SUM(R.Electricity.ES5S18)*Developer!T21)+(SUM(R.Electricity.ES5S19)*Developer!T22)+(SUM(R.Electricity.ES5S20)*Developer!T23)+(SUM(R.Electricity.ES5S21)*Developer!T24)+(SUM(R.Electricity.ES5S22)*Developer!T25)+(SUM(R.Electricity.ES5S23)*Developer!T26)+(SUM(R.Electricity.ES5S24)*Developer!T27)</f>
        <v>0</v>
      </c>
      <c r="E37" s="103" t="s">
        <v>115</v>
      </c>
      <c r="F37" s="43"/>
    </row>
    <row r="38" spans="2:6" ht="15" hidden="1" customHeight="1" x14ac:dyDescent="0.35">
      <c r="B38" s="42"/>
      <c r="C38" s="99" t="s">
        <v>117</v>
      </c>
      <c r="D38" s="101" t="str">
        <f>IFERROR(IF(I.Facility.ComplianceYear="","",IF(I.Facility.ComplianceYear&gt;2030,VLOOKUP("Sold heat 2030",S.Developer.Lookups,2,FALSE),VLOOKUP("Sold heat "&amp;I.Facility.ComplianceYear,S.Developer.Lookups,2,FALSE))),"")</f>
        <v/>
      </c>
      <c r="E38" s="103" t="s">
        <v>119</v>
      </c>
      <c r="F38" s="43"/>
    </row>
    <row r="39" spans="2:6" ht="15" hidden="1" customHeight="1" x14ac:dyDescent="0.25">
      <c r="B39" s="42"/>
      <c r="C39" s="94"/>
      <c r="D39" s="94"/>
      <c r="E39" s="94"/>
      <c r="F39" s="43"/>
    </row>
    <row r="40" spans="2:6" ht="20.100000000000001" customHeight="1" x14ac:dyDescent="0.25">
      <c r="B40" s="56"/>
      <c r="C40" s="107" t="s">
        <v>120</v>
      </c>
      <c r="D40" s="107"/>
      <c r="E40" s="107"/>
      <c r="F40" s="57"/>
    </row>
    <row r="41" spans="2:6" ht="15" customHeight="1" x14ac:dyDescent="0.25">
      <c r="B41" s="42"/>
      <c r="C41" s="94"/>
      <c r="D41" s="94"/>
      <c r="E41" s="94"/>
      <c r="F41" s="43"/>
    </row>
    <row r="42" spans="2:6" ht="15" customHeight="1" x14ac:dyDescent="0.25">
      <c r="B42" s="42"/>
      <c r="C42" s="98" t="s">
        <v>111</v>
      </c>
      <c r="D42" s="100" t="s">
        <v>114</v>
      </c>
      <c r="E42" s="97" t="s">
        <v>45</v>
      </c>
      <c r="F42" s="43"/>
    </row>
    <row r="43" spans="2:6" ht="15" customHeight="1" x14ac:dyDescent="0.35">
      <c r="B43" s="42"/>
      <c r="C43" s="99" t="s">
        <v>113</v>
      </c>
      <c r="D43" s="101">
        <f>SUM(D9,D16,D23,D30,D37)</f>
        <v>0</v>
      </c>
      <c r="E43" s="103" t="s">
        <v>115</v>
      </c>
      <c r="F43" s="43"/>
    </row>
    <row r="44" spans="2:6" ht="15" customHeight="1" x14ac:dyDescent="0.35">
      <c r="B44" s="42"/>
      <c r="C44" s="99" t="s">
        <v>121</v>
      </c>
      <c r="D44" s="101">
        <f>SUM(IFERROR(D8*D10,0),IFERROR(D15*D17,0),IFERROR(D22*D24,0),IFERROR(D29*D31,0),IFERROR(D36*D38,0))</f>
        <v>0</v>
      </c>
      <c r="E44" s="103" t="s">
        <v>115</v>
      </c>
      <c r="F44" s="43"/>
    </row>
    <row r="45" spans="2:6" ht="15" customHeight="1" x14ac:dyDescent="0.35">
      <c r="B45" s="42"/>
      <c r="C45" s="99" t="s">
        <v>122</v>
      </c>
      <c r="D45" s="104">
        <f>IFERROR(ROUND(IF(D44-D43&gt;0,D44-D43,0),0),"")</f>
        <v>0</v>
      </c>
      <c r="E45" s="103" t="s">
        <v>115</v>
      </c>
      <c r="F45" s="43"/>
    </row>
    <row r="46" spans="2:6" ht="15" customHeight="1" x14ac:dyDescent="0.35">
      <c r="B46" s="42"/>
      <c r="C46" s="99" t="s">
        <v>123</v>
      </c>
      <c r="D46" s="104">
        <f>IFERROR(ROUND(IF(D43-D44&gt;0,D43-D44,0),0),"")</f>
        <v>0</v>
      </c>
      <c r="E46" s="103" t="s">
        <v>115</v>
      </c>
      <c r="F46" s="43"/>
    </row>
    <row r="47" spans="2:6" ht="15" customHeight="1" x14ac:dyDescent="0.25">
      <c r="B47" s="42"/>
      <c r="C47" s="94"/>
      <c r="D47" s="94"/>
      <c r="E47" s="94"/>
      <c r="F47" s="43"/>
    </row>
    <row r="48" spans="2:6" ht="15" customHeight="1" x14ac:dyDescent="0.25">
      <c r="B48" s="44"/>
      <c r="C48" s="49">
        <f>R.Instructions.VersionNumber</f>
        <v>2</v>
      </c>
      <c r="D48" s="45"/>
      <c r="E48" s="50">
        <f>R.Instructions.VersionDate</f>
        <v>45691</v>
      </c>
      <c r="F48" s="46"/>
    </row>
  </sheetData>
  <sheetProtection algorithmName="SHA-512" hashValue="RFcyeh8f8hb9LzYc1gvlbeGJ86atJsL1dhR+1u8NImR293ojfM8+W6nvj1+egR9RMG8FBO/xRIRsU5vmFXLfGg==" saltValue="Jh3AvncLbxFKoIxPQaDpYw==" spinCount="100000" sheet="1" objects="1" scenarios="1" selectLockedCells="1" selectUnlockedCells="1"/>
  <mergeCells count="7">
    <mergeCell ref="C4:E4"/>
    <mergeCell ref="C40:E40"/>
    <mergeCell ref="C5:E5"/>
    <mergeCell ref="C12:E12"/>
    <mergeCell ref="C19:E19"/>
    <mergeCell ref="C26:E26"/>
    <mergeCell ref="C33:E3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D3765-EEF0-4E29-B1D3-581E805FCE74}">
  <sheetPr codeName="Sheet5">
    <tabColor rgb="FF046A38"/>
  </sheetPr>
  <dimension ref="B1:G38"/>
  <sheetViews>
    <sheetView showGridLines="0" showRowColHeaders="0" zoomScaleNormal="100" workbookViewId="0">
      <selection activeCell="D9" sqref="D9"/>
    </sheetView>
  </sheetViews>
  <sheetFormatPr defaultColWidth="9.140625"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47"/>
      <c r="C4" s="111" t="s">
        <v>124</v>
      </c>
      <c r="D4" s="111"/>
      <c r="E4" s="111"/>
      <c r="F4" s="111"/>
      <c r="G4" s="48"/>
    </row>
    <row r="5" spans="2:7" ht="15" customHeight="1" x14ac:dyDescent="0.25">
      <c r="B5" s="42"/>
      <c r="C5" s="94"/>
      <c r="D5" s="94"/>
      <c r="E5" s="94"/>
      <c r="F5" s="94"/>
      <c r="G5" s="43"/>
    </row>
    <row r="6" spans="2:7" ht="15" customHeight="1" x14ac:dyDescent="0.25">
      <c r="B6" s="42"/>
      <c r="C6" s="94" t="s">
        <v>15</v>
      </c>
      <c r="D6" s="94"/>
      <c r="E6" s="94"/>
      <c r="F6" s="94" t="s">
        <v>16</v>
      </c>
      <c r="G6" s="43"/>
    </row>
    <row r="7" spans="2:7" ht="15" customHeight="1" x14ac:dyDescent="0.25">
      <c r="B7" s="42"/>
      <c r="C7" s="114" t="str">
        <f>IF(I.Facility.FacilityName="","",I.Facility.FacilityName)</f>
        <v/>
      </c>
      <c r="D7" s="115"/>
      <c r="E7" s="94"/>
      <c r="F7" s="53" t="str">
        <f>IF(I.Facility.OBPSNumber="","",I.Facility.OBPSNumber)</f>
        <v/>
      </c>
      <c r="G7" s="43"/>
    </row>
    <row r="8" spans="2:7" ht="15" customHeight="1" x14ac:dyDescent="0.25">
      <c r="B8" s="42"/>
      <c r="C8" s="94"/>
      <c r="D8" s="94"/>
      <c r="E8" s="94"/>
      <c r="F8" s="94"/>
      <c r="G8" s="43"/>
    </row>
    <row r="9" spans="2:7" ht="15" customHeight="1" x14ac:dyDescent="0.25">
      <c r="B9" s="42"/>
      <c r="C9" s="94" t="s">
        <v>125</v>
      </c>
      <c r="D9" s="51"/>
      <c r="E9" s="94" t="s">
        <v>126</v>
      </c>
      <c r="F9" s="94"/>
      <c r="G9" s="43"/>
    </row>
    <row r="10" spans="2:7" ht="15" customHeight="1" x14ac:dyDescent="0.25">
      <c r="B10" s="42"/>
      <c r="C10" s="105" t="s">
        <v>127</v>
      </c>
      <c r="D10" s="105"/>
      <c r="E10" s="105"/>
      <c r="F10" s="105"/>
      <c r="G10" s="43"/>
    </row>
    <row r="11" spans="2:7" ht="15" customHeight="1" x14ac:dyDescent="0.25">
      <c r="B11" s="42"/>
      <c r="C11" s="105"/>
      <c r="D11" s="105"/>
      <c r="E11" s="105"/>
      <c r="F11" s="105"/>
      <c r="G11" s="43"/>
    </row>
    <row r="12" spans="2:7" ht="15" customHeight="1" x14ac:dyDescent="0.25">
      <c r="B12" s="42"/>
      <c r="C12" s="105"/>
      <c r="D12" s="105"/>
      <c r="E12" s="105"/>
      <c r="F12" s="105"/>
      <c r="G12" s="43"/>
    </row>
    <row r="13" spans="2:7" ht="15" customHeight="1" x14ac:dyDescent="0.25">
      <c r="B13" s="42"/>
      <c r="C13" s="105"/>
      <c r="D13" s="105"/>
      <c r="E13" s="105"/>
      <c r="F13" s="105"/>
      <c r="G13" s="43"/>
    </row>
    <row r="14" spans="2:7" ht="15" customHeight="1" x14ac:dyDescent="0.25">
      <c r="B14" s="42"/>
      <c r="C14" s="105"/>
      <c r="D14" s="105"/>
      <c r="E14" s="105"/>
      <c r="F14" s="105"/>
      <c r="G14" s="43"/>
    </row>
    <row r="15" spans="2:7" ht="15" customHeight="1" x14ac:dyDescent="0.25">
      <c r="B15" s="42"/>
      <c r="C15" s="105"/>
      <c r="D15" s="105"/>
      <c r="E15" s="105"/>
      <c r="F15" s="105"/>
      <c r="G15" s="43"/>
    </row>
    <row r="16" spans="2:7" ht="15" customHeight="1" x14ac:dyDescent="0.25">
      <c r="B16" s="42"/>
      <c r="C16" s="108" t="s">
        <v>128</v>
      </c>
      <c r="D16" s="105"/>
      <c r="E16" s="105"/>
      <c r="F16" s="105"/>
      <c r="G16" s="43"/>
    </row>
    <row r="17" spans="2:7" ht="15" customHeight="1" x14ac:dyDescent="0.25">
      <c r="B17" s="42"/>
      <c r="C17" s="105"/>
      <c r="D17" s="105"/>
      <c r="E17" s="105"/>
      <c r="F17" s="105"/>
      <c r="G17" s="43"/>
    </row>
    <row r="18" spans="2:7" ht="15" customHeight="1" x14ac:dyDescent="0.25">
      <c r="B18" s="42"/>
      <c r="C18" s="105"/>
      <c r="D18" s="105"/>
      <c r="E18" s="105"/>
      <c r="F18" s="105"/>
      <c r="G18" s="43"/>
    </row>
    <row r="19" spans="2:7" ht="15" customHeight="1" x14ac:dyDescent="0.25">
      <c r="B19" s="42"/>
      <c r="C19" s="105"/>
      <c r="D19" s="105"/>
      <c r="E19" s="105"/>
      <c r="F19" s="105"/>
      <c r="G19" s="43"/>
    </row>
    <row r="20" spans="2:7" ht="15" customHeight="1" x14ac:dyDescent="0.25">
      <c r="B20" s="42"/>
      <c r="C20" s="94"/>
      <c r="D20" s="94"/>
      <c r="E20" s="94"/>
      <c r="F20" s="94"/>
      <c r="G20" s="43"/>
    </row>
    <row r="21" spans="2:7" ht="15" customHeight="1" x14ac:dyDescent="0.25">
      <c r="B21" s="42"/>
      <c r="C21" s="94"/>
      <c r="D21" s="94"/>
      <c r="E21" s="94"/>
      <c r="F21" s="94"/>
      <c r="G21" s="43"/>
    </row>
    <row r="22" spans="2:7" ht="15" customHeight="1" x14ac:dyDescent="0.25">
      <c r="B22" s="42"/>
      <c r="C22" s="94"/>
      <c r="D22" s="94"/>
      <c r="E22" s="94"/>
      <c r="F22" s="94"/>
      <c r="G22" s="43"/>
    </row>
    <row r="23" spans="2:7" ht="15" customHeight="1" x14ac:dyDescent="0.25">
      <c r="B23" s="42"/>
      <c r="C23" s="94"/>
      <c r="D23" s="94"/>
      <c r="E23" s="94"/>
      <c r="F23" s="94"/>
      <c r="G23" s="43"/>
    </row>
    <row r="24" spans="2:7" ht="15" customHeight="1" x14ac:dyDescent="0.25">
      <c r="B24" s="42"/>
      <c r="C24" s="94"/>
      <c r="D24" s="94"/>
      <c r="E24" s="94"/>
      <c r="F24" s="94"/>
      <c r="G24" s="43"/>
    </row>
    <row r="25" spans="2:7" ht="15" customHeight="1" x14ac:dyDescent="0.25">
      <c r="B25" s="42"/>
      <c r="C25" s="117"/>
      <c r="D25" s="118"/>
      <c r="E25" s="94"/>
      <c r="F25" s="94"/>
      <c r="G25" s="43"/>
    </row>
    <row r="26" spans="2:7" ht="15" customHeight="1" x14ac:dyDescent="0.25">
      <c r="B26" s="42"/>
      <c r="C26" s="119"/>
      <c r="D26" s="120"/>
      <c r="E26" s="94"/>
      <c r="F26" s="94"/>
      <c r="G26" s="43"/>
    </row>
    <row r="27" spans="2:7" ht="15" customHeight="1" x14ac:dyDescent="0.25">
      <c r="B27" s="42"/>
      <c r="C27" s="119"/>
      <c r="D27" s="120"/>
      <c r="E27" s="94"/>
      <c r="F27" s="94"/>
      <c r="G27" s="43"/>
    </row>
    <row r="28" spans="2:7" ht="15" customHeight="1" x14ac:dyDescent="0.25">
      <c r="B28" s="42"/>
      <c r="C28" s="121"/>
      <c r="D28" s="122"/>
      <c r="E28" s="94"/>
      <c r="F28" s="52"/>
      <c r="G28" s="43"/>
    </row>
    <row r="29" spans="2:7" ht="15" customHeight="1" x14ac:dyDescent="0.25">
      <c r="B29" s="42"/>
      <c r="C29" s="94" t="s">
        <v>129</v>
      </c>
      <c r="D29" s="94"/>
      <c r="E29" s="94"/>
      <c r="F29" s="94" t="s">
        <v>130</v>
      </c>
      <c r="G29" s="43"/>
    </row>
    <row r="30" spans="2:7" ht="15" customHeight="1" x14ac:dyDescent="0.25">
      <c r="B30" s="42"/>
      <c r="C30" s="94"/>
      <c r="D30" s="94"/>
      <c r="E30" s="94"/>
      <c r="F30" s="94"/>
      <c r="G30" s="43"/>
    </row>
    <row r="31" spans="2:7" ht="15" customHeight="1" x14ac:dyDescent="0.25">
      <c r="B31" s="42"/>
      <c r="C31" s="116"/>
      <c r="D31" s="116"/>
      <c r="E31" s="94"/>
      <c r="F31" s="94"/>
      <c r="G31" s="43"/>
    </row>
    <row r="32" spans="2:7" ht="15" customHeight="1" x14ac:dyDescent="0.25">
      <c r="B32" s="42"/>
      <c r="C32" s="94"/>
      <c r="D32" s="94"/>
      <c r="E32" s="94"/>
      <c r="F32" s="94"/>
      <c r="G32" s="43"/>
    </row>
    <row r="33" spans="2:7" ht="15" customHeight="1" x14ac:dyDescent="0.25">
      <c r="B33" s="42"/>
      <c r="C33" s="123" t="s">
        <v>131</v>
      </c>
      <c r="D33" s="123"/>
      <c r="E33" s="94"/>
      <c r="F33" s="94"/>
      <c r="G33" s="43"/>
    </row>
    <row r="34" spans="2:7" ht="15" customHeight="1" x14ac:dyDescent="0.25">
      <c r="B34" s="44"/>
      <c r="C34" s="113">
        <f>R.Instructions.VersionNumber</f>
        <v>2</v>
      </c>
      <c r="D34" s="113"/>
      <c r="E34" s="45"/>
      <c r="F34" s="50">
        <f>R.Instructions.VersionDate</f>
        <v>45691</v>
      </c>
      <c r="G34" s="46"/>
    </row>
    <row r="36" spans="2:7" ht="15" customHeight="1" x14ac:dyDescent="0.25">
      <c r="C36" s="112" t="str">
        <f>IFERROR(VLOOKUP("Incomplete",Developer!H6711:I6712,2,FALSE),"Sheet complete.")</f>
        <v>Enter the name of the authorized signing officer.</v>
      </c>
      <c r="D36" s="112"/>
      <c r="E36" s="112"/>
      <c r="F36" s="112"/>
    </row>
    <row r="37" spans="2:7" ht="15" customHeight="1" x14ac:dyDescent="0.25">
      <c r="C37" s="112"/>
      <c r="D37" s="112"/>
      <c r="E37" s="112"/>
      <c r="F37" s="112"/>
    </row>
    <row r="38" spans="2:7" ht="15" customHeight="1" x14ac:dyDescent="0.25">
      <c r="C38" s="112"/>
      <c r="D38" s="112"/>
      <c r="E38" s="112"/>
      <c r="F38" s="112"/>
    </row>
  </sheetData>
  <sheetProtection algorithmName="SHA-512" hashValue="+f0SvaoPGJV/SRYhQElMZJX0CnXwazQ4v3FRDawEXqJC3jGSnNwXc2icbEAqonLFJp0TJzwuHNN8E8RwXmWLdA==" saltValue="+KWwoAHs8/G78WufqSfExA==" spinCount="100000" sheet="1" objects="1" scenarios="1" selectLockedCells="1"/>
  <mergeCells count="9">
    <mergeCell ref="C34:D34"/>
    <mergeCell ref="C36:F38"/>
    <mergeCell ref="C4:F4"/>
    <mergeCell ref="C7:D7"/>
    <mergeCell ref="C10:F15"/>
    <mergeCell ref="C31:D31"/>
    <mergeCell ref="C16:F19"/>
    <mergeCell ref="C25:D28"/>
    <mergeCell ref="C33:D33"/>
  </mergeCells>
  <conditionalFormatting sqref="C36">
    <cfRule type="cellIs" dxfId="0" priority="1" stopIfTrue="1" operator="equal">
      <formula>"Sheet complete."</formula>
    </cfRule>
  </conditionalFormatting>
  <dataValidations count="1">
    <dataValidation type="date" allowBlank="1" showInputMessage="1" showErrorMessage="1" errorTitle="Declaration" error="The date of signature cannot be before this form was published and must be in the format: yyyy-mm-dd." prompt="yyyy-mm-dd" sqref="F28" xr:uid="{4F2BBD05-C263-4216-B6F1-49E782E4015D}">
      <formula1>R.Instructions.VersionDate</formula1>
      <formula2>2958465</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PrintForm">
                <anchor moveWithCells="1" sizeWithCells="1">
                  <from>
                    <xdr:col>2</xdr:col>
                    <xdr:colOff>0</xdr:colOff>
                    <xdr:row>19</xdr:row>
                    <xdr:rowOff>0</xdr:rowOff>
                  </from>
                  <to>
                    <xdr:col>3</xdr:col>
                    <xdr:colOff>1400175</xdr:colOff>
                    <xdr:row>23</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7BE71-314F-4CB5-A5D9-2D516151DBB8}">
  <sheetPr codeName="Sheet6">
    <tabColor rgb="FF00558C"/>
  </sheetPr>
  <dimension ref="B1:F42"/>
  <sheetViews>
    <sheetView showGridLines="0" showRowColHeaders="0" zoomScaleNormal="100" workbookViewId="0">
      <selection activeCell="C2" sqref="C2"/>
    </sheetView>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47"/>
      <c r="C4" s="111" t="s">
        <v>132</v>
      </c>
      <c r="D4" s="111"/>
      <c r="E4" s="111"/>
      <c r="F4" s="48"/>
    </row>
    <row r="5" spans="2:6" ht="15" customHeight="1" x14ac:dyDescent="0.25">
      <c r="B5" s="42"/>
      <c r="C5" s="94"/>
      <c r="D5" s="94"/>
      <c r="E5" s="94"/>
      <c r="F5" s="43"/>
    </row>
    <row r="6" spans="2:6" ht="15" customHeight="1" x14ac:dyDescent="0.25">
      <c r="B6" s="42"/>
      <c r="C6" s="124" t="s">
        <v>133</v>
      </c>
      <c r="D6" s="105"/>
      <c r="E6" s="105"/>
      <c r="F6" s="43"/>
    </row>
    <row r="7" spans="2:6" ht="15" customHeight="1" x14ac:dyDescent="0.25">
      <c r="B7" s="42"/>
      <c r="C7" s="105" t="s">
        <v>134</v>
      </c>
      <c r="D7" s="105"/>
      <c r="E7" s="105"/>
      <c r="F7" s="43"/>
    </row>
    <row r="8" spans="2:6" ht="15" customHeight="1" x14ac:dyDescent="0.25">
      <c r="B8" s="42"/>
      <c r="C8" s="105"/>
      <c r="D8" s="105"/>
      <c r="E8" s="105"/>
      <c r="F8" s="43"/>
    </row>
    <row r="9" spans="2:6" ht="15" customHeight="1" x14ac:dyDescent="0.25">
      <c r="B9" s="42"/>
      <c r="C9" s="105"/>
      <c r="D9" s="105"/>
      <c r="E9" s="105"/>
      <c r="F9" s="43"/>
    </row>
    <row r="10" spans="2:6" ht="15" customHeight="1" x14ac:dyDescent="0.25">
      <c r="B10" s="42"/>
      <c r="C10" s="105"/>
      <c r="D10" s="105"/>
      <c r="E10" s="105"/>
      <c r="F10" s="43"/>
    </row>
    <row r="11" spans="2:6" ht="15" customHeight="1" x14ac:dyDescent="0.25">
      <c r="B11" s="42"/>
      <c r="C11" s="105"/>
      <c r="D11" s="105"/>
      <c r="E11" s="105"/>
      <c r="F11" s="43"/>
    </row>
    <row r="12" spans="2:6" ht="15" customHeight="1" x14ac:dyDescent="0.25">
      <c r="B12" s="42"/>
      <c r="C12" s="105"/>
      <c r="D12" s="105"/>
      <c r="E12" s="105"/>
      <c r="F12" s="43"/>
    </row>
    <row r="13" spans="2:6" ht="15" customHeight="1" x14ac:dyDescent="0.25">
      <c r="B13" s="42"/>
      <c r="C13" s="124" t="s">
        <v>135</v>
      </c>
      <c r="D13" s="105"/>
      <c r="E13" s="105"/>
      <c r="F13" s="43"/>
    </row>
    <row r="14" spans="2:6" ht="15" customHeight="1" x14ac:dyDescent="0.25">
      <c r="B14" s="42"/>
      <c r="C14" s="105" t="s">
        <v>136</v>
      </c>
      <c r="D14" s="105"/>
      <c r="E14" s="105"/>
      <c r="F14" s="43"/>
    </row>
    <row r="15" spans="2:6" ht="15" customHeight="1" x14ac:dyDescent="0.25">
      <c r="B15" s="42"/>
      <c r="C15" s="105"/>
      <c r="D15" s="105"/>
      <c r="E15" s="105"/>
      <c r="F15" s="43"/>
    </row>
    <row r="16" spans="2:6" ht="15" customHeight="1" x14ac:dyDescent="0.25">
      <c r="B16" s="42"/>
      <c r="C16" s="105"/>
      <c r="D16" s="105"/>
      <c r="E16" s="105"/>
      <c r="F16" s="43"/>
    </row>
    <row r="17" spans="2:6" ht="15" customHeight="1" x14ac:dyDescent="0.25">
      <c r="B17" s="42"/>
      <c r="C17" s="105"/>
      <c r="D17" s="105"/>
      <c r="E17" s="105"/>
      <c r="F17" s="43"/>
    </row>
    <row r="18" spans="2:6" ht="15" customHeight="1" x14ac:dyDescent="0.25">
      <c r="B18" s="42"/>
      <c r="C18" s="105"/>
      <c r="D18" s="105"/>
      <c r="E18" s="105"/>
      <c r="F18" s="43"/>
    </row>
    <row r="19" spans="2:6" ht="15" customHeight="1" x14ac:dyDescent="0.25">
      <c r="B19" s="42"/>
      <c r="C19" s="124" t="s">
        <v>137</v>
      </c>
      <c r="D19" s="105"/>
      <c r="E19" s="105"/>
      <c r="F19" s="43"/>
    </row>
    <row r="20" spans="2:6" ht="15" customHeight="1" x14ac:dyDescent="0.25">
      <c r="B20" s="42"/>
      <c r="C20" s="105" t="s">
        <v>138</v>
      </c>
      <c r="D20" s="105"/>
      <c r="E20" s="105"/>
      <c r="F20" s="43"/>
    </row>
    <row r="21" spans="2:6" ht="15" customHeight="1" x14ac:dyDescent="0.25">
      <c r="B21" s="42"/>
      <c r="C21" s="105"/>
      <c r="D21" s="105"/>
      <c r="E21" s="105"/>
      <c r="F21" s="43"/>
    </row>
    <row r="22" spans="2:6" ht="15" customHeight="1" x14ac:dyDescent="0.25">
      <c r="B22" s="42"/>
      <c r="C22" s="105"/>
      <c r="D22" s="105"/>
      <c r="E22" s="105"/>
      <c r="F22" s="43"/>
    </row>
    <row r="23" spans="2:6" ht="15" customHeight="1" x14ac:dyDescent="0.25">
      <c r="B23" s="42"/>
      <c r="C23" s="105"/>
      <c r="D23" s="105"/>
      <c r="E23" s="105"/>
      <c r="F23" s="43"/>
    </row>
    <row r="24" spans="2:6" ht="15" customHeight="1" x14ac:dyDescent="0.25">
      <c r="B24" s="42"/>
      <c r="C24" s="105"/>
      <c r="D24" s="105"/>
      <c r="E24" s="105"/>
      <c r="F24" s="43"/>
    </row>
    <row r="25" spans="2:6" ht="15" customHeight="1" x14ac:dyDescent="0.25">
      <c r="B25" s="42"/>
      <c r="C25" s="124" t="s">
        <v>139</v>
      </c>
      <c r="D25" s="105"/>
      <c r="E25" s="105"/>
      <c r="F25" s="43"/>
    </row>
    <row r="26" spans="2:6" ht="15" customHeight="1" x14ac:dyDescent="0.25">
      <c r="B26" s="42"/>
      <c r="C26" s="105" t="s">
        <v>140</v>
      </c>
      <c r="D26" s="105"/>
      <c r="E26" s="105"/>
      <c r="F26" s="43"/>
    </row>
    <row r="27" spans="2:6" ht="15" customHeight="1" x14ac:dyDescent="0.25">
      <c r="B27" s="42"/>
      <c r="C27" s="105"/>
      <c r="D27" s="105"/>
      <c r="E27" s="105"/>
      <c r="F27" s="43"/>
    </row>
    <row r="28" spans="2:6" ht="15" customHeight="1" x14ac:dyDescent="0.25">
      <c r="B28" s="42"/>
      <c r="C28" s="105"/>
      <c r="D28" s="105"/>
      <c r="E28" s="105"/>
      <c r="F28" s="43"/>
    </row>
    <row r="29" spans="2:6" ht="15" customHeight="1" x14ac:dyDescent="0.25">
      <c r="B29" s="42"/>
      <c r="C29" s="105"/>
      <c r="D29" s="105"/>
      <c r="E29" s="105"/>
      <c r="F29" s="43"/>
    </row>
    <row r="30" spans="2:6" ht="15" customHeight="1" x14ac:dyDescent="0.25">
      <c r="B30" s="42"/>
      <c r="C30" s="105"/>
      <c r="D30" s="105"/>
      <c r="E30" s="105"/>
      <c r="F30" s="43"/>
    </row>
    <row r="31" spans="2:6" ht="15" customHeight="1" x14ac:dyDescent="0.25">
      <c r="B31" s="42"/>
      <c r="C31" s="105"/>
      <c r="D31" s="105"/>
      <c r="E31" s="105"/>
      <c r="F31" s="43"/>
    </row>
    <row r="32" spans="2:6" ht="15" customHeight="1" x14ac:dyDescent="0.25">
      <c r="B32" s="42"/>
      <c r="C32" s="105"/>
      <c r="D32" s="105"/>
      <c r="E32" s="105"/>
      <c r="F32" s="43"/>
    </row>
    <row r="33" spans="2:6" ht="15" customHeight="1" x14ac:dyDescent="0.25">
      <c r="B33" s="42"/>
      <c r="C33" s="105"/>
      <c r="D33" s="105"/>
      <c r="E33" s="105"/>
      <c r="F33" s="43"/>
    </row>
    <row r="34" spans="2:6" ht="15" customHeight="1" x14ac:dyDescent="0.25">
      <c r="B34" s="42"/>
      <c r="C34" s="124" t="s">
        <v>112</v>
      </c>
      <c r="D34" s="105"/>
      <c r="E34" s="105"/>
      <c r="F34" s="43"/>
    </row>
    <row r="35" spans="2:6" ht="15" customHeight="1" x14ac:dyDescent="0.25">
      <c r="B35" s="42"/>
      <c r="C35" s="105" t="s">
        <v>141</v>
      </c>
      <c r="D35" s="105"/>
      <c r="E35" s="105"/>
      <c r="F35" s="43"/>
    </row>
    <row r="36" spans="2:6" ht="15" customHeight="1" x14ac:dyDescent="0.25">
      <c r="B36" s="42"/>
      <c r="C36" s="105"/>
      <c r="D36" s="105"/>
      <c r="E36" s="105"/>
      <c r="F36" s="43"/>
    </row>
    <row r="37" spans="2:6" ht="15" customHeight="1" x14ac:dyDescent="0.25">
      <c r="B37" s="42"/>
      <c r="C37" s="105"/>
      <c r="D37" s="105"/>
      <c r="E37" s="105"/>
      <c r="F37" s="43"/>
    </row>
    <row r="38" spans="2:6" ht="15" customHeight="1" x14ac:dyDescent="0.25">
      <c r="B38" s="42"/>
      <c r="C38" s="105"/>
      <c r="D38" s="105"/>
      <c r="E38" s="105"/>
      <c r="F38" s="43"/>
    </row>
    <row r="39" spans="2:6" ht="15" customHeight="1" x14ac:dyDescent="0.25">
      <c r="B39" s="42"/>
      <c r="C39" s="105"/>
      <c r="D39" s="105"/>
      <c r="E39" s="105"/>
      <c r="F39" s="43"/>
    </row>
    <row r="40" spans="2:6" ht="15" customHeight="1" x14ac:dyDescent="0.25">
      <c r="B40" s="42"/>
      <c r="C40" s="105"/>
      <c r="D40" s="105"/>
      <c r="E40" s="105"/>
      <c r="F40" s="43"/>
    </row>
    <row r="41" spans="2:6" ht="15" customHeight="1" x14ac:dyDescent="0.25">
      <c r="B41" s="42"/>
      <c r="C41" s="105"/>
      <c r="D41" s="105"/>
      <c r="E41" s="105"/>
      <c r="F41" s="43"/>
    </row>
    <row r="42" spans="2:6" ht="15" customHeight="1" x14ac:dyDescent="0.25">
      <c r="B42" s="44"/>
      <c r="C42" s="49">
        <f>R.Instructions.VersionNumber</f>
        <v>2</v>
      </c>
      <c r="D42" s="45"/>
      <c r="E42" s="50">
        <f>R.Instructions.VersionDate</f>
        <v>45691</v>
      </c>
      <c r="F42" s="46"/>
    </row>
  </sheetData>
  <sheetProtection algorithmName="SHA-512" hashValue="a6TI33FlDG4TPl0IFqtZQ2gMXcZWifjsuIYnms0n0xoWy7zFiil2ZATgXdMB7P0LSQjBSBG1vHH1fMzp9KMqag==" saltValue="OXfefMK6R/tcCE0rcnv3WQ==" spinCount="100000" sheet="1" objects="1" scenarios="1" selectLockedCells="1" selectUnlockedCells="1"/>
  <mergeCells count="11">
    <mergeCell ref="C4:E4"/>
    <mergeCell ref="C6:E6"/>
    <mergeCell ref="C7:E12"/>
    <mergeCell ref="C13:E13"/>
    <mergeCell ref="C14:E18"/>
    <mergeCell ref="C34:E34"/>
    <mergeCell ref="C25:E25"/>
    <mergeCell ref="C35:E41"/>
    <mergeCell ref="C19:E19"/>
    <mergeCell ref="C20:E24"/>
    <mergeCell ref="C26:E3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41993-3FAC-4E2F-9540-994A876438C1}">
  <sheetPr codeName="Sheet7">
    <tabColor theme="1"/>
  </sheetPr>
  <dimension ref="A2:T6726"/>
  <sheetViews>
    <sheetView showGridLines="0" showRowColHeaders="0" zoomScaleNormal="100" workbookViewId="0">
      <selection activeCell="F6713" sqref="F6713"/>
    </sheetView>
  </sheetViews>
  <sheetFormatPr defaultColWidth="9.140625" defaultRowHeight="15" customHeight="1" x14ac:dyDescent="0.25"/>
  <cols>
    <col min="1" max="1" width="5.7109375" style="3" customWidth="1"/>
    <col min="2" max="2" width="25" style="1" bestFit="1" customWidth="1"/>
    <col min="3" max="3" width="9.140625" style="1"/>
    <col min="4" max="4" width="33" style="2" bestFit="1" customWidth="1"/>
    <col min="5" max="5" width="14.5703125" style="1" bestFit="1" customWidth="1"/>
    <col min="6" max="6" width="13.42578125" style="1" bestFit="1" customWidth="1"/>
    <col min="7" max="7" width="17.28515625" style="1" bestFit="1" customWidth="1"/>
    <col min="8" max="8" width="13.28515625" style="1" customWidth="1"/>
    <col min="9" max="9" width="46.85546875" style="65" customWidth="1"/>
    <col min="10" max="10" width="5.7109375" style="1" customWidth="1"/>
    <col min="11" max="11" width="35.7109375" style="1" customWidth="1"/>
    <col min="12" max="12" width="36.28515625" style="2" bestFit="1" customWidth="1"/>
    <col min="13" max="13" width="5.7109375" style="1" customWidth="1"/>
    <col min="14" max="14" width="31" style="1" bestFit="1" customWidth="1"/>
    <col min="15" max="15" width="38.7109375" style="1" customWidth="1"/>
    <col min="16" max="16" width="17.28515625" style="1" bestFit="1" customWidth="1"/>
    <col min="17" max="17" width="18.42578125" style="1" customWidth="1"/>
    <col min="18" max="18" width="5.7109375" style="1" customWidth="1"/>
    <col min="19" max="19" width="34.5703125" style="1" bestFit="1" customWidth="1"/>
    <col min="20" max="16384" width="9.140625" style="1"/>
  </cols>
  <sheetData>
    <row r="2" spans="2:20" ht="15" customHeight="1" x14ac:dyDescent="0.25">
      <c r="B2" s="40" t="s">
        <v>142</v>
      </c>
      <c r="K2" s="40" t="s">
        <v>143</v>
      </c>
      <c r="L2" s="41"/>
      <c r="N2" s="40" t="s">
        <v>144</v>
      </c>
      <c r="O2" s="40"/>
      <c r="S2" s="39" t="s">
        <v>145</v>
      </c>
      <c r="T2" s="38"/>
    </row>
    <row r="3" spans="2:20" ht="15" customHeight="1" x14ac:dyDescent="0.25">
      <c r="B3" s="35" t="s">
        <v>146</v>
      </c>
      <c r="C3" s="33" t="s">
        <v>147</v>
      </c>
      <c r="D3" s="37" t="s">
        <v>148</v>
      </c>
      <c r="E3" s="33" t="s">
        <v>149</v>
      </c>
      <c r="F3" s="33" t="s">
        <v>150</v>
      </c>
      <c r="G3" s="33" t="s">
        <v>151</v>
      </c>
      <c r="H3" s="33" t="s">
        <v>152</v>
      </c>
      <c r="I3" s="66" t="s">
        <v>153</v>
      </c>
      <c r="K3" s="35" t="s">
        <v>154</v>
      </c>
      <c r="L3" s="36" t="s">
        <v>148</v>
      </c>
      <c r="N3" s="35" t="s">
        <v>155</v>
      </c>
      <c r="O3" s="34" t="s">
        <v>148</v>
      </c>
      <c r="P3" s="33" t="s">
        <v>150</v>
      </c>
      <c r="Q3" s="32" t="s">
        <v>151</v>
      </c>
      <c r="S3" s="31" t="s">
        <v>156</v>
      </c>
      <c r="T3" s="30" t="s">
        <v>114</v>
      </c>
    </row>
    <row r="4" spans="2:20" ht="15" customHeight="1" x14ac:dyDescent="0.25">
      <c r="B4" s="28" t="s">
        <v>8145</v>
      </c>
      <c r="C4" s="26">
        <v>1</v>
      </c>
      <c r="D4" s="27" t="s">
        <v>8155</v>
      </c>
      <c r="E4" s="27"/>
      <c r="F4" s="26" t="str">
        <f>IF(I.Facility.EmitterName="","",I.Facility.EmitterName)</f>
        <v/>
      </c>
      <c r="G4" s="27"/>
      <c r="H4" s="26" t="str">
        <f>IF(I.Facility.EmitterName="","Incomplete","Complete")</f>
        <v>Incomplete</v>
      </c>
      <c r="I4" s="67" t="s">
        <v>8146</v>
      </c>
      <c r="K4" s="28" t="s">
        <v>159</v>
      </c>
      <c r="L4" s="29" t="s">
        <v>9176</v>
      </c>
      <c r="N4" s="28" t="s">
        <v>160</v>
      </c>
      <c r="O4" s="64" t="s">
        <v>9230</v>
      </c>
      <c r="P4" s="79"/>
      <c r="Q4" s="67"/>
      <c r="R4" s="3"/>
      <c r="S4" s="24" t="s">
        <v>161</v>
      </c>
      <c r="T4" s="23">
        <v>1</v>
      </c>
    </row>
    <row r="5" spans="2:20" ht="15" customHeight="1" x14ac:dyDescent="0.25">
      <c r="B5" s="9" t="s">
        <v>157</v>
      </c>
      <c r="C5" s="1">
        <v>1</v>
      </c>
      <c r="D5" s="2" t="s">
        <v>8156</v>
      </c>
      <c r="E5" s="2"/>
      <c r="F5" s="1" t="str">
        <f>IF(I.Facility.FacilityName="","",I.Facility.FacilityName)</f>
        <v/>
      </c>
      <c r="G5" s="2"/>
      <c r="H5" s="1" t="str">
        <f>IF(I.Facility.FacilityName="","Incomplete","Complete")</f>
        <v>Incomplete</v>
      </c>
      <c r="I5" s="68" t="s">
        <v>158</v>
      </c>
      <c r="K5" s="9" t="s">
        <v>164</v>
      </c>
      <c r="L5" s="19" t="s">
        <v>9177</v>
      </c>
      <c r="N5" s="9" t="s">
        <v>165</v>
      </c>
      <c r="O5" s="78" t="s">
        <v>9231</v>
      </c>
      <c r="P5" s="80">
        <f>R.Instructions.VersionNumber</f>
        <v>2</v>
      </c>
      <c r="Q5" s="86"/>
      <c r="R5" s="3"/>
      <c r="S5" s="21" t="s">
        <v>166</v>
      </c>
      <c r="T5" s="22">
        <v>28</v>
      </c>
    </row>
    <row r="6" spans="2:20" ht="15" customHeight="1" x14ac:dyDescent="0.25">
      <c r="B6" s="9" t="s">
        <v>162</v>
      </c>
      <c r="C6" s="1">
        <v>1</v>
      </c>
      <c r="D6" s="2" t="s">
        <v>8157</v>
      </c>
      <c r="E6" s="62"/>
      <c r="F6" s="62" t="str">
        <f>IF(I.Facility.OBPSNumber="","",I.Facility.OBPSNumber)</f>
        <v/>
      </c>
      <c r="G6" s="62"/>
      <c r="H6" s="1" t="str">
        <f>IF(I.Facility.OBPSNumber="","Incomplete","Complete")</f>
        <v>Incomplete</v>
      </c>
      <c r="I6" s="68" t="s">
        <v>163</v>
      </c>
      <c r="K6" s="9" t="s">
        <v>169</v>
      </c>
      <c r="L6" s="19" t="s">
        <v>9178</v>
      </c>
      <c r="N6" s="7" t="s">
        <v>170</v>
      </c>
      <c r="O6" s="72" t="s">
        <v>9232</v>
      </c>
      <c r="P6" s="81">
        <f>R.Instructions.VersionDate</f>
        <v>45691</v>
      </c>
      <c r="Q6" s="87"/>
      <c r="R6" s="3"/>
      <c r="S6" s="20" t="s">
        <v>171</v>
      </c>
      <c r="T6" s="75">
        <v>265</v>
      </c>
    </row>
    <row r="7" spans="2:20" ht="15" customHeight="1" x14ac:dyDescent="0.25">
      <c r="B7" s="9" t="s">
        <v>167</v>
      </c>
      <c r="C7" s="1">
        <v>1</v>
      </c>
      <c r="D7" s="2" t="s">
        <v>8158</v>
      </c>
      <c r="E7" s="62"/>
      <c r="F7" s="62" t="str">
        <f>IF(I.Facility.ComplianceYear="","",I.Facility.ComplianceYear)</f>
        <v/>
      </c>
      <c r="G7" s="62"/>
      <c r="H7" s="1" t="str">
        <f>IF(I.Facility.ComplianceYear="","Incomplete","Complete")</f>
        <v>Incomplete</v>
      </c>
      <c r="I7" s="68" t="s">
        <v>168</v>
      </c>
      <c r="K7" s="9" t="s">
        <v>174</v>
      </c>
      <c r="L7" s="19" t="s">
        <v>9179</v>
      </c>
      <c r="N7" s="9" t="s">
        <v>175</v>
      </c>
      <c r="O7" s="78" t="s">
        <v>9233</v>
      </c>
      <c r="P7" s="65"/>
      <c r="Q7" s="68"/>
      <c r="R7" s="3"/>
      <c r="S7" s="21" t="s">
        <v>176</v>
      </c>
      <c r="T7" s="22">
        <v>23500</v>
      </c>
    </row>
    <row r="8" spans="2:20" ht="15" customHeight="1" x14ac:dyDescent="0.25">
      <c r="B8" s="9" t="s">
        <v>172</v>
      </c>
      <c r="C8" s="1">
        <v>1</v>
      </c>
      <c r="D8" s="2" t="s">
        <v>8159</v>
      </c>
      <c r="E8" s="62">
        <v>1</v>
      </c>
      <c r="F8" s="62">
        <f>IF(I.Facility.UnitCount="","",I.Facility.UnitCount)</f>
        <v>1</v>
      </c>
      <c r="G8" s="62"/>
      <c r="H8" s="1" t="str">
        <f>IF(I.Facility.UnitCount="","Incomplete","Complete")</f>
        <v>Complete</v>
      </c>
      <c r="I8" s="68" t="s">
        <v>173</v>
      </c>
      <c r="K8" s="9" t="s">
        <v>177</v>
      </c>
      <c r="L8" s="19" t="s">
        <v>9180</v>
      </c>
      <c r="N8" s="9" t="s">
        <v>178</v>
      </c>
      <c r="O8" s="78" t="s">
        <v>9234</v>
      </c>
      <c r="P8" s="82" t="str">
        <f>IF(R.Facility.Timestamp="","",R.Facility.Timestamp)</f>
        <v/>
      </c>
      <c r="Q8" s="88"/>
      <c r="R8" s="3"/>
      <c r="S8" s="21" t="s">
        <v>179</v>
      </c>
      <c r="T8" s="22">
        <v>6630</v>
      </c>
    </row>
    <row r="9" spans="2:20" ht="15" customHeight="1" x14ac:dyDescent="0.25">
      <c r="B9" s="9"/>
      <c r="H9" s="1" t="str">
        <f>IF(AND(I.Developer.ES1&lt;&gt;TRUE,I.Developer.ES2&lt;&gt;TRUE,I.Developer.ES3&lt;&gt;TRUE,I.Developer.ES4&lt;&gt;TRUE,I.Developer.ES5&lt;&gt;TRUE),"Incomplete","Complete")</f>
        <v>Incomplete</v>
      </c>
      <c r="I9" s="68" t="s">
        <v>19</v>
      </c>
      <c r="K9" s="9" t="s">
        <v>180</v>
      </c>
      <c r="L9" s="19" t="s">
        <v>9181</v>
      </c>
      <c r="N9" s="7" t="s">
        <v>181</v>
      </c>
      <c r="O9" s="72" t="s">
        <v>9235</v>
      </c>
      <c r="P9" s="83" t="str">
        <f>IF(R.Facility.Notification="","",R.Facility.Notification)</f>
        <v>Enter the regulated emitter name.</v>
      </c>
      <c r="Q9" s="71"/>
      <c r="R9" s="3"/>
      <c r="S9" s="21" t="s">
        <v>182</v>
      </c>
      <c r="T9" s="22">
        <v>11100</v>
      </c>
    </row>
    <row r="10" spans="2:20" ht="15" customHeight="1" x14ac:dyDescent="0.25">
      <c r="B10" s="7"/>
      <c r="C10" s="5"/>
      <c r="D10" s="6"/>
      <c r="E10" s="5"/>
      <c r="F10" s="5"/>
      <c r="G10" s="5"/>
      <c r="H10" s="5" t="str">
        <f>IF(AND(I.Developer.C1&lt;&gt;TRUE,I.Developer.C2&lt;&gt;TRUE,I.Developer.C3&lt;&gt;TRUE,I.Developer.C4&lt;&gt;TRUE,I.Developer.C5&lt;&gt;TRUE,I.Developer.C6&lt;&gt;TRUE,I.Developer.C7&lt;&gt;TRUE,I.Developer.C8&lt;&gt;TRUE,I.Developer.C9&lt;&gt;TRUE),"Incomplete","Complete")</f>
        <v>Incomplete</v>
      </c>
      <c r="I10" s="71" t="s">
        <v>20</v>
      </c>
      <c r="K10" s="9" t="s">
        <v>185</v>
      </c>
      <c r="L10" s="19" t="s">
        <v>9182</v>
      </c>
      <c r="N10" s="73" t="s">
        <v>186</v>
      </c>
      <c r="O10" s="74" t="s">
        <v>9369</v>
      </c>
      <c r="P10" s="84"/>
      <c r="Q10" s="89"/>
      <c r="R10" s="3"/>
      <c r="S10" s="21" t="s">
        <v>187</v>
      </c>
      <c r="T10" s="22">
        <v>8900</v>
      </c>
    </row>
    <row r="11" spans="2:20" ht="15" customHeight="1" x14ac:dyDescent="0.25">
      <c r="B11" s="9" t="s">
        <v>183</v>
      </c>
      <c r="C11" s="1">
        <v>1</v>
      </c>
      <c r="D11" s="2" t="s">
        <v>8160</v>
      </c>
      <c r="E11" s="16"/>
      <c r="F11" s="16" t="str">
        <f>IF(I.Electricity.ES1U1Quantity="","",I.Electricity.ES1U1Quantity)</f>
        <v/>
      </c>
      <c r="G11" s="16"/>
      <c r="H11" s="1" t="str">
        <f>IF(AND(I.Developer.ES1=TRUE,I.Facility.UnitCount&gt;=1,I.Electricity.ES1U1Quantity=""),"Incomplete","Complete")</f>
        <v>Complete</v>
      </c>
      <c r="I11" s="68" t="s">
        <v>184</v>
      </c>
      <c r="K11" s="9" t="s">
        <v>190</v>
      </c>
      <c r="L11" s="19" t="s">
        <v>9183</v>
      </c>
      <c r="N11" s="9" t="s">
        <v>191</v>
      </c>
      <c r="O11" s="78" t="s">
        <v>9236</v>
      </c>
      <c r="P11" s="65"/>
      <c r="Q11" s="68"/>
      <c r="R11" s="3"/>
      <c r="S11" s="21" t="s">
        <v>192</v>
      </c>
      <c r="T11" s="22">
        <v>9200</v>
      </c>
    </row>
    <row r="12" spans="2:20" ht="15" customHeight="1" x14ac:dyDescent="0.25">
      <c r="B12" s="9" t="s">
        <v>188</v>
      </c>
      <c r="C12" s="1">
        <v>1</v>
      </c>
      <c r="D12" s="2" t="s">
        <v>8161</v>
      </c>
      <c r="E12" s="16"/>
      <c r="F12" s="16" t="str">
        <f>IF(I.Electricity.ES1U2Quantity="","",I.Electricity.ES1U2Quantity)</f>
        <v/>
      </c>
      <c r="G12" s="16"/>
      <c r="H12" s="1" t="str">
        <f>IF(AND(I.Developer.ES1=TRUE,I.Facility.UnitCount&gt;=2,I.Electricity.ES1U2Quantity=""),"Incomplete","Complete")</f>
        <v>Complete</v>
      </c>
      <c r="I12" s="68" t="s">
        <v>189</v>
      </c>
      <c r="K12" s="9" t="s">
        <v>195</v>
      </c>
      <c r="L12" s="19" t="s">
        <v>9184</v>
      </c>
      <c r="N12" s="9" t="s">
        <v>196</v>
      </c>
      <c r="O12" s="78" t="s">
        <v>9237</v>
      </c>
      <c r="P12" s="82"/>
      <c r="Q12" s="88"/>
      <c r="R12" s="3"/>
      <c r="S12" s="21" t="s">
        <v>197</v>
      </c>
      <c r="T12" s="22">
        <v>9540</v>
      </c>
    </row>
    <row r="13" spans="2:20" ht="15" customHeight="1" x14ac:dyDescent="0.25">
      <c r="B13" s="9" t="s">
        <v>193</v>
      </c>
      <c r="C13" s="1">
        <v>1</v>
      </c>
      <c r="D13" s="2" t="s">
        <v>8162</v>
      </c>
      <c r="E13" s="16"/>
      <c r="F13" s="16" t="str">
        <f>IF(I.Electricity.ES1U3Quantity="","",I.Electricity.ES1U3Quantity)</f>
        <v/>
      </c>
      <c r="G13" s="16"/>
      <c r="H13" s="1" t="str">
        <f>IF(AND(I.Developer.ES1=TRUE,I.Facility.UnitCount&gt;=3,I.Electricity.ES1U3Quantity=""),"Incomplete","Complete")</f>
        <v>Complete</v>
      </c>
      <c r="I13" s="68" t="s">
        <v>194</v>
      </c>
      <c r="K13" s="7" t="s">
        <v>200</v>
      </c>
      <c r="L13" s="18" t="s">
        <v>9185</v>
      </c>
      <c r="N13" s="9" t="s">
        <v>201</v>
      </c>
      <c r="O13" s="78" t="s">
        <v>9238</v>
      </c>
      <c r="P13" s="65"/>
      <c r="Q13" s="68"/>
      <c r="R13" s="3"/>
      <c r="S13" s="21" t="s">
        <v>202</v>
      </c>
      <c r="T13" s="22">
        <v>8550</v>
      </c>
    </row>
    <row r="14" spans="2:20" ht="15" customHeight="1" x14ac:dyDescent="0.25">
      <c r="B14" s="9" t="s">
        <v>198</v>
      </c>
      <c r="C14" s="1">
        <v>1</v>
      </c>
      <c r="D14" s="2" t="s">
        <v>8163</v>
      </c>
      <c r="E14" s="16"/>
      <c r="F14" s="16" t="str">
        <f>IF(I.Electricity.ES1U4Quantity="","",I.Electricity.ES1U4Quantity)</f>
        <v/>
      </c>
      <c r="G14" s="16"/>
      <c r="H14" s="1" t="str">
        <f>IF(AND(I.Developer.ES1=TRUE,I.Facility.UnitCount&gt;=4,I.Electricity.ES1U4Quantity=""),"Incomplete","Complete")</f>
        <v>Complete</v>
      </c>
      <c r="I14" s="68" t="s">
        <v>199</v>
      </c>
      <c r="K14" s="9" t="s">
        <v>205</v>
      </c>
      <c r="L14" s="19" t="s">
        <v>9186</v>
      </c>
      <c r="N14" s="9" t="s">
        <v>206</v>
      </c>
      <c r="O14" s="78" t="s">
        <v>9239</v>
      </c>
      <c r="P14" s="65"/>
      <c r="Q14" s="68"/>
      <c r="R14" s="3"/>
      <c r="S14" s="21" t="s">
        <v>207</v>
      </c>
      <c r="T14" s="22">
        <v>7910</v>
      </c>
    </row>
    <row r="15" spans="2:20" ht="15" customHeight="1" x14ac:dyDescent="0.25">
      <c r="B15" s="9" t="s">
        <v>203</v>
      </c>
      <c r="C15" s="1">
        <v>1</v>
      </c>
      <c r="D15" s="2" t="s">
        <v>8164</v>
      </c>
      <c r="E15" s="16"/>
      <c r="F15" s="16" t="str">
        <f>IF(I.Electricity.ES1U5Quantity="","",I.Electricity.ES1U5Quantity)</f>
        <v/>
      </c>
      <c r="G15" s="16"/>
      <c r="H15" s="1" t="str">
        <f>IF(AND(I.Developer.ES1=TRUE,I.Facility.UnitCount&gt;=5,I.Electricity.ES1U5Quantity=""),"Incomplete","Complete")</f>
        <v>Complete</v>
      </c>
      <c r="I15" s="68" t="s">
        <v>204</v>
      </c>
      <c r="K15" s="9" t="s">
        <v>210</v>
      </c>
      <c r="L15" s="19" t="s">
        <v>9187</v>
      </c>
      <c r="N15" s="9" t="s">
        <v>211</v>
      </c>
      <c r="O15" s="78" t="s">
        <v>9240</v>
      </c>
      <c r="P15" s="82"/>
      <c r="Q15" s="88"/>
      <c r="R15" s="3"/>
      <c r="S15" s="21" t="s">
        <v>212</v>
      </c>
      <c r="T15" s="22">
        <v>12400</v>
      </c>
    </row>
    <row r="16" spans="2:20" ht="15" customHeight="1" x14ac:dyDescent="0.25">
      <c r="B16" s="9" t="s">
        <v>208</v>
      </c>
      <c r="C16" s="1">
        <v>1</v>
      </c>
      <c r="D16" s="2" t="s">
        <v>8165</v>
      </c>
      <c r="E16" s="16"/>
      <c r="F16" s="16" t="str">
        <f>IF(I.Electricity.ES1U6Quantity="","",I.Electricity.ES1U6Quantity)</f>
        <v/>
      </c>
      <c r="G16" s="16"/>
      <c r="H16" s="1" t="str">
        <f>IF(AND(I.Developer.ES1=TRUE,I.Facility.UnitCount&gt;=6,I.Electricity.ES1U6Quantity=""),"Incomplete","Complete")</f>
        <v>Complete</v>
      </c>
      <c r="I16" s="68" t="s">
        <v>209</v>
      </c>
      <c r="K16" s="9" t="s">
        <v>215</v>
      </c>
      <c r="L16" s="19" t="s">
        <v>9188</v>
      </c>
      <c r="N16" s="9" t="s">
        <v>216</v>
      </c>
      <c r="O16" s="78" t="s">
        <v>9241</v>
      </c>
      <c r="P16" s="65"/>
      <c r="Q16" s="68"/>
      <c r="R16" s="3"/>
      <c r="S16" s="21" t="s">
        <v>217</v>
      </c>
      <c r="T16" s="22">
        <v>677</v>
      </c>
    </row>
    <row r="17" spans="2:20" ht="15" customHeight="1" x14ac:dyDescent="0.25">
      <c r="B17" s="9" t="s">
        <v>213</v>
      </c>
      <c r="C17" s="1">
        <v>1</v>
      </c>
      <c r="D17" s="2" t="s">
        <v>8166</v>
      </c>
      <c r="E17" s="16"/>
      <c r="F17" s="16" t="str">
        <f>IF(I.Electricity.ES1U7Quantity="","",I.Electricity.ES1U7Quantity)</f>
        <v/>
      </c>
      <c r="G17" s="16"/>
      <c r="H17" s="1" t="str">
        <f>IF(AND(I.Developer.ES1=TRUE,I.Facility.UnitCount&gt;=7,I.Electricity.ES1U7Quantity=""),"Incomplete","Complete")</f>
        <v>Complete</v>
      </c>
      <c r="I17" s="68" t="s">
        <v>214</v>
      </c>
      <c r="K17" s="9" t="s">
        <v>220</v>
      </c>
      <c r="L17" s="19" t="s">
        <v>9189</v>
      </c>
      <c r="N17" s="9" t="s">
        <v>221</v>
      </c>
      <c r="O17" s="78" t="s">
        <v>9242</v>
      </c>
      <c r="P17" s="65"/>
      <c r="Q17" s="68"/>
      <c r="R17" s="3"/>
      <c r="S17" s="21" t="s">
        <v>222</v>
      </c>
      <c r="T17" s="22">
        <v>116</v>
      </c>
    </row>
    <row r="18" spans="2:20" ht="15" customHeight="1" x14ac:dyDescent="0.25">
      <c r="B18" s="9" t="s">
        <v>218</v>
      </c>
      <c r="C18" s="1">
        <v>1</v>
      </c>
      <c r="D18" s="2" t="s">
        <v>8167</v>
      </c>
      <c r="E18" s="16"/>
      <c r="F18" s="16" t="str">
        <f>IF(I.Electricity.ES1U8Quantity="","",I.Electricity.ES1U8Quantity)</f>
        <v/>
      </c>
      <c r="G18" s="16"/>
      <c r="H18" s="1" t="str">
        <f>IF(AND(I.Developer.ES1=TRUE,I.Facility.UnitCount&gt;=8,I.Electricity.ES1U8Quantity=""),"Incomplete","Complete")</f>
        <v>Complete</v>
      </c>
      <c r="I18" s="68" t="s">
        <v>219</v>
      </c>
      <c r="K18" s="9" t="s">
        <v>225</v>
      </c>
      <c r="L18" s="19" t="s">
        <v>9190</v>
      </c>
      <c r="N18" s="9" t="s">
        <v>226</v>
      </c>
      <c r="O18" s="78" t="s">
        <v>9243</v>
      </c>
      <c r="P18" s="65"/>
      <c r="Q18" s="68"/>
      <c r="R18" s="3"/>
      <c r="S18" s="21" t="s">
        <v>227</v>
      </c>
      <c r="T18" s="22">
        <v>1650</v>
      </c>
    </row>
    <row r="19" spans="2:20" ht="15" customHeight="1" x14ac:dyDescent="0.25">
      <c r="B19" s="9" t="s">
        <v>223</v>
      </c>
      <c r="C19" s="1">
        <v>1</v>
      </c>
      <c r="D19" s="2" t="s">
        <v>8168</v>
      </c>
      <c r="E19" s="16"/>
      <c r="F19" s="16" t="str">
        <f>IF(I.Electricity.ES1U9Quantity="","",I.Electricity.ES1U9Quantity)</f>
        <v/>
      </c>
      <c r="G19" s="16"/>
      <c r="H19" s="1" t="str">
        <f>IF(AND(I.Developer.ES1=TRUE,I.Facility.UnitCount&gt;=9,I.Electricity.ES1U9Quantity=""),"Incomplete","Complete")</f>
        <v>Complete</v>
      </c>
      <c r="I19" s="68" t="s">
        <v>224</v>
      </c>
      <c r="K19" s="9" t="s">
        <v>230</v>
      </c>
      <c r="L19" s="19" t="s">
        <v>9191</v>
      </c>
      <c r="N19" s="9" t="s">
        <v>231</v>
      </c>
      <c r="O19" s="78" t="s">
        <v>9244</v>
      </c>
      <c r="P19" s="65"/>
      <c r="Q19" s="68"/>
      <c r="R19" s="3"/>
      <c r="S19" s="21" t="s">
        <v>232</v>
      </c>
      <c r="T19" s="22">
        <v>3170</v>
      </c>
    </row>
    <row r="20" spans="2:20" ht="15" customHeight="1" x14ac:dyDescent="0.25">
      <c r="B20" s="9" t="s">
        <v>228</v>
      </c>
      <c r="C20" s="1">
        <v>1</v>
      </c>
      <c r="D20" s="2" t="s">
        <v>8169</v>
      </c>
      <c r="E20" s="16"/>
      <c r="F20" s="16" t="str">
        <f>IF(I.Electricity.ES1U10Quantity="","",I.Electricity.ES1U10Quantity)</f>
        <v/>
      </c>
      <c r="G20" s="16"/>
      <c r="H20" s="1" t="str">
        <f>IF(AND(I.Developer.ES1=TRUE,I.Facility.UnitCount&gt;=10,I.Electricity.ES1U10Quantity=""),"Incomplete","Complete")</f>
        <v>Complete</v>
      </c>
      <c r="I20" s="68" t="s">
        <v>229</v>
      </c>
      <c r="K20" s="9" t="s">
        <v>235</v>
      </c>
      <c r="L20" s="19" t="s">
        <v>9192</v>
      </c>
      <c r="N20" s="9" t="s">
        <v>236</v>
      </c>
      <c r="O20" s="78" t="s">
        <v>9245</v>
      </c>
      <c r="P20" s="65"/>
      <c r="Q20" s="68"/>
      <c r="R20" s="3"/>
      <c r="S20" s="21" t="s">
        <v>237</v>
      </c>
      <c r="T20" s="22">
        <v>1120</v>
      </c>
    </row>
    <row r="21" spans="2:20" ht="15" customHeight="1" x14ac:dyDescent="0.25">
      <c r="B21" s="9" t="s">
        <v>233</v>
      </c>
      <c r="C21" s="1">
        <v>1</v>
      </c>
      <c r="D21" s="2" t="s">
        <v>8170</v>
      </c>
      <c r="E21" s="16"/>
      <c r="F21" s="16" t="str">
        <f>IF(I.Electricity.ES1U11Quantity="","",I.Electricity.ES1U11Quantity)</f>
        <v/>
      </c>
      <c r="G21" s="16"/>
      <c r="H21" s="1" t="str">
        <f>IF(AND(I.Developer.ES1=TRUE,I.Facility.UnitCount&gt;=11,I.Electricity.ES1U11Quantity=""),"Incomplete","Complete")</f>
        <v>Complete</v>
      </c>
      <c r="I21" s="68" t="s">
        <v>234</v>
      </c>
      <c r="K21" s="9" t="s">
        <v>240</v>
      </c>
      <c r="L21" s="19" t="s">
        <v>9193</v>
      </c>
      <c r="N21" s="9" t="s">
        <v>241</v>
      </c>
      <c r="O21" s="78" t="s">
        <v>9246</v>
      </c>
      <c r="P21" s="65"/>
      <c r="Q21" s="68"/>
      <c r="R21" s="3"/>
      <c r="S21" s="21" t="s">
        <v>242</v>
      </c>
      <c r="T21" s="22">
        <v>1300</v>
      </c>
    </row>
    <row r="22" spans="2:20" ht="15" customHeight="1" x14ac:dyDescent="0.25">
      <c r="B22" s="9" t="s">
        <v>238</v>
      </c>
      <c r="C22" s="1">
        <v>1</v>
      </c>
      <c r="D22" s="2" t="s">
        <v>8171</v>
      </c>
      <c r="E22" s="16"/>
      <c r="F22" s="16" t="str">
        <f>IF(I.Electricity.ES1U12Quantity="","",I.Electricity.ES1U12Quantity)</f>
        <v/>
      </c>
      <c r="G22" s="16"/>
      <c r="H22" s="1" t="str">
        <f>IF(AND(I.Developer.ES1=TRUE,I.Facility.UnitCount&gt;=12,I.Electricity.ES1U12Quantity=""),"Incomplete","Complete")</f>
        <v>Complete</v>
      </c>
      <c r="I22" s="68" t="s">
        <v>239</v>
      </c>
      <c r="K22" s="9" t="s">
        <v>245</v>
      </c>
      <c r="L22" s="19" t="s">
        <v>9194</v>
      </c>
      <c r="N22" s="9" t="s">
        <v>246</v>
      </c>
      <c r="O22" s="78" t="s">
        <v>9247</v>
      </c>
      <c r="P22" s="65"/>
      <c r="Q22" s="68"/>
      <c r="R22" s="3"/>
      <c r="S22" s="21" t="s">
        <v>247</v>
      </c>
      <c r="T22" s="22">
        <v>328</v>
      </c>
    </row>
    <row r="23" spans="2:20" ht="15" customHeight="1" x14ac:dyDescent="0.25">
      <c r="B23" s="9" t="s">
        <v>243</v>
      </c>
      <c r="C23" s="1">
        <v>1</v>
      </c>
      <c r="D23" s="2" t="s">
        <v>8172</v>
      </c>
      <c r="E23" s="16"/>
      <c r="F23" s="16" t="str">
        <f>IF(I.Electricity.ES1U13Quantity="","",I.Electricity.ES1U13Quantity)</f>
        <v/>
      </c>
      <c r="G23" s="16"/>
      <c r="H23" s="1" t="str">
        <f>IF(AND(I.Developer.ES1=TRUE,I.Facility.UnitCount&gt;=13,I.Electricity.ES1U13Quantity=""),"Incomplete","Complete")</f>
        <v>Complete</v>
      </c>
      <c r="I23" s="68" t="s">
        <v>244</v>
      </c>
      <c r="K23" s="7" t="s">
        <v>250</v>
      </c>
      <c r="L23" s="18" t="s">
        <v>9195</v>
      </c>
      <c r="N23" s="9" t="s">
        <v>251</v>
      </c>
      <c r="O23" s="78" t="s">
        <v>9248</v>
      </c>
      <c r="P23" s="65"/>
      <c r="Q23" s="68"/>
      <c r="R23" s="3"/>
      <c r="S23" s="21" t="s">
        <v>252</v>
      </c>
      <c r="T23" s="22">
        <v>4800</v>
      </c>
    </row>
    <row r="24" spans="2:20" ht="15" customHeight="1" x14ac:dyDescent="0.25">
      <c r="B24" s="9" t="s">
        <v>248</v>
      </c>
      <c r="C24" s="1">
        <v>1</v>
      </c>
      <c r="D24" s="2" t="s">
        <v>8173</v>
      </c>
      <c r="E24" s="16"/>
      <c r="F24" s="16" t="str">
        <f>IF(I.Electricity.ES1U14Quantity="","",I.Electricity.ES1U14Quantity)</f>
        <v/>
      </c>
      <c r="G24" s="16"/>
      <c r="H24" s="1" t="str">
        <f>IF(AND(I.Developer.ES1=TRUE,I.Facility.UnitCount&gt;=14,I.Electricity.ES1U14Quantity=""),"Incomplete","Complete")</f>
        <v>Complete</v>
      </c>
      <c r="I24" s="68" t="s">
        <v>249</v>
      </c>
      <c r="K24" s="9" t="s">
        <v>255</v>
      </c>
      <c r="L24" s="19" t="s">
        <v>9196</v>
      </c>
      <c r="N24" s="9" t="s">
        <v>256</v>
      </c>
      <c r="O24" s="78" t="s">
        <v>9249</v>
      </c>
      <c r="P24" s="65"/>
      <c r="Q24" s="68"/>
      <c r="R24" s="3"/>
      <c r="S24" s="21" t="s">
        <v>257</v>
      </c>
      <c r="T24" s="22">
        <v>138</v>
      </c>
    </row>
    <row r="25" spans="2:20" ht="15" customHeight="1" x14ac:dyDescent="0.25">
      <c r="B25" s="9" t="s">
        <v>253</v>
      </c>
      <c r="C25" s="1">
        <v>1</v>
      </c>
      <c r="D25" s="2" t="s">
        <v>8174</v>
      </c>
      <c r="E25" s="16"/>
      <c r="F25" s="16" t="str">
        <f>IF(I.Electricity.ES1U15Quantity="","",I.Electricity.ES1U15Quantity)</f>
        <v/>
      </c>
      <c r="G25" s="16"/>
      <c r="H25" s="1" t="str">
        <f>IF(AND(I.Developer.ES1=TRUE,I.Facility.UnitCount&gt;=15,I.Electricity.ES1U15Quantity=""),"Incomplete","Complete")</f>
        <v>Complete</v>
      </c>
      <c r="I25" s="68" t="s">
        <v>254</v>
      </c>
      <c r="K25" s="9" t="s">
        <v>260</v>
      </c>
      <c r="L25" s="19" t="s">
        <v>9197</v>
      </c>
      <c r="N25" s="9" t="s">
        <v>261</v>
      </c>
      <c r="O25" s="78" t="s">
        <v>9250</v>
      </c>
      <c r="P25" s="65"/>
      <c r="Q25" s="68"/>
      <c r="R25" s="3"/>
      <c r="S25" s="21" t="s">
        <v>262</v>
      </c>
      <c r="T25" s="22">
        <v>3350</v>
      </c>
    </row>
    <row r="26" spans="2:20" ht="15" customHeight="1" x14ac:dyDescent="0.25">
      <c r="B26" s="9" t="s">
        <v>258</v>
      </c>
      <c r="C26" s="1">
        <v>1</v>
      </c>
      <c r="D26" s="2" t="s">
        <v>8175</v>
      </c>
      <c r="E26" s="16"/>
      <c r="F26" s="16" t="str">
        <f>IF(I.Electricity.ES1U16Quantity="","",I.Electricity.ES1U16Quantity)</f>
        <v/>
      </c>
      <c r="G26" s="16"/>
      <c r="H26" s="1" t="str">
        <f>IF(AND(I.Developer.ES1=TRUE,I.Facility.UnitCount&gt;=16,I.Electricity.ES1U16Quantity=""),"Incomplete","Complete")</f>
        <v>Complete</v>
      </c>
      <c r="I26" s="68" t="s">
        <v>259</v>
      </c>
      <c r="K26" s="9" t="s">
        <v>265</v>
      </c>
      <c r="L26" s="19" t="s">
        <v>9198</v>
      </c>
      <c r="N26" s="9" t="s">
        <v>266</v>
      </c>
      <c r="O26" s="78" t="s">
        <v>9251</v>
      </c>
      <c r="P26" s="65"/>
      <c r="Q26" s="68"/>
      <c r="R26" s="3"/>
      <c r="S26" s="21" t="s">
        <v>267</v>
      </c>
      <c r="T26" s="22">
        <v>8060</v>
      </c>
    </row>
    <row r="27" spans="2:20" ht="15" customHeight="1" x14ac:dyDescent="0.25">
      <c r="B27" s="9" t="s">
        <v>263</v>
      </c>
      <c r="C27" s="1">
        <v>1</v>
      </c>
      <c r="D27" s="2" t="s">
        <v>8176</v>
      </c>
      <c r="E27" s="16"/>
      <c r="F27" s="16" t="str">
        <f>IF(I.Electricity.ES1U17Quantity="","",I.Electricity.ES1U17Quantity)</f>
        <v/>
      </c>
      <c r="G27" s="16"/>
      <c r="H27" s="1" t="str">
        <f>IF(AND(I.Developer.ES1=TRUE,I.Facility.UnitCount&gt;=17,I.Electricity.ES1U17Quantity=""),"Incomplete","Complete")</f>
        <v>Complete</v>
      </c>
      <c r="I27" s="68" t="s">
        <v>264</v>
      </c>
      <c r="K27" s="9" t="s">
        <v>270</v>
      </c>
      <c r="L27" s="19" t="s">
        <v>9199</v>
      </c>
      <c r="N27" s="9" t="s">
        <v>271</v>
      </c>
      <c r="O27" s="78" t="s">
        <v>9252</v>
      </c>
      <c r="P27" s="65"/>
      <c r="Q27" s="68"/>
      <c r="R27" s="3"/>
      <c r="S27" s="20" t="s">
        <v>272</v>
      </c>
      <c r="T27" s="75">
        <v>716</v>
      </c>
    </row>
    <row r="28" spans="2:20" ht="15" customHeight="1" x14ac:dyDescent="0.25">
      <c r="B28" s="9" t="s">
        <v>268</v>
      </c>
      <c r="C28" s="1">
        <v>1</v>
      </c>
      <c r="D28" s="2" t="s">
        <v>8177</v>
      </c>
      <c r="E28" s="16"/>
      <c r="F28" s="16" t="str">
        <f>IF(I.Electricity.ES1U18Quantity="","",I.Electricity.ES1U18Quantity)</f>
        <v/>
      </c>
      <c r="G28" s="16"/>
      <c r="H28" s="1" t="str">
        <f>IF(AND(I.Developer.ES1=TRUE,I.Facility.UnitCount&gt;=18,I.Electricity.ES1U18Quantity=""),"Incomplete","Complete")</f>
        <v>Complete</v>
      </c>
      <c r="I28" s="68" t="s">
        <v>269</v>
      </c>
      <c r="K28" s="9" t="s">
        <v>275</v>
      </c>
      <c r="L28" s="19" t="s">
        <v>9200</v>
      </c>
      <c r="N28" s="9" t="s">
        <v>276</v>
      </c>
      <c r="O28" s="78" t="s">
        <v>9253</v>
      </c>
      <c r="P28" s="65"/>
      <c r="Q28" s="68"/>
      <c r="R28" s="3"/>
      <c r="S28" s="28" t="s">
        <v>328</v>
      </c>
      <c r="T28" s="25">
        <v>566</v>
      </c>
    </row>
    <row r="29" spans="2:20" ht="15" customHeight="1" x14ac:dyDescent="0.25">
      <c r="B29" s="9" t="s">
        <v>273</v>
      </c>
      <c r="C29" s="1">
        <v>1</v>
      </c>
      <c r="D29" s="2" t="s">
        <v>8178</v>
      </c>
      <c r="E29" s="16"/>
      <c r="F29" s="16" t="str">
        <f>IF(I.Electricity.ES1U19Quantity="","",I.Electricity.ES1U19Quantity)</f>
        <v/>
      </c>
      <c r="G29" s="16"/>
      <c r="H29" s="1" t="str">
        <f>IF(AND(I.Developer.ES1=TRUE,I.Facility.UnitCount&gt;=19,I.Electricity.ES1U19Quantity=""),"Incomplete","Complete")</f>
        <v>Complete</v>
      </c>
      <c r="I29" s="68" t="s">
        <v>274</v>
      </c>
      <c r="K29" s="9" t="s">
        <v>279</v>
      </c>
      <c r="L29" s="19" t="s">
        <v>9201</v>
      </c>
      <c r="N29" s="9" t="s">
        <v>280</v>
      </c>
      <c r="O29" s="78" t="s">
        <v>9254</v>
      </c>
      <c r="P29" s="65"/>
      <c r="Q29" s="68"/>
      <c r="R29" s="3"/>
      <c r="S29" s="9" t="s">
        <v>332</v>
      </c>
      <c r="T29" s="8">
        <v>538</v>
      </c>
    </row>
    <row r="30" spans="2:20" ht="15" customHeight="1" x14ac:dyDescent="0.25">
      <c r="B30" s="7" t="s">
        <v>277</v>
      </c>
      <c r="C30" s="5">
        <v>1</v>
      </c>
      <c r="D30" s="6" t="s">
        <v>8179</v>
      </c>
      <c r="E30" s="76"/>
      <c r="F30" s="76" t="str">
        <f>IF(I.Electricity.ES1U20Quantity="","",I.Electricity.ES1U20Quantity)</f>
        <v/>
      </c>
      <c r="G30" s="76"/>
      <c r="H30" s="5" t="str">
        <f>IF(AND(I.Developer.ES1=TRUE,I.Facility.UnitCount&gt;=20,I.Electricity.ES1U20Quantity=""),"Incomplete","Complete")</f>
        <v>Complete</v>
      </c>
      <c r="I30" s="71" t="s">
        <v>278</v>
      </c>
      <c r="K30" s="9" t="s">
        <v>283</v>
      </c>
      <c r="L30" s="19" t="s">
        <v>9202</v>
      </c>
      <c r="N30" s="9" t="s">
        <v>284</v>
      </c>
      <c r="O30" s="78" t="s">
        <v>9255</v>
      </c>
      <c r="P30" s="65"/>
      <c r="Q30" s="68"/>
      <c r="R30" s="3"/>
      <c r="S30" s="9" t="s">
        <v>337</v>
      </c>
      <c r="T30" s="8">
        <v>510</v>
      </c>
    </row>
    <row r="31" spans="2:20" ht="15" customHeight="1" x14ac:dyDescent="0.25">
      <c r="B31" s="9" t="s">
        <v>281</v>
      </c>
      <c r="C31" s="1">
        <v>1</v>
      </c>
      <c r="D31" s="2" t="s">
        <v>8180</v>
      </c>
      <c r="E31" s="16"/>
      <c r="F31" s="16" t="str">
        <f>IF(INDEX(I.Electricity.ES1U1C1,1)="","",INDEX(I.Electricity.ES1U1C1,1))</f>
        <v/>
      </c>
      <c r="G31" s="16"/>
      <c r="H31" s="1" t="str">
        <f>IF(AND(I.Developer.ES1=TRUE,I.Facility.UnitCount&gt;=1,I.Developer.C1=TRUE,F31=""),"Incomplete","Complete")</f>
        <v>Complete</v>
      </c>
      <c r="I31" s="68" t="s">
        <v>282</v>
      </c>
      <c r="K31" s="9" t="s">
        <v>286</v>
      </c>
      <c r="L31" s="19" t="s">
        <v>9203</v>
      </c>
      <c r="N31" s="9" t="s">
        <v>287</v>
      </c>
      <c r="O31" s="78" t="s">
        <v>9256</v>
      </c>
      <c r="P31" s="65"/>
      <c r="Q31" s="68"/>
      <c r="R31" s="3"/>
      <c r="S31" s="9" t="s">
        <v>341</v>
      </c>
      <c r="T31" s="8">
        <v>482</v>
      </c>
    </row>
    <row r="32" spans="2:20" ht="15" customHeight="1" x14ac:dyDescent="0.25">
      <c r="B32" s="9" t="s">
        <v>281</v>
      </c>
      <c r="C32" s="1">
        <v>2</v>
      </c>
      <c r="D32" s="2" t="s">
        <v>8180</v>
      </c>
      <c r="E32" s="16"/>
      <c r="F32" s="16" t="str">
        <f>IF(INDEX(I.Electricity.ES1U1C1,2)="","",INDEX(I.Electricity.ES1U1C1,2))</f>
        <v/>
      </c>
      <c r="G32" s="16"/>
      <c r="H32" s="1" t="str">
        <f>IF(AND(I.Developer.ES1=TRUE,I.Facility.UnitCount&gt;=1,I.Developer.C1=TRUE,F32=""),"Incomplete","Complete")</f>
        <v>Complete</v>
      </c>
      <c r="I32" s="68" t="s">
        <v>285</v>
      </c>
      <c r="K32" s="9" t="s">
        <v>289</v>
      </c>
      <c r="L32" s="19" t="s">
        <v>9204</v>
      </c>
      <c r="N32" s="9" t="s">
        <v>290</v>
      </c>
      <c r="O32" s="78" t="s">
        <v>9257</v>
      </c>
      <c r="P32" s="65"/>
      <c r="Q32" s="68"/>
      <c r="R32" s="3"/>
      <c r="S32" s="9" t="s">
        <v>345</v>
      </c>
      <c r="T32" s="8">
        <v>454</v>
      </c>
    </row>
    <row r="33" spans="2:20" ht="15" customHeight="1" x14ac:dyDescent="0.25">
      <c r="B33" s="7" t="s">
        <v>281</v>
      </c>
      <c r="C33" s="5">
        <v>3</v>
      </c>
      <c r="D33" s="6" t="s">
        <v>8180</v>
      </c>
      <c r="E33" s="76"/>
      <c r="F33" s="76" t="str">
        <f>IF(INDEX(I.Electricity.ES1U1C1,3)="","",INDEX(I.Electricity.ES1U1C1,3))</f>
        <v/>
      </c>
      <c r="G33" s="76"/>
      <c r="H33" s="5" t="str">
        <f>IF(AND(I.Developer.ES1=TRUE,I.Facility.UnitCount&gt;=1,I.Developer.C1=TRUE,F33=""),"Incomplete","Complete")</f>
        <v>Complete</v>
      </c>
      <c r="I33" s="71" t="s">
        <v>288</v>
      </c>
      <c r="K33" s="7" t="s">
        <v>293</v>
      </c>
      <c r="L33" s="18" t="s">
        <v>9205</v>
      </c>
      <c r="N33" s="9" t="s">
        <v>294</v>
      </c>
      <c r="O33" s="78" t="s">
        <v>9258</v>
      </c>
      <c r="P33" s="65"/>
      <c r="Q33" s="68"/>
      <c r="R33" s="3"/>
      <c r="S33" s="9" t="s">
        <v>350</v>
      </c>
      <c r="T33" s="8">
        <v>426</v>
      </c>
    </row>
    <row r="34" spans="2:20" ht="15" customHeight="1" x14ac:dyDescent="0.25">
      <c r="B34" s="9" t="s">
        <v>291</v>
      </c>
      <c r="C34" s="1">
        <v>1</v>
      </c>
      <c r="D34" s="2" t="s">
        <v>8181</v>
      </c>
      <c r="E34" s="16"/>
      <c r="F34" s="16" t="str">
        <f>IF(INDEX(I.Electricity.ES1U2C1,1)="","",INDEX(I.Electricity.ES1U2C1,1))</f>
        <v/>
      </c>
      <c r="G34" s="16"/>
      <c r="H34" s="1" t="str">
        <f>IF(AND(I.Developer.ES1=TRUE,I.Facility.UnitCount&gt;=2,I.Developer.C1=TRUE,F34=""),"Incomplete","Complete")</f>
        <v>Complete</v>
      </c>
      <c r="I34" s="68" t="s">
        <v>292</v>
      </c>
      <c r="K34" s="9" t="s">
        <v>296</v>
      </c>
      <c r="L34" s="19" t="s">
        <v>9206</v>
      </c>
      <c r="N34" s="7" t="s">
        <v>297</v>
      </c>
      <c r="O34" s="72" t="s">
        <v>9259</v>
      </c>
      <c r="P34" s="83"/>
      <c r="Q34" s="71"/>
      <c r="R34" s="3"/>
      <c r="S34" s="9" t="s">
        <v>354</v>
      </c>
      <c r="T34" s="8">
        <v>398</v>
      </c>
    </row>
    <row r="35" spans="2:20" ht="15" customHeight="1" x14ac:dyDescent="0.25">
      <c r="B35" s="9" t="s">
        <v>291</v>
      </c>
      <c r="C35" s="1">
        <v>2</v>
      </c>
      <c r="D35" s="2" t="s">
        <v>8181</v>
      </c>
      <c r="E35" s="16"/>
      <c r="F35" s="16" t="str">
        <f>IF(INDEX(I.Electricity.ES1U2C1,2)="","",INDEX(I.Electricity.ES1U2C1,2))</f>
        <v/>
      </c>
      <c r="G35" s="16"/>
      <c r="H35" s="1" t="str">
        <f>IF(AND(I.Developer.ES1=TRUE,I.Facility.UnitCount&gt;=2,I.Developer.C1=TRUE,F35=""),"Incomplete","Complete")</f>
        <v>Complete</v>
      </c>
      <c r="I35" s="68" t="s">
        <v>295</v>
      </c>
      <c r="K35" s="9" t="s">
        <v>299</v>
      </c>
      <c r="L35" s="19" t="s">
        <v>9207</v>
      </c>
      <c r="N35" s="9" t="s">
        <v>300</v>
      </c>
      <c r="O35" s="78" t="s">
        <v>9260</v>
      </c>
      <c r="P35" s="65"/>
      <c r="Q35" s="68"/>
      <c r="R35" s="3"/>
      <c r="S35" s="7" t="s">
        <v>358</v>
      </c>
      <c r="T35" s="4">
        <v>370</v>
      </c>
    </row>
    <row r="36" spans="2:20" ht="15" customHeight="1" x14ac:dyDescent="0.25">
      <c r="B36" s="7" t="s">
        <v>291</v>
      </c>
      <c r="C36" s="5">
        <v>3</v>
      </c>
      <c r="D36" s="6" t="s">
        <v>8181</v>
      </c>
      <c r="E36" s="76"/>
      <c r="F36" s="76" t="str">
        <f>IF(INDEX(I.Electricity.ES1U2C1,3)="","",INDEX(I.Electricity.ES1U2C1,3))</f>
        <v/>
      </c>
      <c r="G36" s="76"/>
      <c r="H36" s="5" t="str">
        <f>IF(AND(I.Developer.ES1=TRUE,I.Facility.UnitCount&gt;=2,I.Developer.C1=TRUE,F36=""),"Incomplete","Complete")</f>
        <v>Complete</v>
      </c>
      <c r="I36" s="71" t="s">
        <v>298</v>
      </c>
      <c r="K36" s="9" t="s">
        <v>303</v>
      </c>
      <c r="L36" s="19" t="s">
        <v>9208</v>
      </c>
      <c r="N36" s="9" t="s">
        <v>304</v>
      </c>
      <c r="O36" s="78" t="s">
        <v>9261</v>
      </c>
      <c r="P36" s="65"/>
      <c r="Q36" s="68"/>
      <c r="R36" s="3"/>
      <c r="S36" s="28" t="s">
        <v>8147</v>
      </c>
      <c r="T36" s="25">
        <v>370</v>
      </c>
    </row>
    <row r="37" spans="2:20" ht="15" customHeight="1" x14ac:dyDescent="0.25">
      <c r="B37" s="9" t="s">
        <v>301</v>
      </c>
      <c r="C37" s="1">
        <v>1</v>
      </c>
      <c r="D37" s="2" t="s">
        <v>8182</v>
      </c>
      <c r="E37" s="16"/>
      <c r="F37" s="16" t="str">
        <f>IF(INDEX(I.Electricity.ES1U3C1,1)="","",INDEX(I.Electricity.ES1U3C1,1))</f>
        <v/>
      </c>
      <c r="G37" s="16"/>
      <c r="H37" s="1" t="str">
        <f>IF(AND(I.Developer.ES1=TRUE,I.Facility.UnitCount&gt;=3,I.Developer.C1=TRUE,F37=""),"Incomplete","Complete")</f>
        <v>Complete</v>
      </c>
      <c r="I37" s="68" t="s">
        <v>302</v>
      </c>
      <c r="K37" s="9" t="s">
        <v>306</v>
      </c>
      <c r="L37" s="19" t="s">
        <v>9209</v>
      </c>
      <c r="N37" s="9" t="s">
        <v>307</v>
      </c>
      <c r="O37" s="78" t="s">
        <v>9262</v>
      </c>
      <c r="P37" s="65"/>
      <c r="Q37" s="68"/>
      <c r="R37" s="3"/>
      <c r="S37" s="9" t="s">
        <v>8148</v>
      </c>
      <c r="T37" s="8">
        <v>370</v>
      </c>
    </row>
    <row r="38" spans="2:20" ht="15" customHeight="1" x14ac:dyDescent="0.25">
      <c r="B38" s="9" t="s">
        <v>301</v>
      </c>
      <c r="C38" s="1">
        <v>2</v>
      </c>
      <c r="D38" s="2" t="s">
        <v>8182</v>
      </c>
      <c r="E38" s="16"/>
      <c r="F38" s="16" t="str">
        <f>IF(INDEX(I.Electricity.ES1U3C1,2)="","",INDEX(I.Electricity.ES1U3C1,2))</f>
        <v/>
      </c>
      <c r="G38" s="16"/>
      <c r="H38" s="1" t="str">
        <f>IF(AND(I.Developer.ES1=TRUE,I.Facility.UnitCount&gt;=3,I.Developer.C1=TRUE,F38=""),"Incomplete","Complete")</f>
        <v>Complete</v>
      </c>
      <c r="I38" s="68" t="s">
        <v>305</v>
      </c>
      <c r="K38" s="9" t="s">
        <v>309</v>
      </c>
      <c r="L38" s="19" t="s">
        <v>9210</v>
      </c>
      <c r="N38" s="9" t="s">
        <v>310</v>
      </c>
      <c r="O38" s="78" t="s">
        <v>9263</v>
      </c>
      <c r="P38" s="65"/>
      <c r="Q38" s="68"/>
      <c r="R38" s="3"/>
      <c r="S38" s="9" t="s">
        <v>8149</v>
      </c>
      <c r="T38" s="8">
        <v>370</v>
      </c>
    </row>
    <row r="39" spans="2:20" ht="15" customHeight="1" x14ac:dyDescent="0.25">
      <c r="B39" s="7" t="s">
        <v>301</v>
      </c>
      <c r="C39" s="5">
        <v>3</v>
      </c>
      <c r="D39" s="6" t="s">
        <v>8182</v>
      </c>
      <c r="E39" s="76"/>
      <c r="F39" s="76" t="str">
        <f>IF(INDEX(I.Electricity.ES1U3C1,3)="","",INDEX(I.Electricity.ES1U3C1,3))</f>
        <v/>
      </c>
      <c r="G39" s="76"/>
      <c r="H39" s="5" t="str">
        <f>IF(AND(I.Developer.ES1=TRUE,I.Facility.UnitCount&gt;=3,I.Developer.C1=TRUE,F39=""),"Incomplete","Complete")</f>
        <v>Complete</v>
      </c>
      <c r="I39" s="71" t="s">
        <v>308</v>
      </c>
      <c r="K39" s="9" t="s">
        <v>313</v>
      </c>
      <c r="L39" s="19" t="s">
        <v>9211</v>
      </c>
      <c r="N39" s="9" t="s">
        <v>314</v>
      </c>
      <c r="O39" s="78" t="s">
        <v>9264</v>
      </c>
      <c r="P39" s="65"/>
      <c r="Q39" s="68"/>
      <c r="R39" s="3"/>
      <c r="S39" s="9" t="s">
        <v>8150</v>
      </c>
      <c r="T39" s="8">
        <v>370</v>
      </c>
    </row>
    <row r="40" spans="2:20" ht="15" customHeight="1" x14ac:dyDescent="0.25">
      <c r="B40" s="9" t="s">
        <v>311</v>
      </c>
      <c r="C40" s="1">
        <v>1</v>
      </c>
      <c r="D40" s="2" t="s">
        <v>8183</v>
      </c>
      <c r="E40" s="16"/>
      <c r="F40" s="16" t="str">
        <f>IF(INDEX(I.Electricity.ES1U4C1,1)="","",INDEX(I.Electricity.ES1U4C1,1))</f>
        <v/>
      </c>
      <c r="G40" s="16"/>
      <c r="H40" s="1" t="str">
        <f>IF(AND(I.Developer.ES1=TRUE,I.Facility.UnitCount&gt;=4,I.Developer.C1=TRUE,F40=""),"Incomplete","Complete")</f>
        <v>Complete</v>
      </c>
      <c r="I40" s="68" t="s">
        <v>312</v>
      </c>
      <c r="K40" s="9" t="s">
        <v>316</v>
      </c>
      <c r="L40" s="19" t="s">
        <v>9212</v>
      </c>
      <c r="N40" s="9" t="s">
        <v>317</v>
      </c>
      <c r="O40" s="78" t="s">
        <v>9265</v>
      </c>
      <c r="P40" s="65"/>
      <c r="Q40" s="68"/>
      <c r="R40" s="3"/>
      <c r="S40" s="9" t="s">
        <v>8151</v>
      </c>
      <c r="T40" s="8">
        <v>370</v>
      </c>
    </row>
    <row r="41" spans="2:20" ht="15" customHeight="1" x14ac:dyDescent="0.25">
      <c r="B41" s="9" t="s">
        <v>311</v>
      </c>
      <c r="C41" s="1">
        <v>2</v>
      </c>
      <c r="D41" s="2" t="s">
        <v>8183</v>
      </c>
      <c r="E41" s="16"/>
      <c r="F41" s="16" t="str">
        <f>IF(INDEX(I.Electricity.ES1U4C1,2)="","",INDEX(I.Electricity.ES1U4C1,2))</f>
        <v/>
      </c>
      <c r="G41" s="16"/>
      <c r="H41" s="1" t="str">
        <f>IF(AND(I.Developer.ES1=TRUE,I.Facility.UnitCount&gt;=4,I.Developer.C1=TRUE,F41=""),"Incomplete","Complete")</f>
        <v>Complete</v>
      </c>
      <c r="I41" s="68" t="s">
        <v>315</v>
      </c>
      <c r="K41" s="9" t="s">
        <v>319</v>
      </c>
      <c r="L41" s="19" t="s">
        <v>9213</v>
      </c>
      <c r="N41" s="9" t="s">
        <v>320</v>
      </c>
      <c r="O41" s="78" t="s">
        <v>9266</v>
      </c>
      <c r="P41" s="65"/>
      <c r="Q41" s="68"/>
      <c r="R41" s="3"/>
      <c r="S41" s="9" t="s">
        <v>8152</v>
      </c>
      <c r="T41" s="8">
        <v>370</v>
      </c>
    </row>
    <row r="42" spans="2:20" ht="15" customHeight="1" x14ac:dyDescent="0.25">
      <c r="B42" s="7" t="s">
        <v>311</v>
      </c>
      <c r="C42" s="5">
        <v>3</v>
      </c>
      <c r="D42" s="6" t="s">
        <v>8183</v>
      </c>
      <c r="E42" s="76"/>
      <c r="F42" s="76" t="str">
        <f>IF(INDEX(I.Electricity.ES1U4C1,3)="","",INDEX(I.Electricity.ES1U4C1,3))</f>
        <v/>
      </c>
      <c r="G42" s="76"/>
      <c r="H42" s="5" t="str">
        <f>IF(AND(I.Developer.ES1=TRUE,I.Facility.UnitCount&gt;=4,I.Developer.C1=TRUE,F42=""),"Incomplete","Complete")</f>
        <v>Complete</v>
      </c>
      <c r="I42" s="71" t="s">
        <v>318</v>
      </c>
      <c r="K42" s="9" t="s">
        <v>323</v>
      </c>
      <c r="L42" s="19" t="s">
        <v>9214</v>
      </c>
      <c r="N42" s="9" t="s">
        <v>324</v>
      </c>
      <c r="O42" s="78" t="s">
        <v>9267</v>
      </c>
      <c r="P42" s="65"/>
      <c r="Q42" s="68"/>
      <c r="R42" s="3"/>
      <c r="S42" s="9" t="s">
        <v>8153</v>
      </c>
      <c r="T42" s="8">
        <v>370</v>
      </c>
    </row>
    <row r="43" spans="2:20" ht="15" customHeight="1" x14ac:dyDescent="0.25">
      <c r="B43" s="9" t="s">
        <v>321</v>
      </c>
      <c r="C43" s="1">
        <v>1</v>
      </c>
      <c r="D43" s="2" t="s">
        <v>8184</v>
      </c>
      <c r="E43" s="16"/>
      <c r="F43" s="16" t="str">
        <f>IF(INDEX(I.Electricity.ES1U5C1,1)="","",INDEX(I.Electricity.ES1U5C1,1))</f>
        <v/>
      </c>
      <c r="G43" s="16"/>
      <c r="H43" s="1" t="str">
        <f>IF(AND(I.Developer.ES1=TRUE,I.Facility.UnitCount&gt;=5,I.Developer.C1=TRUE,F43=""),"Incomplete","Complete")</f>
        <v>Complete</v>
      </c>
      <c r="I43" s="68" t="s">
        <v>322</v>
      </c>
      <c r="K43" s="7" t="s">
        <v>326</v>
      </c>
      <c r="L43" s="18" t="s">
        <v>9215</v>
      </c>
      <c r="N43" s="9" t="s">
        <v>327</v>
      </c>
      <c r="O43" s="78" t="s">
        <v>9268</v>
      </c>
      <c r="P43" s="65"/>
      <c r="Q43" s="68"/>
      <c r="S43" s="7" t="s">
        <v>8154</v>
      </c>
      <c r="T43" s="4">
        <v>370</v>
      </c>
    </row>
    <row r="44" spans="2:20" ht="15" customHeight="1" x14ac:dyDescent="0.25">
      <c r="B44" s="9" t="s">
        <v>321</v>
      </c>
      <c r="C44" s="1">
        <v>2</v>
      </c>
      <c r="D44" s="2" t="s">
        <v>8184</v>
      </c>
      <c r="E44" s="16"/>
      <c r="F44" s="16" t="str">
        <f>IF(INDEX(I.Electricity.ES1U5C1,2)="","",INDEX(I.Electricity.ES1U5C1,2))</f>
        <v/>
      </c>
      <c r="G44" s="16"/>
      <c r="H44" s="1" t="str">
        <f>IF(AND(I.Developer.ES1=TRUE,I.Facility.UnitCount&gt;=5,I.Developer.C1=TRUE,F44=""),"Incomplete","Complete")</f>
        <v>Complete</v>
      </c>
      <c r="I44" s="68" t="s">
        <v>325</v>
      </c>
      <c r="K44" s="9" t="s">
        <v>330</v>
      </c>
      <c r="L44" s="19" t="s">
        <v>9216</v>
      </c>
      <c r="N44" s="9" t="s">
        <v>331</v>
      </c>
      <c r="O44" s="78" t="s">
        <v>9269</v>
      </c>
      <c r="P44" s="65"/>
      <c r="Q44" s="68"/>
      <c r="S44" s="28" t="s">
        <v>384</v>
      </c>
      <c r="T44" s="25">
        <v>288</v>
      </c>
    </row>
    <row r="45" spans="2:20" ht="15" customHeight="1" x14ac:dyDescent="0.25">
      <c r="B45" s="7" t="s">
        <v>321</v>
      </c>
      <c r="C45" s="5">
        <v>3</v>
      </c>
      <c r="D45" s="6" t="s">
        <v>8184</v>
      </c>
      <c r="E45" s="76"/>
      <c r="F45" s="76" t="str">
        <f>IF(INDEX(I.Electricity.ES1U5C1,3)="","",INDEX(I.Electricity.ES1U5C1,3))</f>
        <v/>
      </c>
      <c r="G45" s="76"/>
      <c r="H45" s="5" t="str">
        <f>IF(AND(I.Developer.ES1=TRUE,I.Facility.UnitCount&gt;=5,I.Developer.C1=TRUE,F45=""),"Incomplete","Complete")</f>
        <v>Complete</v>
      </c>
      <c r="I45" s="71" t="s">
        <v>329</v>
      </c>
      <c r="K45" s="9" t="s">
        <v>335</v>
      </c>
      <c r="L45" s="19" t="s">
        <v>9217</v>
      </c>
      <c r="N45" s="9" t="s">
        <v>336</v>
      </c>
      <c r="O45" s="78" t="s">
        <v>9270</v>
      </c>
      <c r="P45" s="65"/>
      <c r="Q45" s="68"/>
      <c r="S45" s="9" t="s">
        <v>389</v>
      </c>
      <c r="T45" s="8">
        <v>247</v>
      </c>
    </row>
    <row r="46" spans="2:20" ht="15" customHeight="1" x14ac:dyDescent="0.25">
      <c r="B46" s="9" t="s">
        <v>333</v>
      </c>
      <c r="C46" s="1">
        <v>1</v>
      </c>
      <c r="D46" s="2" t="s">
        <v>8185</v>
      </c>
      <c r="E46" s="16"/>
      <c r="F46" s="16" t="str">
        <f>IF(INDEX(I.Electricity.ES1U6C1,1)="","",INDEX(I.Electricity.ES1U6C1,1))</f>
        <v/>
      </c>
      <c r="G46" s="16"/>
      <c r="H46" s="1" t="str">
        <f>IF(AND(I.Developer.ES1=TRUE,I.Facility.UnitCount&gt;=6,I.Developer.C1=TRUE,F46=""),"Incomplete","Complete")</f>
        <v>Complete</v>
      </c>
      <c r="I46" s="68" t="s">
        <v>334</v>
      </c>
      <c r="K46" s="9" t="s">
        <v>339</v>
      </c>
      <c r="L46" s="19" t="s">
        <v>9218</v>
      </c>
      <c r="N46" s="9" t="s">
        <v>340</v>
      </c>
      <c r="O46" s="78" t="s">
        <v>9271</v>
      </c>
      <c r="P46" s="65"/>
      <c r="Q46" s="68"/>
      <c r="S46" s="9" t="s">
        <v>393</v>
      </c>
      <c r="T46" s="8">
        <v>206</v>
      </c>
    </row>
    <row r="47" spans="2:20" ht="15" customHeight="1" x14ac:dyDescent="0.25">
      <c r="B47" s="9" t="s">
        <v>333</v>
      </c>
      <c r="C47" s="1">
        <v>2</v>
      </c>
      <c r="D47" s="2" t="s">
        <v>8185</v>
      </c>
      <c r="E47" s="16"/>
      <c r="F47" s="16" t="str">
        <f>IF(INDEX(I.Electricity.ES1U6C1,2)="","",INDEX(I.Electricity.ES1U6C1,2))</f>
        <v/>
      </c>
      <c r="G47" s="16"/>
      <c r="H47" s="1" t="str">
        <f>IF(AND(I.Developer.ES1=TRUE,I.Facility.UnitCount&gt;=6,I.Developer.C1=TRUE,F47=""),"Incomplete","Complete")</f>
        <v>Complete</v>
      </c>
      <c r="I47" s="68" t="s">
        <v>338</v>
      </c>
      <c r="K47" s="9" t="s">
        <v>343</v>
      </c>
      <c r="L47" s="19" t="s">
        <v>9219</v>
      </c>
      <c r="N47" s="9" t="s">
        <v>344</v>
      </c>
      <c r="O47" s="78" t="s">
        <v>9272</v>
      </c>
      <c r="P47" s="65"/>
      <c r="Q47" s="68"/>
      <c r="S47" s="9" t="s">
        <v>397</v>
      </c>
      <c r="T47" s="8">
        <v>164</v>
      </c>
    </row>
    <row r="48" spans="2:20" ht="15" customHeight="1" x14ac:dyDescent="0.25">
      <c r="B48" s="7" t="s">
        <v>333</v>
      </c>
      <c r="C48" s="5">
        <v>3</v>
      </c>
      <c r="D48" s="6" t="s">
        <v>8185</v>
      </c>
      <c r="E48" s="76"/>
      <c r="F48" s="76" t="str">
        <f>IF(INDEX(I.Electricity.ES1U6C1,3)="","",INDEX(I.Electricity.ES1U6C1,3))</f>
        <v/>
      </c>
      <c r="G48" s="76"/>
      <c r="H48" s="5" t="str">
        <f>IF(AND(I.Developer.ES1=TRUE,I.Facility.UnitCount&gt;=6,I.Developer.C1=TRUE,F48=""),"Incomplete","Complete")</f>
        <v>Complete</v>
      </c>
      <c r="I48" s="71" t="s">
        <v>342</v>
      </c>
      <c r="K48" s="9" t="s">
        <v>348</v>
      </c>
      <c r="L48" s="19" t="s">
        <v>9220</v>
      </c>
      <c r="N48" s="9" t="s">
        <v>349</v>
      </c>
      <c r="O48" s="78" t="s">
        <v>9273</v>
      </c>
      <c r="P48" s="65"/>
      <c r="Q48" s="68"/>
      <c r="S48" s="9" t="s">
        <v>402</v>
      </c>
      <c r="T48" s="8">
        <v>123</v>
      </c>
    </row>
    <row r="49" spans="2:20" ht="15" customHeight="1" x14ac:dyDescent="0.25">
      <c r="B49" s="9" t="s">
        <v>346</v>
      </c>
      <c r="C49" s="1">
        <v>1</v>
      </c>
      <c r="D49" s="2" t="s">
        <v>8186</v>
      </c>
      <c r="E49" s="16"/>
      <c r="F49" s="16" t="str">
        <f>IF(INDEX(I.Electricity.ES1U7C1,1)="","",INDEX(I.Electricity.ES1U7C1,1))</f>
        <v/>
      </c>
      <c r="G49" s="16"/>
      <c r="H49" s="1" t="str">
        <f>IF(AND(I.Developer.ES1=TRUE,I.Facility.UnitCount&gt;=7,I.Developer.C1=TRUE,F49=""),"Incomplete","Complete")</f>
        <v>Complete</v>
      </c>
      <c r="I49" s="68" t="s">
        <v>347</v>
      </c>
      <c r="K49" s="9" t="s">
        <v>352</v>
      </c>
      <c r="L49" s="19" t="s">
        <v>9221</v>
      </c>
      <c r="N49" s="9" t="s">
        <v>353</v>
      </c>
      <c r="O49" s="78" t="s">
        <v>9274</v>
      </c>
      <c r="P49" s="65"/>
      <c r="Q49" s="68"/>
      <c r="S49" s="9" t="s">
        <v>406</v>
      </c>
      <c r="T49" s="8">
        <v>82</v>
      </c>
    </row>
    <row r="50" spans="2:20" ht="15" customHeight="1" x14ac:dyDescent="0.25">
      <c r="B50" s="9" t="s">
        <v>346</v>
      </c>
      <c r="C50" s="1">
        <v>2</v>
      </c>
      <c r="D50" s="2" t="s">
        <v>8186</v>
      </c>
      <c r="E50" s="16"/>
      <c r="F50" s="16" t="str">
        <f>IF(INDEX(I.Electricity.ES1U7C1,2)="","",INDEX(I.Electricity.ES1U7C1,2))</f>
        <v/>
      </c>
      <c r="G50" s="16"/>
      <c r="H50" s="1" t="str">
        <f>IF(AND(I.Developer.ES1=TRUE,I.Facility.UnitCount&gt;=7,I.Developer.C1=TRUE,F50=""),"Incomplete","Complete")</f>
        <v>Complete</v>
      </c>
      <c r="I50" s="68" t="s">
        <v>351</v>
      </c>
      <c r="K50" s="9" t="s">
        <v>356</v>
      </c>
      <c r="L50" s="19" t="s">
        <v>9222</v>
      </c>
      <c r="N50" s="9" t="s">
        <v>357</v>
      </c>
      <c r="O50" s="78" t="s">
        <v>9275</v>
      </c>
      <c r="P50" s="65"/>
      <c r="Q50" s="68"/>
      <c r="S50" s="9" t="s">
        <v>410</v>
      </c>
      <c r="T50" s="8">
        <v>41</v>
      </c>
    </row>
    <row r="51" spans="2:20" ht="15" customHeight="1" x14ac:dyDescent="0.25">
      <c r="B51" s="7" t="s">
        <v>346</v>
      </c>
      <c r="C51" s="5">
        <v>3</v>
      </c>
      <c r="D51" s="6" t="s">
        <v>8186</v>
      </c>
      <c r="E51" s="76"/>
      <c r="F51" s="76" t="str">
        <f>IF(INDEX(I.Electricity.ES1U7C1,3)="","",INDEX(I.Electricity.ES1U7C1,3))</f>
        <v/>
      </c>
      <c r="G51" s="76"/>
      <c r="H51" s="5" t="str">
        <f>IF(AND(I.Developer.ES1=TRUE,I.Facility.UnitCount&gt;=7,I.Developer.C1=TRUE,F51=""),"Incomplete","Complete")</f>
        <v>Complete</v>
      </c>
      <c r="I51" s="71" t="s">
        <v>355</v>
      </c>
      <c r="K51" s="9" t="s">
        <v>361</v>
      </c>
      <c r="L51" s="19" t="s">
        <v>9223</v>
      </c>
      <c r="N51" s="9" t="s">
        <v>362</v>
      </c>
      <c r="O51" s="78" t="s">
        <v>9276</v>
      </c>
      <c r="P51" s="65"/>
      <c r="Q51" s="68"/>
      <c r="S51" s="7" t="s">
        <v>415</v>
      </c>
      <c r="T51" s="4">
        <v>0</v>
      </c>
    </row>
    <row r="52" spans="2:20" ht="15" customHeight="1" x14ac:dyDescent="0.25">
      <c r="B52" s="9" t="s">
        <v>359</v>
      </c>
      <c r="C52" s="1">
        <v>1</v>
      </c>
      <c r="D52" s="2" t="s">
        <v>8187</v>
      </c>
      <c r="E52" s="16"/>
      <c r="F52" s="16" t="str">
        <f>IF(INDEX(I.Electricity.ES1U8C1,1)="","",INDEX(I.Electricity.ES1U8C1,1))</f>
        <v/>
      </c>
      <c r="G52" s="16"/>
      <c r="H52" s="1" t="str">
        <f>IF(AND(I.Developer.ES1=TRUE,I.Facility.UnitCount&gt;=8,I.Developer.C1=TRUE,F52=""),"Incomplete","Complete")</f>
        <v>Complete</v>
      </c>
      <c r="I52" s="68" t="s">
        <v>360</v>
      </c>
      <c r="K52" s="9" t="s">
        <v>364</v>
      </c>
      <c r="L52" s="19" t="s">
        <v>9224</v>
      </c>
      <c r="N52" s="9" t="s">
        <v>365</v>
      </c>
      <c r="O52" s="78" t="s">
        <v>9277</v>
      </c>
      <c r="P52" s="65"/>
      <c r="Q52" s="68"/>
      <c r="S52" s="28" t="s">
        <v>419</v>
      </c>
      <c r="T52" s="25">
        <v>550</v>
      </c>
    </row>
    <row r="53" spans="2:20" ht="15" customHeight="1" x14ac:dyDescent="0.25">
      <c r="B53" s="9" t="s">
        <v>359</v>
      </c>
      <c r="C53" s="1">
        <v>2</v>
      </c>
      <c r="D53" s="2" t="s">
        <v>8187</v>
      </c>
      <c r="E53" s="16"/>
      <c r="F53" s="16" t="str">
        <f>IF(INDEX(I.Electricity.ES1U8C1,2)="","",INDEX(I.Electricity.ES1U8C1,2))</f>
        <v/>
      </c>
      <c r="G53" s="16"/>
      <c r="H53" s="1" t="str">
        <f>IF(AND(I.Developer.ES1=TRUE,I.Facility.UnitCount&gt;=8,I.Developer.C1=TRUE,F53=""),"Incomplete","Complete")</f>
        <v>Complete</v>
      </c>
      <c r="I53" s="68" t="s">
        <v>363</v>
      </c>
      <c r="K53" s="7" t="s">
        <v>367</v>
      </c>
      <c r="L53" s="18" t="s">
        <v>9225</v>
      </c>
      <c r="N53" s="9" t="s">
        <v>368</v>
      </c>
      <c r="O53" s="78" t="s">
        <v>9278</v>
      </c>
      <c r="P53" s="65"/>
      <c r="Q53" s="68"/>
      <c r="S53" s="9" t="s">
        <v>423</v>
      </c>
      <c r="T53" s="8">
        <v>550</v>
      </c>
    </row>
    <row r="54" spans="2:20" ht="15" customHeight="1" x14ac:dyDescent="0.25">
      <c r="B54" s="7" t="s">
        <v>359</v>
      </c>
      <c r="C54" s="5">
        <v>3</v>
      </c>
      <c r="D54" s="6" t="s">
        <v>8187</v>
      </c>
      <c r="E54" s="76"/>
      <c r="F54" s="76" t="str">
        <f>IF(INDEX(I.Electricity.ES1U8C1,3)="","",INDEX(I.Electricity.ES1U8C1,3))</f>
        <v/>
      </c>
      <c r="G54" s="76"/>
      <c r="H54" s="5" t="str">
        <f>IF(AND(I.Developer.ES1=TRUE,I.Facility.UnitCount&gt;=8,I.Developer.C1=TRUE,F54=""),"Incomplete","Complete")</f>
        <v>Complete</v>
      </c>
      <c r="I54" s="71" t="s">
        <v>366</v>
      </c>
      <c r="K54" s="9" t="s">
        <v>382</v>
      </c>
      <c r="L54" s="19" t="s">
        <v>9364</v>
      </c>
      <c r="N54" s="9" t="s">
        <v>371</v>
      </c>
      <c r="O54" s="78" t="s">
        <v>9279</v>
      </c>
      <c r="P54" s="65"/>
      <c r="Q54" s="68"/>
      <c r="S54" s="9" t="s">
        <v>427</v>
      </c>
      <c r="T54" s="8">
        <v>550</v>
      </c>
    </row>
    <row r="55" spans="2:20" ht="15" customHeight="1" x14ac:dyDescent="0.25">
      <c r="B55" s="9" t="s">
        <v>369</v>
      </c>
      <c r="C55" s="1">
        <v>1</v>
      </c>
      <c r="D55" s="2" t="s">
        <v>8188</v>
      </c>
      <c r="E55" s="16"/>
      <c r="F55" s="16" t="str">
        <f>IF(INDEX(I.Electricity.ES1U9C1,1)="","",INDEX(I.Electricity.ES1U9C1,1))</f>
        <v/>
      </c>
      <c r="G55" s="16"/>
      <c r="H55" s="1" t="str">
        <f>IF(AND(I.Developer.ES1=TRUE,I.Facility.UnitCount&gt;=9,I.Developer.C1=TRUE,F55=""),"Incomplete","Complete")</f>
        <v>Complete</v>
      </c>
      <c r="I55" s="68" t="s">
        <v>370</v>
      </c>
      <c r="K55" s="9" t="s">
        <v>387</v>
      </c>
      <c r="L55" s="19" t="s">
        <v>9365</v>
      </c>
      <c r="N55" s="9" t="s">
        <v>373</v>
      </c>
      <c r="O55" s="78" t="s">
        <v>9280</v>
      </c>
      <c r="P55" s="65"/>
      <c r="Q55" s="68"/>
      <c r="S55" s="9" t="s">
        <v>430</v>
      </c>
      <c r="T55" s="8">
        <v>550</v>
      </c>
    </row>
    <row r="56" spans="2:20" ht="15" customHeight="1" x14ac:dyDescent="0.25">
      <c r="B56" s="9" t="s">
        <v>369</v>
      </c>
      <c r="C56" s="1">
        <v>2</v>
      </c>
      <c r="D56" s="2" t="s">
        <v>8188</v>
      </c>
      <c r="E56" s="16"/>
      <c r="F56" s="16" t="str">
        <f>IF(INDEX(I.Electricity.ES1U9C1,2)="","",INDEX(I.Electricity.ES1U9C1,2))</f>
        <v/>
      </c>
      <c r="G56" s="16"/>
      <c r="H56" s="1" t="str">
        <f>IF(AND(I.Developer.ES1=TRUE,I.Facility.UnitCount&gt;=9,I.Developer.C1=TRUE,F56=""),"Incomplete","Complete")</f>
        <v>Complete</v>
      </c>
      <c r="I56" s="68" t="s">
        <v>372</v>
      </c>
      <c r="K56" s="9" t="s">
        <v>391</v>
      </c>
      <c r="L56" s="19" t="s">
        <v>9366</v>
      </c>
      <c r="N56" s="9" t="s">
        <v>375</v>
      </c>
      <c r="O56" s="78" t="s">
        <v>9281</v>
      </c>
      <c r="P56" s="65"/>
      <c r="Q56" s="68"/>
      <c r="S56" s="9" t="s">
        <v>433</v>
      </c>
      <c r="T56" s="8">
        <v>550</v>
      </c>
    </row>
    <row r="57" spans="2:20" ht="15" customHeight="1" x14ac:dyDescent="0.25">
      <c r="B57" s="7" t="s">
        <v>369</v>
      </c>
      <c r="C57" s="5">
        <v>3</v>
      </c>
      <c r="D57" s="6" t="s">
        <v>8188</v>
      </c>
      <c r="E57" s="76"/>
      <c r="F57" s="76" t="str">
        <f>IF(INDEX(I.Electricity.ES1U9C1,3)="","",INDEX(I.Electricity.ES1U9C1,3))</f>
        <v/>
      </c>
      <c r="G57" s="76"/>
      <c r="H57" s="5" t="str">
        <f>IF(AND(I.Developer.ES1=TRUE,I.Facility.UnitCount&gt;=9,I.Developer.C1=TRUE,F57=""),"Incomplete","Complete")</f>
        <v>Complete</v>
      </c>
      <c r="I57" s="71" t="s">
        <v>374</v>
      </c>
      <c r="K57" s="9" t="s">
        <v>395</v>
      </c>
      <c r="L57" s="19" t="s">
        <v>9367</v>
      </c>
      <c r="N57" s="9" t="s">
        <v>378</v>
      </c>
      <c r="O57" s="78" t="s">
        <v>9282</v>
      </c>
      <c r="P57" s="65"/>
      <c r="Q57" s="68"/>
      <c r="S57" s="9" t="s">
        <v>437</v>
      </c>
      <c r="T57" s="8">
        <v>550</v>
      </c>
    </row>
    <row r="58" spans="2:20" ht="15" customHeight="1" x14ac:dyDescent="0.25">
      <c r="B58" s="9" t="s">
        <v>376</v>
      </c>
      <c r="C58" s="1">
        <v>1</v>
      </c>
      <c r="D58" s="2" t="s">
        <v>8189</v>
      </c>
      <c r="E58" s="16"/>
      <c r="F58" s="16" t="str">
        <f>IF(INDEX(I.Electricity.ES1U10C1,1)="","",INDEX(I.Electricity.ES1U10C1,1))</f>
        <v/>
      </c>
      <c r="G58" s="16"/>
      <c r="H58" s="1" t="str">
        <f>IF(AND(I.Developer.ES1=TRUE,I.Facility.UnitCount&gt;=10,I.Developer.C1=TRUE,F58=""),"Incomplete","Complete")</f>
        <v>Complete</v>
      </c>
      <c r="I58" s="68" t="s">
        <v>377</v>
      </c>
      <c r="K58" s="7" t="s">
        <v>400</v>
      </c>
      <c r="L58" s="18" t="s">
        <v>9368</v>
      </c>
      <c r="N58" s="7" t="s">
        <v>380</v>
      </c>
      <c r="O58" s="72" t="s">
        <v>9283</v>
      </c>
      <c r="P58" s="83"/>
      <c r="Q58" s="71"/>
      <c r="S58" s="9" t="s">
        <v>440</v>
      </c>
      <c r="T58" s="8">
        <v>550</v>
      </c>
    </row>
    <row r="59" spans="2:20" ht="15" customHeight="1" x14ac:dyDescent="0.25">
      <c r="B59" s="9" t="s">
        <v>376</v>
      </c>
      <c r="C59" s="1">
        <v>2</v>
      </c>
      <c r="D59" s="2" t="s">
        <v>8189</v>
      </c>
      <c r="E59" s="16"/>
      <c r="F59" s="16" t="str">
        <f>IF(INDEX(I.Electricity.ES1U10C1,2)="","",INDEX(I.Electricity.ES1U10C1,2))</f>
        <v/>
      </c>
      <c r="G59" s="16"/>
      <c r="H59" s="1" t="str">
        <f>IF(AND(I.Developer.ES1=TRUE,I.Facility.UnitCount&gt;=10,I.Developer.C1=TRUE,F59=""),"Incomplete","Complete")</f>
        <v>Complete</v>
      </c>
      <c r="I59" s="68" t="s">
        <v>379</v>
      </c>
      <c r="K59" s="28" t="s">
        <v>404</v>
      </c>
      <c r="L59" s="29" t="s">
        <v>9226</v>
      </c>
      <c r="N59" s="9" t="s">
        <v>383</v>
      </c>
      <c r="O59" s="78" t="s">
        <v>9284</v>
      </c>
      <c r="P59" s="65"/>
      <c r="Q59" s="68"/>
      <c r="S59" s="7" t="s">
        <v>443</v>
      </c>
      <c r="T59" s="4">
        <v>550</v>
      </c>
    </row>
    <row r="60" spans="2:20" ht="15" customHeight="1" x14ac:dyDescent="0.25">
      <c r="B60" s="7" t="s">
        <v>376</v>
      </c>
      <c r="C60" s="5">
        <v>3</v>
      </c>
      <c r="D60" s="6" t="s">
        <v>8189</v>
      </c>
      <c r="E60" s="76"/>
      <c r="F60" s="76" t="str">
        <f>IF(INDEX(I.Electricity.ES1U10C1,3)="","",INDEX(I.Electricity.ES1U10C1,3))</f>
        <v/>
      </c>
      <c r="G60" s="76"/>
      <c r="H60" s="5" t="str">
        <f>IF(AND(I.Developer.ES1=TRUE,I.Facility.UnitCount&gt;=10,I.Developer.C1=TRUE,F60=""),"Incomplete","Complete")</f>
        <v>Complete</v>
      </c>
      <c r="I60" s="71" t="s">
        <v>381</v>
      </c>
      <c r="K60" s="9" t="s">
        <v>408</v>
      </c>
      <c r="L60" s="19" t="s">
        <v>9363</v>
      </c>
      <c r="N60" s="9" t="s">
        <v>388</v>
      </c>
      <c r="O60" s="78" t="s">
        <v>9285</v>
      </c>
      <c r="P60" s="65"/>
      <c r="Q60" s="68"/>
      <c r="S60" s="28" t="s">
        <v>447</v>
      </c>
      <c r="T60" s="25">
        <v>5.8000000000000003E-2</v>
      </c>
    </row>
    <row r="61" spans="2:20" ht="15" customHeight="1" x14ac:dyDescent="0.25">
      <c r="B61" s="9" t="s">
        <v>385</v>
      </c>
      <c r="C61" s="1">
        <v>1</v>
      </c>
      <c r="D61" s="2" t="s">
        <v>8190</v>
      </c>
      <c r="E61" s="16"/>
      <c r="F61" s="16" t="str">
        <f>IF(INDEX(I.Electricity.ES1U11C1,1)="","",INDEX(I.Electricity.ES1U11C1,1))</f>
        <v/>
      </c>
      <c r="G61" s="16"/>
      <c r="H61" s="1" t="str">
        <f>IF(AND(I.Developer.ES1=TRUE,I.Facility.UnitCount&gt;=11,I.Developer.C1=TRUE,F61=""),"Incomplete","Complete")</f>
        <v>Complete</v>
      </c>
      <c r="I61" s="68" t="s">
        <v>386</v>
      </c>
      <c r="K61" s="9" t="s">
        <v>413</v>
      </c>
      <c r="L61" s="19" t="s">
        <v>9227</v>
      </c>
      <c r="N61" s="9" t="s">
        <v>392</v>
      </c>
      <c r="O61" s="78" t="s">
        <v>9286</v>
      </c>
      <c r="P61" s="65"/>
      <c r="Q61" s="68"/>
      <c r="S61" s="9" t="s">
        <v>450</v>
      </c>
      <c r="T61" s="8">
        <v>5.8000000000000003E-2</v>
      </c>
    </row>
    <row r="62" spans="2:20" ht="15" customHeight="1" x14ac:dyDescent="0.25">
      <c r="B62" s="9" t="s">
        <v>385</v>
      </c>
      <c r="C62" s="1">
        <v>2</v>
      </c>
      <c r="D62" s="2" t="s">
        <v>8190</v>
      </c>
      <c r="E62" s="16"/>
      <c r="F62" s="16" t="str">
        <f>IF(INDEX(I.Electricity.ES1U11C1,2)="","",INDEX(I.Electricity.ES1U11C1,2))</f>
        <v/>
      </c>
      <c r="G62" s="16"/>
      <c r="H62" s="1" t="str">
        <f>IF(AND(I.Developer.ES1=TRUE,I.Facility.UnitCount&gt;=11,I.Developer.C1=TRUE,F62=""),"Incomplete","Complete")</f>
        <v>Complete</v>
      </c>
      <c r="I62" s="68" t="s">
        <v>390</v>
      </c>
      <c r="K62" s="9" t="s">
        <v>417</v>
      </c>
      <c r="L62" s="19" t="s">
        <v>9228</v>
      </c>
      <c r="N62" s="9" t="s">
        <v>396</v>
      </c>
      <c r="O62" s="78" t="s">
        <v>9287</v>
      </c>
      <c r="P62" s="65"/>
      <c r="Q62" s="68"/>
      <c r="S62" s="9" t="s">
        <v>453</v>
      </c>
      <c r="T62" s="8">
        <v>5.8000000000000003E-2</v>
      </c>
    </row>
    <row r="63" spans="2:20" ht="15" customHeight="1" x14ac:dyDescent="0.25">
      <c r="B63" s="7" t="s">
        <v>385</v>
      </c>
      <c r="C63" s="5">
        <v>3</v>
      </c>
      <c r="D63" s="6" t="s">
        <v>8190</v>
      </c>
      <c r="E63" s="76"/>
      <c r="F63" s="76" t="str">
        <f>IF(INDEX(I.Electricity.ES1U11C1,3)="","",INDEX(I.Electricity.ES1U11C1,3))</f>
        <v/>
      </c>
      <c r="G63" s="76"/>
      <c r="H63" s="5" t="str">
        <f>IF(AND(I.Developer.ES1=TRUE,I.Facility.UnitCount&gt;=11,I.Developer.C1=TRUE,F63=""),"Incomplete","Complete")</f>
        <v>Complete</v>
      </c>
      <c r="I63" s="71" t="s">
        <v>394</v>
      </c>
      <c r="J63" s="9"/>
      <c r="K63" s="7" t="s">
        <v>421</v>
      </c>
      <c r="L63" s="18" t="s">
        <v>9229</v>
      </c>
      <c r="N63" s="9" t="s">
        <v>401</v>
      </c>
      <c r="O63" s="78" t="s">
        <v>9288</v>
      </c>
      <c r="P63" s="65"/>
      <c r="Q63" s="68"/>
      <c r="S63" s="9" t="s">
        <v>457</v>
      </c>
      <c r="T63" s="8">
        <v>5.8000000000000003E-2</v>
      </c>
    </row>
    <row r="64" spans="2:20" ht="15" customHeight="1" x14ac:dyDescent="0.25">
      <c r="B64" s="9" t="s">
        <v>398</v>
      </c>
      <c r="C64" s="1">
        <v>1</v>
      </c>
      <c r="D64" s="2" t="s">
        <v>8191</v>
      </c>
      <c r="E64" s="16"/>
      <c r="F64" s="16" t="str">
        <f>IF(INDEX(I.Electricity.ES1U12C1,1)="","",INDEX(I.Electricity.ES1U12C1,1))</f>
        <v/>
      </c>
      <c r="G64" s="16"/>
      <c r="H64" s="1" t="str">
        <f>IF(AND(I.Developer.ES1=TRUE,I.Facility.UnitCount&gt;=12,I.Developer.C1=TRUE,F64=""),"Incomplete","Complete")</f>
        <v>Complete</v>
      </c>
      <c r="I64" s="68" t="s">
        <v>399</v>
      </c>
      <c r="J64" s="9"/>
      <c r="N64" s="9" t="s">
        <v>405</v>
      </c>
      <c r="O64" s="78" t="s">
        <v>9289</v>
      </c>
      <c r="P64" s="65"/>
      <c r="Q64" s="68"/>
      <c r="S64" s="9" t="s">
        <v>460</v>
      </c>
      <c r="T64" s="8">
        <v>5.8000000000000003E-2</v>
      </c>
    </row>
    <row r="65" spans="2:20" ht="15" customHeight="1" x14ac:dyDescent="0.25">
      <c r="B65" s="9" t="s">
        <v>398</v>
      </c>
      <c r="C65" s="1">
        <v>2</v>
      </c>
      <c r="D65" s="2" t="s">
        <v>8191</v>
      </c>
      <c r="E65" s="16"/>
      <c r="F65" s="16" t="str">
        <f>IF(INDEX(I.Electricity.ES1U12C1,2)="","",INDEX(I.Electricity.ES1U12C1,2))</f>
        <v/>
      </c>
      <c r="G65" s="16"/>
      <c r="H65" s="1" t="str">
        <f>IF(AND(I.Developer.ES1=TRUE,I.Facility.UnitCount&gt;=12,I.Developer.C1=TRUE,F65=""),"Incomplete","Complete")</f>
        <v>Complete</v>
      </c>
      <c r="I65" s="68" t="s">
        <v>403</v>
      </c>
      <c r="J65" s="9"/>
      <c r="N65" s="9" t="s">
        <v>409</v>
      </c>
      <c r="O65" s="78" t="s">
        <v>9290</v>
      </c>
      <c r="P65" s="65"/>
      <c r="Q65" s="68"/>
      <c r="S65" s="9" t="s">
        <v>463</v>
      </c>
      <c r="T65" s="8">
        <v>5.8000000000000003E-2</v>
      </c>
    </row>
    <row r="66" spans="2:20" ht="15" customHeight="1" x14ac:dyDescent="0.25">
      <c r="B66" s="7" t="s">
        <v>398</v>
      </c>
      <c r="C66" s="5">
        <v>3</v>
      </c>
      <c r="D66" s="6" t="s">
        <v>8191</v>
      </c>
      <c r="E66" s="76"/>
      <c r="F66" s="76" t="str">
        <f>IF(INDEX(I.Electricity.ES1U12C1,3)="","",INDEX(I.Electricity.ES1U12C1,3))</f>
        <v/>
      </c>
      <c r="G66" s="76"/>
      <c r="H66" s="5" t="str">
        <f>IF(AND(I.Developer.ES1=TRUE,I.Facility.UnitCount&gt;=12,I.Developer.C1=TRUE,F66=""),"Incomplete","Complete")</f>
        <v>Complete</v>
      </c>
      <c r="I66" s="71" t="s">
        <v>407</v>
      </c>
      <c r="J66" s="9"/>
      <c r="N66" s="9" t="s">
        <v>414</v>
      </c>
      <c r="O66" s="78" t="s">
        <v>9291</v>
      </c>
      <c r="P66" s="65"/>
      <c r="Q66" s="68"/>
      <c r="S66" s="9" t="s">
        <v>467</v>
      </c>
      <c r="T66" s="8">
        <v>5.8000000000000003E-2</v>
      </c>
    </row>
    <row r="67" spans="2:20" ht="15" customHeight="1" x14ac:dyDescent="0.25">
      <c r="B67" s="9" t="s">
        <v>411</v>
      </c>
      <c r="C67" s="1">
        <v>1</v>
      </c>
      <c r="D67" s="2" t="s">
        <v>8192</v>
      </c>
      <c r="E67" s="16"/>
      <c r="F67" s="16" t="str">
        <f>IF(INDEX(I.Electricity.ES1U13C1,1)="","",INDEX(I.Electricity.ES1U13C1,1))</f>
        <v/>
      </c>
      <c r="G67" s="16"/>
      <c r="H67" s="1" t="str">
        <f>IF(AND(I.Developer.ES1=TRUE,I.Facility.UnitCount&gt;=13,I.Developer.C1=TRUE,F67=""),"Incomplete","Complete")</f>
        <v>Complete</v>
      </c>
      <c r="I67" s="68" t="s">
        <v>412</v>
      </c>
      <c r="N67" s="9" t="s">
        <v>418</v>
      </c>
      <c r="O67" s="78" t="s">
        <v>9292</v>
      </c>
      <c r="P67" s="65"/>
      <c r="Q67" s="68"/>
      <c r="S67" s="7" t="s">
        <v>470</v>
      </c>
      <c r="T67" s="4">
        <v>5.8000000000000003E-2</v>
      </c>
    </row>
    <row r="68" spans="2:20" ht="15" customHeight="1" x14ac:dyDescent="0.25">
      <c r="B68" s="9" t="s">
        <v>411</v>
      </c>
      <c r="C68" s="1">
        <v>2</v>
      </c>
      <c r="D68" s="2" t="s">
        <v>8192</v>
      </c>
      <c r="E68" s="16"/>
      <c r="F68" s="16" t="str">
        <f>IF(INDEX(I.Electricity.ES1U13C1,2)="","",INDEX(I.Electricity.ES1U13C1,2))</f>
        <v/>
      </c>
      <c r="G68" s="16"/>
      <c r="H68" s="1" t="str">
        <f>IF(AND(I.Developer.ES1=TRUE,I.Facility.UnitCount&gt;=13,I.Developer.C1=TRUE,F68=""),"Incomplete","Complete")</f>
        <v>Complete</v>
      </c>
      <c r="I68" s="68" t="s">
        <v>416</v>
      </c>
      <c r="N68" s="9" t="s">
        <v>422</v>
      </c>
      <c r="O68" s="78" t="s">
        <v>9293</v>
      </c>
      <c r="P68" s="65"/>
      <c r="Q68" s="68"/>
    </row>
    <row r="69" spans="2:20" ht="15" customHeight="1" x14ac:dyDescent="0.25">
      <c r="B69" s="7" t="s">
        <v>411</v>
      </c>
      <c r="C69" s="5">
        <v>3</v>
      </c>
      <c r="D69" s="6" t="s">
        <v>8192</v>
      </c>
      <c r="E69" s="76"/>
      <c r="F69" s="76" t="str">
        <f>IF(INDEX(I.Electricity.ES1U13C1,3)="","",INDEX(I.Electricity.ES1U13C1,3))</f>
        <v/>
      </c>
      <c r="G69" s="76"/>
      <c r="H69" s="5" t="str">
        <f>IF(AND(I.Developer.ES1=TRUE,I.Facility.UnitCount&gt;=13,I.Developer.C1=TRUE,F69=""),"Incomplete","Complete")</f>
        <v>Complete</v>
      </c>
      <c r="I69" s="71" t="s">
        <v>420</v>
      </c>
      <c r="N69" s="9" t="s">
        <v>426</v>
      </c>
      <c r="O69" s="78" t="s">
        <v>9294</v>
      </c>
      <c r="P69" s="65"/>
      <c r="Q69" s="68"/>
    </row>
    <row r="70" spans="2:20" ht="15" customHeight="1" x14ac:dyDescent="0.25">
      <c r="B70" s="9" t="s">
        <v>424</v>
      </c>
      <c r="C70" s="1">
        <v>1</v>
      </c>
      <c r="D70" s="2" t="s">
        <v>8193</v>
      </c>
      <c r="E70" s="16"/>
      <c r="F70" s="16" t="str">
        <f>IF(INDEX(I.Electricity.ES1U14C1,1)="","",INDEX(I.Electricity.ES1U14C1,1))</f>
        <v/>
      </c>
      <c r="G70" s="16"/>
      <c r="H70" s="1" t="str">
        <f>IF(AND(I.Developer.ES1=TRUE,I.Facility.UnitCount&gt;=14,I.Developer.C1=TRUE,F70=""),"Incomplete","Complete")</f>
        <v>Complete</v>
      </c>
      <c r="I70" s="68" t="s">
        <v>425</v>
      </c>
      <c r="N70" s="9" t="s">
        <v>429</v>
      </c>
      <c r="O70" s="78" t="s">
        <v>9295</v>
      </c>
      <c r="P70" s="65"/>
      <c r="Q70" s="68"/>
    </row>
    <row r="71" spans="2:20" ht="15" customHeight="1" x14ac:dyDescent="0.25">
      <c r="B71" s="9" t="s">
        <v>424</v>
      </c>
      <c r="C71" s="1">
        <v>2</v>
      </c>
      <c r="D71" s="2" t="s">
        <v>8193</v>
      </c>
      <c r="E71" s="16"/>
      <c r="F71" s="16" t="str">
        <f>IF(INDEX(I.Electricity.ES1U14C1,2)="","",INDEX(I.Electricity.ES1U14C1,2))</f>
        <v/>
      </c>
      <c r="G71" s="16"/>
      <c r="H71" s="1" t="str">
        <f>IF(AND(I.Developer.ES1=TRUE,I.Facility.UnitCount&gt;=14,I.Developer.C1=TRUE,F71=""),"Incomplete","Complete")</f>
        <v>Complete</v>
      </c>
      <c r="I71" s="68" t="s">
        <v>428</v>
      </c>
      <c r="N71" s="9" t="s">
        <v>432</v>
      </c>
      <c r="O71" s="78" t="s">
        <v>9296</v>
      </c>
      <c r="P71" s="65"/>
      <c r="Q71" s="68"/>
    </row>
    <row r="72" spans="2:20" ht="15" customHeight="1" x14ac:dyDescent="0.25">
      <c r="B72" s="7" t="s">
        <v>424</v>
      </c>
      <c r="C72" s="5">
        <v>3</v>
      </c>
      <c r="D72" s="6" t="s">
        <v>8193</v>
      </c>
      <c r="E72" s="76"/>
      <c r="F72" s="76" t="str">
        <f>IF(INDEX(I.Electricity.ES1U14C1,3)="","",INDEX(I.Electricity.ES1U14C1,3))</f>
        <v/>
      </c>
      <c r="G72" s="76"/>
      <c r="H72" s="5" t="str">
        <f>IF(AND(I.Developer.ES1=TRUE,I.Facility.UnitCount&gt;=14,I.Developer.C1=TRUE,F72=""),"Incomplete","Complete")</f>
        <v>Complete</v>
      </c>
      <c r="I72" s="71" t="s">
        <v>431</v>
      </c>
      <c r="N72" s="9" t="s">
        <v>436</v>
      </c>
      <c r="O72" s="78" t="s">
        <v>9297</v>
      </c>
      <c r="P72" s="65"/>
      <c r="Q72" s="68"/>
    </row>
    <row r="73" spans="2:20" ht="15" customHeight="1" x14ac:dyDescent="0.25">
      <c r="B73" s="9" t="s">
        <v>434</v>
      </c>
      <c r="C73" s="1">
        <v>1</v>
      </c>
      <c r="D73" s="2" t="s">
        <v>8194</v>
      </c>
      <c r="E73" s="16"/>
      <c r="F73" s="16" t="str">
        <f>IF(INDEX(I.Electricity.ES1U15C1,1)="","",INDEX(I.Electricity.ES1U15C1,1))</f>
        <v/>
      </c>
      <c r="G73" s="16"/>
      <c r="H73" s="1" t="str">
        <f>IF(AND(I.Developer.ES1=TRUE,I.Facility.UnitCount&gt;=15,I.Developer.C1=TRUE,F73=""),"Incomplete","Complete")</f>
        <v>Complete</v>
      </c>
      <c r="I73" s="68" t="s">
        <v>435</v>
      </c>
      <c r="N73" s="9" t="s">
        <v>439</v>
      </c>
      <c r="O73" s="78" t="s">
        <v>9298</v>
      </c>
      <c r="P73" s="65"/>
      <c r="Q73" s="68"/>
    </row>
    <row r="74" spans="2:20" ht="15" customHeight="1" x14ac:dyDescent="0.25">
      <c r="B74" s="9" t="s">
        <v>434</v>
      </c>
      <c r="C74" s="1">
        <v>2</v>
      </c>
      <c r="D74" s="2" t="s">
        <v>8194</v>
      </c>
      <c r="E74" s="16"/>
      <c r="F74" s="16" t="str">
        <f>IF(INDEX(I.Electricity.ES1U15C1,2)="","",INDEX(I.Electricity.ES1U15C1,2))</f>
        <v/>
      </c>
      <c r="G74" s="16"/>
      <c r="H74" s="1" t="str">
        <f>IF(AND(I.Developer.ES1=TRUE,I.Facility.UnitCount&gt;=15,I.Developer.C1=TRUE,F74=""),"Incomplete","Complete")</f>
        <v>Complete</v>
      </c>
      <c r="I74" s="68" t="s">
        <v>438</v>
      </c>
      <c r="N74" s="9" t="s">
        <v>442</v>
      </c>
      <c r="O74" s="78" t="s">
        <v>9299</v>
      </c>
      <c r="P74" s="65"/>
      <c r="Q74" s="68"/>
    </row>
    <row r="75" spans="2:20" ht="15" customHeight="1" x14ac:dyDescent="0.25">
      <c r="B75" s="7" t="s">
        <v>434</v>
      </c>
      <c r="C75" s="5">
        <v>3</v>
      </c>
      <c r="D75" s="6" t="s">
        <v>8194</v>
      </c>
      <c r="E75" s="76"/>
      <c r="F75" s="76" t="str">
        <f>IF(INDEX(I.Electricity.ES1U15C1,3)="","",INDEX(I.Electricity.ES1U15C1,3))</f>
        <v/>
      </c>
      <c r="G75" s="76"/>
      <c r="H75" s="5" t="str">
        <f>IF(AND(I.Developer.ES1=TRUE,I.Facility.UnitCount&gt;=15,I.Developer.C1=TRUE,F75=""),"Incomplete","Complete")</f>
        <v>Complete</v>
      </c>
      <c r="I75" s="71" t="s">
        <v>441</v>
      </c>
      <c r="N75" s="9" t="s">
        <v>446</v>
      </c>
      <c r="O75" s="78" t="s">
        <v>9300</v>
      </c>
      <c r="P75" s="65"/>
      <c r="Q75" s="68"/>
    </row>
    <row r="76" spans="2:20" ht="15" customHeight="1" x14ac:dyDescent="0.25">
      <c r="B76" s="9" t="s">
        <v>444</v>
      </c>
      <c r="C76" s="1">
        <v>1</v>
      </c>
      <c r="D76" s="2" t="s">
        <v>8195</v>
      </c>
      <c r="E76" s="16"/>
      <c r="F76" s="16" t="str">
        <f>IF(INDEX(I.Electricity.ES1U16C1,1)="","",INDEX(I.Electricity.ES1U16C1,1))</f>
        <v/>
      </c>
      <c r="G76" s="16"/>
      <c r="H76" s="1" t="str">
        <f>IF(AND(I.Developer.ES1=TRUE,I.Facility.UnitCount&gt;=16,I.Developer.C1=TRUE,F76=""),"Incomplete","Complete")</f>
        <v>Complete</v>
      </c>
      <c r="I76" s="68" t="s">
        <v>445</v>
      </c>
      <c r="N76" s="9" t="s">
        <v>449</v>
      </c>
      <c r="O76" s="78" t="s">
        <v>9301</v>
      </c>
      <c r="P76" s="65"/>
      <c r="Q76" s="68"/>
    </row>
    <row r="77" spans="2:20" ht="15" customHeight="1" x14ac:dyDescent="0.25">
      <c r="B77" s="9" t="s">
        <v>444</v>
      </c>
      <c r="C77" s="1">
        <v>2</v>
      </c>
      <c r="D77" s="2" t="s">
        <v>8195</v>
      </c>
      <c r="E77" s="16"/>
      <c r="F77" s="16" t="str">
        <f>IF(INDEX(I.Electricity.ES1U16C1,2)="","",INDEX(I.Electricity.ES1U16C1,2))</f>
        <v/>
      </c>
      <c r="G77" s="16"/>
      <c r="H77" s="1" t="str">
        <f>IF(AND(I.Developer.ES1=TRUE,I.Facility.UnitCount&gt;=16,I.Developer.C1=TRUE,F77=""),"Incomplete","Complete")</f>
        <v>Complete</v>
      </c>
      <c r="I77" s="68" t="s">
        <v>448</v>
      </c>
      <c r="N77" s="9" t="s">
        <v>452</v>
      </c>
      <c r="O77" s="78" t="s">
        <v>9302</v>
      </c>
      <c r="P77" s="65"/>
      <c r="Q77" s="68"/>
    </row>
    <row r="78" spans="2:20" ht="15" customHeight="1" x14ac:dyDescent="0.25">
      <c r="B78" s="7" t="s">
        <v>444</v>
      </c>
      <c r="C78" s="5">
        <v>3</v>
      </c>
      <c r="D78" s="6" t="s">
        <v>8195</v>
      </c>
      <c r="E78" s="76"/>
      <c r="F78" s="76" t="str">
        <f>IF(INDEX(I.Electricity.ES1U16C1,3)="","",INDEX(I.Electricity.ES1U16C1,3))</f>
        <v/>
      </c>
      <c r="G78" s="76"/>
      <c r="H78" s="5" t="str">
        <f>IF(AND(I.Developer.ES1=TRUE,I.Facility.UnitCount&gt;=16,I.Developer.C1=TRUE,F78=""),"Incomplete","Complete")</f>
        <v>Complete</v>
      </c>
      <c r="I78" s="71" t="s">
        <v>451</v>
      </c>
      <c r="N78" s="9" t="s">
        <v>456</v>
      </c>
      <c r="O78" s="78" t="s">
        <v>9303</v>
      </c>
      <c r="P78" s="65"/>
      <c r="Q78" s="68"/>
    </row>
    <row r="79" spans="2:20" ht="15" customHeight="1" x14ac:dyDescent="0.25">
      <c r="B79" s="9" t="s">
        <v>454</v>
      </c>
      <c r="C79" s="1">
        <v>1</v>
      </c>
      <c r="D79" s="2" t="s">
        <v>8196</v>
      </c>
      <c r="E79" s="16"/>
      <c r="F79" s="16" t="str">
        <f>IF(INDEX(I.Electricity.ES1U17C1,1)="","",INDEX(I.Electricity.ES1U17C1,1))</f>
        <v/>
      </c>
      <c r="G79" s="16"/>
      <c r="H79" s="1" t="str">
        <f>IF(AND(I.Developer.ES1=TRUE,I.Facility.UnitCount&gt;=17,I.Developer.C1=TRUE,F79=""),"Incomplete","Complete")</f>
        <v>Complete</v>
      </c>
      <c r="I79" s="68" t="s">
        <v>455</v>
      </c>
      <c r="N79" s="9" t="s">
        <v>459</v>
      </c>
      <c r="O79" s="78" t="s">
        <v>9304</v>
      </c>
      <c r="P79" s="65"/>
      <c r="Q79" s="68"/>
    </row>
    <row r="80" spans="2:20" ht="15" customHeight="1" x14ac:dyDescent="0.25">
      <c r="B80" s="9" t="s">
        <v>454</v>
      </c>
      <c r="C80" s="1">
        <v>2</v>
      </c>
      <c r="D80" s="2" t="s">
        <v>8196</v>
      </c>
      <c r="E80" s="16"/>
      <c r="F80" s="16" t="str">
        <f>IF(INDEX(I.Electricity.ES1U17C1,2)="","",INDEX(I.Electricity.ES1U17C1,2))</f>
        <v/>
      </c>
      <c r="G80" s="16"/>
      <c r="H80" s="1" t="str">
        <f>IF(AND(I.Developer.ES1=TRUE,I.Facility.UnitCount&gt;=17,I.Developer.C1=TRUE,F80=""),"Incomplete","Complete")</f>
        <v>Complete</v>
      </c>
      <c r="I80" s="68" t="s">
        <v>458</v>
      </c>
      <c r="N80" s="9" t="s">
        <v>462</v>
      </c>
      <c r="O80" s="78" t="s">
        <v>9305</v>
      </c>
      <c r="P80" s="65"/>
      <c r="Q80" s="68"/>
    </row>
    <row r="81" spans="2:17" ht="15" customHeight="1" x14ac:dyDescent="0.25">
      <c r="B81" s="7" t="s">
        <v>454</v>
      </c>
      <c r="C81" s="5">
        <v>3</v>
      </c>
      <c r="D81" s="6" t="s">
        <v>8196</v>
      </c>
      <c r="E81" s="76"/>
      <c r="F81" s="76" t="str">
        <f>IF(INDEX(I.Electricity.ES1U17C1,3)="","",INDEX(I.Electricity.ES1U17C1,3))</f>
        <v/>
      </c>
      <c r="G81" s="76"/>
      <c r="H81" s="5" t="str">
        <f>IF(AND(I.Developer.ES1=TRUE,I.Facility.UnitCount&gt;=17,I.Developer.C1=TRUE,F81=""),"Incomplete","Complete")</f>
        <v>Complete</v>
      </c>
      <c r="I81" s="71" t="s">
        <v>461</v>
      </c>
      <c r="N81" s="9" t="s">
        <v>466</v>
      </c>
      <c r="O81" s="78" t="s">
        <v>9306</v>
      </c>
      <c r="P81" s="65"/>
      <c r="Q81" s="68"/>
    </row>
    <row r="82" spans="2:17" ht="15" customHeight="1" x14ac:dyDescent="0.25">
      <c r="B82" s="9" t="s">
        <v>464</v>
      </c>
      <c r="C82" s="1">
        <v>1</v>
      </c>
      <c r="D82" s="2" t="s">
        <v>8197</v>
      </c>
      <c r="E82" s="16"/>
      <c r="F82" s="16" t="str">
        <f>IF(INDEX(I.Electricity.ES1U18C1,1)="","",INDEX(I.Electricity.ES1U18C1,1))</f>
        <v/>
      </c>
      <c r="G82" s="16"/>
      <c r="H82" s="1" t="str">
        <f>IF(AND(I.Developer.ES1=TRUE,I.Facility.UnitCount&gt;=18,I.Developer.C1=TRUE,F82=""),"Incomplete","Complete")</f>
        <v>Complete</v>
      </c>
      <c r="I82" s="68" t="s">
        <v>465</v>
      </c>
      <c r="N82" s="7" t="s">
        <v>469</v>
      </c>
      <c r="O82" s="72" t="s">
        <v>9307</v>
      </c>
      <c r="P82" s="83"/>
      <c r="Q82" s="71"/>
    </row>
    <row r="83" spans="2:17" ht="15" customHeight="1" x14ac:dyDescent="0.25">
      <c r="B83" s="9" t="s">
        <v>464</v>
      </c>
      <c r="C83" s="1">
        <v>2</v>
      </c>
      <c r="D83" s="2" t="s">
        <v>8197</v>
      </c>
      <c r="E83" s="16"/>
      <c r="F83" s="16" t="str">
        <f>IF(INDEX(I.Electricity.ES1U18C1,2)="","",INDEX(I.Electricity.ES1U18C1,2))</f>
        <v/>
      </c>
      <c r="G83" s="16"/>
      <c r="H83" s="1" t="str">
        <f>IF(AND(I.Developer.ES1=TRUE,I.Facility.UnitCount&gt;=18,I.Developer.C1=TRUE,F83=""),"Incomplete","Complete")</f>
        <v>Complete</v>
      </c>
      <c r="I83" s="68" t="s">
        <v>468</v>
      </c>
      <c r="N83" s="9" t="s">
        <v>472</v>
      </c>
      <c r="O83" s="78" t="s">
        <v>9308</v>
      </c>
      <c r="P83" s="65"/>
      <c r="Q83" s="68"/>
    </row>
    <row r="84" spans="2:17" ht="15" customHeight="1" x14ac:dyDescent="0.25">
      <c r="B84" s="7" t="s">
        <v>464</v>
      </c>
      <c r="C84" s="5">
        <v>3</v>
      </c>
      <c r="D84" s="6" t="s">
        <v>8197</v>
      </c>
      <c r="E84" s="76"/>
      <c r="F84" s="76" t="str">
        <f>IF(INDEX(I.Electricity.ES1U18C1,3)="","",INDEX(I.Electricity.ES1U18C1,3))</f>
        <v/>
      </c>
      <c r="G84" s="76"/>
      <c r="H84" s="5" t="str">
        <f>IF(AND(I.Developer.ES1=TRUE,I.Facility.UnitCount&gt;=18,I.Developer.C1=TRUE,F84=""),"Incomplete","Complete")</f>
        <v>Complete</v>
      </c>
      <c r="I84" s="71" t="s">
        <v>471</v>
      </c>
      <c r="N84" s="9" t="s">
        <v>475</v>
      </c>
      <c r="O84" s="78" t="s">
        <v>9309</v>
      </c>
      <c r="P84" s="65"/>
      <c r="Q84" s="68"/>
    </row>
    <row r="85" spans="2:17" ht="15" customHeight="1" x14ac:dyDescent="0.25">
      <c r="B85" s="9" t="s">
        <v>473</v>
      </c>
      <c r="C85" s="1">
        <v>1</v>
      </c>
      <c r="D85" s="2" t="s">
        <v>8198</v>
      </c>
      <c r="E85" s="16"/>
      <c r="F85" s="16" t="str">
        <f>IF(INDEX(I.Electricity.ES1U19C1,1)="","",INDEX(I.Electricity.ES1U19C1,1))</f>
        <v/>
      </c>
      <c r="G85" s="16"/>
      <c r="H85" s="1" t="str">
        <f>IF(AND(I.Developer.ES1=TRUE,I.Facility.UnitCount&gt;=19,I.Developer.C1=TRUE,F85=""),"Incomplete","Complete")</f>
        <v>Complete</v>
      </c>
      <c r="I85" s="68" t="s">
        <v>474</v>
      </c>
      <c r="N85" s="9" t="s">
        <v>477</v>
      </c>
      <c r="O85" s="78" t="s">
        <v>9310</v>
      </c>
      <c r="P85" s="65"/>
      <c r="Q85" s="68"/>
    </row>
    <row r="86" spans="2:17" ht="15" customHeight="1" x14ac:dyDescent="0.25">
      <c r="B86" s="9" t="s">
        <v>473</v>
      </c>
      <c r="C86" s="1">
        <v>2</v>
      </c>
      <c r="D86" s="2" t="s">
        <v>8198</v>
      </c>
      <c r="E86" s="16"/>
      <c r="F86" s="16" t="str">
        <f>IF(INDEX(I.Electricity.ES1U19C1,2)="","",INDEX(I.Electricity.ES1U19C1,2))</f>
        <v/>
      </c>
      <c r="G86" s="16"/>
      <c r="H86" s="1" t="str">
        <f>IF(AND(I.Developer.ES1=TRUE,I.Facility.UnitCount&gt;=19,I.Developer.C1=TRUE,F86=""),"Incomplete","Complete")</f>
        <v>Complete</v>
      </c>
      <c r="I86" s="68" t="s">
        <v>476</v>
      </c>
      <c r="N86" s="9" t="s">
        <v>479</v>
      </c>
      <c r="O86" s="78" t="s">
        <v>9311</v>
      </c>
      <c r="P86" s="65"/>
      <c r="Q86" s="68"/>
    </row>
    <row r="87" spans="2:17" ht="15" customHeight="1" x14ac:dyDescent="0.25">
      <c r="B87" s="7" t="s">
        <v>473</v>
      </c>
      <c r="C87" s="5">
        <v>3</v>
      </c>
      <c r="D87" s="6" t="s">
        <v>8198</v>
      </c>
      <c r="E87" s="76"/>
      <c r="F87" s="76" t="str">
        <f>IF(INDEX(I.Electricity.ES1U19C1,3)="","",INDEX(I.Electricity.ES1U19C1,3))</f>
        <v/>
      </c>
      <c r="G87" s="76"/>
      <c r="H87" s="5" t="str">
        <f>IF(AND(I.Developer.ES1=TRUE,I.Facility.UnitCount&gt;=19,I.Developer.C1=TRUE,F87=""),"Incomplete","Complete")</f>
        <v>Complete</v>
      </c>
      <c r="I87" s="71" t="s">
        <v>478</v>
      </c>
      <c r="N87" s="9" t="s">
        <v>482</v>
      </c>
      <c r="O87" s="78" t="s">
        <v>9312</v>
      </c>
      <c r="P87" s="65"/>
      <c r="Q87" s="68"/>
    </row>
    <row r="88" spans="2:17" ht="15" customHeight="1" x14ac:dyDescent="0.25">
      <c r="B88" s="9" t="s">
        <v>480</v>
      </c>
      <c r="C88" s="1">
        <v>1</v>
      </c>
      <c r="D88" s="2" t="s">
        <v>8199</v>
      </c>
      <c r="E88" s="16"/>
      <c r="F88" s="16" t="str">
        <f>IF(INDEX(I.Electricity.ES1U20C1,1)="","",INDEX(I.Electricity.ES1U20C1,1))</f>
        <v/>
      </c>
      <c r="G88" s="16"/>
      <c r="H88" s="1" t="str">
        <f>IF(AND(I.Developer.ES1=TRUE,I.Facility.UnitCount&gt;=20,I.Developer.C1=TRUE,F88=""),"Incomplete","Complete")</f>
        <v>Complete</v>
      </c>
      <c r="I88" s="68" t="s">
        <v>481</v>
      </c>
      <c r="N88" s="9" t="s">
        <v>484</v>
      </c>
      <c r="O88" s="78" t="s">
        <v>9313</v>
      </c>
      <c r="P88" s="65"/>
      <c r="Q88" s="68"/>
    </row>
    <row r="89" spans="2:17" ht="15" customHeight="1" x14ac:dyDescent="0.25">
      <c r="B89" s="9" t="s">
        <v>480</v>
      </c>
      <c r="C89" s="1">
        <v>2</v>
      </c>
      <c r="D89" s="2" t="s">
        <v>8199</v>
      </c>
      <c r="E89" s="16"/>
      <c r="F89" s="16" t="str">
        <f>IF(INDEX(I.Electricity.ES1U20C1,2)="","",INDEX(I.Electricity.ES1U20C1,2))</f>
        <v/>
      </c>
      <c r="G89" s="16"/>
      <c r="H89" s="1" t="str">
        <f>IF(AND(I.Developer.ES1=TRUE,I.Facility.UnitCount&gt;=20,I.Developer.C1=TRUE,F89=""),"Incomplete","Complete")</f>
        <v>Complete</v>
      </c>
      <c r="I89" s="68" t="s">
        <v>483</v>
      </c>
      <c r="N89" s="9" t="s">
        <v>486</v>
      </c>
      <c r="O89" s="78" t="s">
        <v>9314</v>
      </c>
      <c r="P89" s="65"/>
      <c r="Q89" s="68"/>
    </row>
    <row r="90" spans="2:17" ht="15" customHeight="1" x14ac:dyDescent="0.25">
      <c r="B90" s="7" t="s">
        <v>480</v>
      </c>
      <c r="C90" s="5">
        <v>3</v>
      </c>
      <c r="D90" s="6" t="s">
        <v>8199</v>
      </c>
      <c r="E90" s="76"/>
      <c r="F90" s="76" t="str">
        <f>IF(INDEX(I.Electricity.ES1U20C1,3)="","",INDEX(I.Electricity.ES1U20C1,3))</f>
        <v/>
      </c>
      <c r="G90" s="76"/>
      <c r="H90" s="5" t="str">
        <f>IF(AND(I.Developer.ES1=TRUE,I.Facility.UnitCount&gt;=20,I.Developer.C1=TRUE,F90=""),"Incomplete","Complete")</f>
        <v>Complete</v>
      </c>
      <c r="I90" s="71" t="s">
        <v>485</v>
      </c>
      <c r="N90" s="9" t="s">
        <v>489</v>
      </c>
      <c r="O90" s="78" t="s">
        <v>9315</v>
      </c>
      <c r="P90" s="65"/>
      <c r="Q90" s="68"/>
    </row>
    <row r="91" spans="2:17" ht="15" customHeight="1" x14ac:dyDescent="0.25">
      <c r="B91" s="9" t="s">
        <v>487</v>
      </c>
      <c r="C91" s="1">
        <v>1</v>
      </c>
      <c r="D91" s="2" t="s">
        <v>8200</v>
      </c>
      <c r="E91" s="16"/>
      <c r="F91" s="16" t="str">
        <f>IF(INDEX(I.Electricity.ES1U1C2,1)="","",INDEX(I.Electricity.ES1U1C2,1))</f>
        <v/>
      </c>
      <c r="G91" s="16"/>
      <c r="H91" s="1" t="str">
        <f t="shared" ref="H91:H114" si="0">IF(AND(I.Developer.ES1=TRUE,I.Facility.UnitCount&gt;=1,I.Developer.C2=TRUE,F91=""),"Incomplete","Complete")</f>
        <v>Complete</v>
      </c>
      <c r="I91" s="68" t="s">
        <v>488</v>
      </c>
      <c r="N91" s="9" t="s">
        <v>491</v>
      </c>
      <c r="O91" s="78" t="s">
        <v>9316</v>
      </c>
      <c r="P91" s="65"/>
      <c r="Q91" s="68"/>
    </row>
    <row r="92" spans="2:17" ht="15" customHeight="1" x14ac:dyDescent="0.25">
      <c r="B92" s="9" t="s">
        <v>487</v>
      </c>
      <c r="C92" s="1">
        <v>2</v>
      </c>
      <c r="D92" s="2" t="s">
        <v>8200</v>
      </c>
      <c r="E92" s="16"/>
      <c r="F92" s="16" t="str">
        <f>IF(INDEX(I.Electricity.ES1U1C2,2)="","",INDEX(I.Electricity.ES1U1C2,2))</f>
        <v/>
      </c>
      <c r="G92" s="16"/>
      <c r="H92" s="1" t="str">
        <f t="shared" si="0"/>
        <v>Complete</v>
      </c>
      <c r="I92" s="68" t="s">
        <v>490</v>
      </c>
      <c r="N92" s="9" t="s">
        <v>493</v>
      </c>
      <c r="O92" s="78" t="s">
        <v>9317</v>
      </c>
      <c r="P92" s="65"/>
      <c r="Q92" s="68"/>
    </row>
    <row r="93" spans="2:17" ht="15" customHeight="1" x14ac:dyDescent="0.25">
      <c r="B93" s="9" t="s">
        <v>487</v>
      </c>
      <c r="C93" s="1">
        <v>3</v>
      </c>
      <c r="D93" s="2" t="s">
        <v>8200</v>
      </c>
      <c r="E93" s="16"/>
      <c r="F93" s="16" t="str">
        <f>IF(INDEX(I.Electricity.ES1U1C2,3)="","",INDEX(I.Electricity.ES1U1C2,3))</f>
        <v/>
      </c>
      <c r="G93" s="16"/>
      <c r="H93" s="1" t="str">
        <f t="shared" si="0"/>
        <v>Complete</v>
      </c>
      <c r="I93" s="68" t="s">
        <v>492</v>
      </c>
      <c r="N93" s="9" t="s">
        <v>495</v>
      </c>
      <c r="O93" s="78" t="s">
        <v>9318</v>
      </c>
      <c r="P93" s="65"/>
      <c r="Q93" s="68"/>
    </row>
    <row r="94" spans="2:17" ht="15" customHeight="1" x14ac:dyDescent="0.25">
      <c r="B94" s="9" t="s">
        <v>487</v>
      </c>
      <c r="C94" s="1">
        <v>4</v>
      </c>
      <c r="D94" s="2" t="s">
        <v>8200</v>
      </c>
      <c r="E94" s="16"/>
      <c r="F94" s="16" t="str">
        <f>IF(INDEX(I.Electricity.ES1U1C2,4)="","",INDEX(I.Electricity.ES1U1C2,4))</f>
        <v/>
      </c>
      <c r="G94" s="16"/>
      <c r="H94" s="1" t="str">
        <f t="shared" si="0"/>
        <v>Complete</v>
      </c>
      <c r="I94" s="68" t="s">
        <v>494</v>
      </c>
      <c r="N94" s="9" t="s">
        <v>497</v>
      </c>
      <c r="O94" s="78" t="s">
        <v>9319</v>
      </c>
      <c r="P94" s="65"/>
      <c r="Q94" s="68"/>
    </row>
    <row r="95" spans="2:17" ht="15" customHeight="1" x14ac:dyDescent="0.25">
      <c r="B95" s="9" t="s">
        <v>487</v>
      </c>
      <c r="C95" s="1">
        <v>5</v>
      </c>
      <c r="D95" s="2" t="s">
        <v>8200</v>
      </c>
      <c r="E95" s="16"/>
      <c r="F95" s="16" t="str">
        <f>IF(INDEX(I.Electricity.ES1U1C2,5)="","",INDEX(I.Electricity.ES1U1C2,5))</f>
        <v/>
      </c>
      <c r="G95" s="16"/>
      <c r="H95" s="1" t="str">
        <f t="shared" si="0"/>
        <v>Complete</v>
      </c>
      <c r="I95" s="68" t="s">
        <v>496</v>
      </c>
      <c r="N95" s="9" t="s">
        <v>499</v>
      </c>
      <c r="O95" s="78" t="s">
        <v>9320</v>
      </c>
      <c r="P95" s="65"/>
      <c r="Q95" s="68"/>
    </row>
    <row r="96" spans="2:17" ht="15" customHeight="1" x14ac:dyDescent="0.25">
      <c r="B96" s="9" t="s">
        <v>487</v>
      </c>
      <c r="C96" s="1">
        <v>6</v>
      </c>
      <c r="D96" s="2" t="s">
        <v>8200</v>
      </c>
      <c r="E96" s="16"/>
      <c r="F96" s="16" t="str">
        <f>IF(INDEX(I.Electricity.ES1U1C2,6)="","",INDEX(I.Electricity.ES1U1C2,6))</f>
        <v/>
      </c>
      <c r="G96" s="16"/>
      <c r="H96" s="1" t="str">
        <f t="shared" si="0"/>
        <v>Complete</v>
      </c>
      <c r="I96" s="68" t="s">
        <v>498</v>
      </c>
      <c r="N96" s="9" t="s">
        <v>501</v>
      </c>
      <c r="O96" s="78" t="s">
        <v>9321</v>
      </c>
      <c r="P96" s="65"/>
      <c r="Q96" s="68"/>
    </row>
    <row r="97" spans="2:17" ht="15" customHeight="1" x14ac:dyDescent="0.25">
      <c r="B97" s="9" t="s">
        <v>487</v>
      </c>
      <c r="C97" s="1">
        <v>7</v>
      </c>
      <c r="D97" s="2" t="s">
        <v>8200</v>
      </c>
      <c r="E97" s="16"/>
      <c r="F97" s="16" t="str">
        <f>IF(INDEX(I.Electricity.ES1U1C2,7)="","",INDEX(I.Electricity.ES1U1C2,7))</f>
        <v/>
      </c>
      <c r="G97" s="16"/>
      <c r="H97" s="1" t="str">
        <f t="shared" si="0"/>
        <v>Complete</v>
      </c>
      <c r="I97" s="68" t="s">
        <v>500</v>
      </c>
      <c r="N97" s="9" t="s">
        <v>503</v>
      </c>
      <c r="O97" s="78" t="s">
        <v>9322</v>
      </c>
      <c r="P97" s="65"/>
      <c r="Q97" s="68"/>
    </row>
    <row r="98" spans="2:17" ht="15" customHeight="1" x14ac:dyDescent="0.25">
      <c r="B98" s="9" t="s">
        <v>487</v>
      </c>
      <c r="C98" s="1">
        <v>8</v>
      </c>
      <c r="D98" s="2" t="s">
        <v>8200</v>
      </c>
      <c r="E98" s="16"/>
      <c r="F98" s="16" t="str">
        <f>IF(INDEX(I.Electricity.ES1U1C2,8)="","",INDEX(I.Electricity.ES1U1C2,8))</f>
        <v/>
      </c>
      <c r="G98" s="16"/>
      <c r="H98" s="1" t="str">
        <f t="shared" si="0"/>
        <v>Complete</v>
      </c>
      <c r="I98" s="68" t="s">
        <v>502</v>
      </c>
      <c r="N98" s="9" t="s">
        <v>505</v>
      </c>
      <c r="O98" s="78" t="s">
        <v>9323</v>
      </c>
      <c r="P98" s="65"/>
      <c r="Q98" s="68"/>
    </row>
    <row r="99" spans="2:17" ht="15" customHeight="1" x14ac:dyDescent="0.25">
      <c r="B99" s="9" t="s">
        <v>487</v>
      </c>
      <c r="C99" s="1">
        <v>9</v>
      </c>
      <c r="D99" s="2" t="s">
        <v>8200</v>
      </c>
      <c r="E99" s="16"/>
      <c r="F99" s="16" t="str">
        <f>IF(INDEX(I.Electricity.ES1U1C2,9)="","",INDEX(I.Electricity.ES1U1C2,9))</f>
        <v/>
      </c>
      <c r="G99" s="16"/>
      <c r="H99" s="1" t="str">
        <f t="shared" si="0"/>
        <v>Complete</v>
      </c>
      <c r="I99" s="68" t="s">
        <v>504</v>
      </c>
      <c r="N99" s="9" t="s">
        <v>507</v>
      </c>
      <c r="O99" s="78" t="s">
        <v>9324</v>
      </c>
      <c r="P99" s="65"/>
      <c r="Q99" s="68"/>
    </row>
    <row r="100" spans="2:17" ht="15" customHeight="1" x14ac:dyDescent="0.25">
      <c r="B100" s="9" t="s">
        <v>487</v>
      </c>
      <c r="C100" s="1">
        <v>10</v>
      </c>
      <c r="D100" s="2" t="s">
        <v>8200</v>
      </c>
      <c r="E100" s="16"/>
      <c r="F100" s="16" t="str">
        <f>IF(INDEX(I.Electricity.ES1U1C2,10)="","",INDEX(I.Electricity.ES1U1C2,10))</f>
        <v/>
      </c>
      <c r="G100" s="16"/>
      <c r="H100" s="1" t="str">
        <f t="shared" si="0"/>
        <v>Complete</v>
      </c>
      <c r="I100" s="68" t="s">
        <v>506</v>
      </c>
      <c r="N100" s="9" t="s">
        <v>509</v>
      </c>
      <c r="O100" s="78" t="s">
        <v>9325</v>
      </c>
      <c r="P100" s="65"/>
      <c r="Q100" s="68"/>
    </row>
    <row r="101" spans="2:17" ht="15" customHeight="1" x14ac:dyDescent="0.25">
      <c r="B101" s="9" t="s">
        <v>487</v>
      </c>
      <c r="C101" s="1">
        <v>11</v>
      </c>
      <c r="D101" s="2" t="s">
        <v>8200</v>
      </c>
      <c r="E101" s="16"/>
      <c r="F101" s="16" t="str">
        <f>IF(INDEX(I.Electricity.ES1U1C2,11)="","",INDEX(I.Electricity.ES1U1C2,11))</f>
        <v/>
      </c>
      <c r="G101" s="16"/>
      <c r="H101" s="1" t="str">
        <f t="shared" si="0"/>
        <v>Complete</v>
      </c>
      <c r="I101" s="68" t="s">
        <v>508</v>
      </c>
      <c r="N101" s="9" t="s">
        <v>511</v>
      </c>
      <c r="O101" s="78" t="s">
        <v>9326</v>
      </c>
      <c r="P101" s="65"/>
      <c r="Q101" s="68"/>
    </row>
    <row r="102" spans="2:17" ht="15" customHeight="1" x14ac:dyDescent="0.25">
      <c r="B102" s="9" t="s">
        <v>487</v>
      </c>
      <c r="C102" s="1">
        <v>12</v>
      </c>
      <c r="D102" s="2" t="s">
        <v>8200</v>
      </c>
      <c r="E102" s="16"/>
      <c r="F102" s="16" t="str">
        <f>IF(INDEX(I.Electricity.ES1U1C2,12)="","",INDEX(I.Electricity.ES1U1C2,12))</f>
        <v/>
      </c>
      <c r="G102" s="16"/>
      <c r="H102" s="1" t="str">
        <f t="shared" si="0"/>
        <v>Complete</v>
      </c>
      <c r="I102" s="68" t="s">
        <v>510</v>
      </c>
      <c r="N102" s="9" t="s">
        <v>513</v>
      </c>
      <c r="O102" s="78" t="s">
        <v>9327</v>
      </c>
      <c r="P102" s="65"/>
      <c r="Q102" s="68"/>
    </row>
    <row r="103" spans="2:17" ht="15" customHeight="1" x14ac:dyDescent="0.25">
      <c r="B103" s="9" t="s">
        <v>487</v>
      </c>
      <c r="C103" s="1">
        <v>13</v>
      </c>
      <c r="D103" s="2" t="s">
        <v>8200</v>
      </c>
      <c r="E103" s="16"/>
      <c r="F103" s="16" t="str">
        <f>IF(INDEX(I.Electricity.ES1U1C2,13)="","",INDEX(I.Electricity.ES1U1C2,13))</f>
        <v/>
      </c>
      <c r="G103" s="16"/>
      <c r="H103" s="1" t="str">
        <f t="shared" si="0"/>
        <v>Complete</v>
      </c>
      <c r="I103" s="68" t="s">
        <v>512</v>
      </c>
      <c r="N103" s="9" t="s">
        <v>515</v>
      </c>
      <c r="O103" s="78" t="s">
        <v>9328</v>
      </c>
      <c r="P103" s="65"/>
      <c r="Q103" s="68"/>
    </row>
    <row r="104" spans="2:17" ht="15" customHeight="1" x14ac:dyDescent="0.25">
      <c r="B104" s="9" t="s">
        <v>487</v>
      </c>
      <c r="C104" s="1">
        <v>14</v>
      </c>
      <c r="D104" s="2" t="s">
        <v>8200</v>
      </c>
      <c r="E104" s="16"/>
      <c r="F104" s="16" t="str">
        <f>IF(INDEX(I.Electricity.ES1U1C2,14)="","",INDEX(I.Electricity.ES1U1C2,14))</f>
        <v/>
      </c>
      <c r="G104" s="16"/>
      <c r="H104" s="1" t="str">
        <f t="shared" si="0"/>
        <v>Complete</v>
      </c>
      <c r="I104" s="68" t="s">
        <v>514</v>
      </c>
      <c r="N104" s="9" t="s">
        <v>517</v>
      </c>
      <c r="O104" s="78" t="s">
        <v>9329</v>
      </c>
      <c r="P104" s="65"/>
      <c r="Q104" s="68"/>
    </row>
    <row r="105" spans="2:17" ht="15" customHeight="1" x14ac:dyDescent="0.25">
      <c r="B105" s="9" t="s">
        <v>487</v>
      </c>
      <c r="C105" s="1">
        <v>15</v>
      </c>
      <c r="D105" s="2" t="s">
        <v>8200</v>
      </c>
      <c r="E105" s="16"/>
      <c r="F105" s="16" t="str">
        <f>IF(INDEX(I.Electricity.ES1U1C2,15)="","",INDEX(I.Electricity.ES1U1C2,15))</f>
        <v/>
      </c>
      <c r="G105" s="16"/>
      <c r="H105" s="1" t="str">
        <f t="shared" si="0"/>
        <v>Complete</v>
      </c>
      <c r="I105" s="68" t="s">
        <v>516</v>
      </c>
      <c r="N105" s="9" t="s">
        <v>519</v>
      </c>
      <c r="O105" s="78" t="s">
        <v>9330</v>
      </c>
      <c r="P105" s="65"/>
      <c r="Q105" s="68"/>
    </row>
    <row r="106" spans="2:17" ht="15" customHeight="1" x14ac:dyDescent="0.25">
      <c r="B106" s="9" t="s">
        <v>487</v>
      </c>
      <c r="C106" s="1">
        <v>16</v>
      </c>
      <c r="D106" s="2" t="s">
        <v>8200</v>
      </c>
      <c r="E106" s="16"/>
      <c r="F106" s="16" t="str">
        <f>IF(INDEX(I.Electricity.ES1U1C2,16)="","",INDEX(I.Electricity.ES1U1C2,16))</f>
        <v/>
      </c>
      <c r="G106" s="16"/>
      <c r="H106" s="1" t="str">
        <f t="shared" si="0"/>
        <v>Complete</v>
      </c>
      <c r="I106" s="68" t="s">
        <v>518</v>
      </c>
      <c r="N106" s="7" t="s">
        <v>521</v>
      </c>
      <c r="O106" s="72" t="s">
        <v>9331</v>
      </c>
      <c r="P106" s="83"/>
      <c r="Q106" s="71"/>
    </row>
    <row r="107" spans="2:17" ht="15" customHeight="1" x14ac:dyDescent="0.25">
      <c r="B107" s="9" t="s">
        <v>487</v>
      </c>
      <c r="C107" s="1">
        <v>17</v>
      </c>
      <c r="D107" s="2" t="s">
        <v>8200</v>
      </c>
      <c r="E107" s="16"/>
      <c r="F107" s="16" t="str">
        <f>IF(INDEX(I.Electricity.ES1U1C2,17)="","",INDEX(I.Electricity.ES1U1C2,17))</f>
        <v/>
      </c>
      <c r="G107" s="16"/>
      <c r="H107" s="1" t="str">
        <f t="shared" si="0"/>
        <v>Complete</v>
      </c>
      <c r="I107" s="68" t="s">
        <v>520</v>
      </c>
      <c r="N107" s="9" t="s">
        <v>523</v>
      </c>
      <c r="O107" s="78" t="s">
        <v>9332</v>
      </c>
      <c r="P107" s="65"/>
      <c r="Q107" s="68"/>
    </row>
    <row r="108" spans="2:17" ht="15" customHeight="1" x14ac:dyDescent="0.25">
      <c r="B108" s="9" t="s">
        <v>487</v>
      </c>
      <c r="C108" s="1">
        <v>18</v>
      </c>
      <c r="D108" s="2" t="s">
        <v>8200</v>
      </c>
      <c r="E108" s="16"/>
      <c r="F108" s="16" t="str">
        <f>IF(INDEX(I.Electricity.ES1U1C2,18)="","",INDEX(I.Electricity.ES1U1C2,18))</f>
        <v/>
      </c>
      <c r="G108" s="16"/>
      <c r="H108" s="1" t="str">
        <f t="shared" si="0"/>
        <v>Complete</v>
      </c>
      <c r="I108" s="68" t="s">
        <v>522</v>
      </c>
      <c r="N108" s="9" t="s">
        <v>525</v>
      </c>
      <c r="O108" s="78" t="s">
        <v>9333</v>
      </c>
      <c r="P108" s="65"/>
      <c r="Q108" s="68"/>
    </row>
    <row r="109" spans="2:17" ht="15" customHeight="1" x14ac:dyDescent="0.25">
      <c r="B109" s="9" t="s">
        <v>487</v>
      </c>
      <c r="C109" s="1">
        <v>19</v>
      </c>
      <c r="D109" s="2" t="s">
        <v>8200</v>
      </c>
      <c r="E109" s="16"/>
      <c r="F109" s="16" t="str">
        <f>IF(INDEX(I.Electricity.ES1U1C2,19)="","",INDEX(I.Electricity.ES1U1C2,19))</f>
        <v/>
      </c>
      <c r="G109" s="16"/>
      <c r="H109" s="1" t="str">
        <f t="shared" si="0"/>
        <v>Complete</v>
      </c>
      <c r="I109" s="68" t="s">
        <v>524</v>
      </c>
      <c r="N109" s="9" t="s">
        <v>527</v>
      </c>
      <c r="O109" s="78" t="s">
        <v>9334</v>
      </c>
      <c r="P109" s="65"/>
      <c r="Q109" s="68"/>
    </row>
    <row r="110" spans="2:17" ht="15" customHeight="1" x14ac:dyDescent="0.25">
      <c r="B110" s="9" t="s">
        <v>487</v>
      </c>
      <c r="C110" s="1">
        <v>20</v>
      </c>
      <c r="D110" s="2" t="s">
        <v>8200</v>
      </c>
      <c r="E110" s="16"/>
      <c r="F110" s="16" t="str">
        <f>IF(INDEX(I.Electricity.ES1U1C2,20)="","",INDEX(I.Electricity.ES1U1C2,20))</f>
        <v/>
      </c>
      <c r="G110" s="16"/>
      <c r="H110" s="1" t="str">
        <f t="shared" si="0"/>
        <v>Complete</v>
      </c>
      <c r="I110" s="68" t="s">
        <v>526</v>
      </c>
      <c r="N110" s="9" t="s">
        <v>529</v>
      </c>
      <c r="O110" s="78" t="s">
        <v>9335</v>
      </c>
      <c r="P110" s="65"/>
      <c r="Q110" s="68"/>
    </row>
    <row r="111" spans="2:17" ht="15" customHeight="1" x14ac:dyDescent="0.25">
      <c r="B111" s="9" t="s">
        <v>487</v>
      </c>
      <c r="C111" s="1">
        <v>21</v>
      </c>
      <c r="D111" s="2" t="s">
        <v>8200</v>
      </c>
      <c r="E111" s="16"/>
      <c r="F111" s="16" t="str">
        <f>IF(INDEX(I.Electricity.ES1U1C2,21)="","",INDEX(I.Electricity.ES1U1C2,21))</f>
        <v/>
      </c>
      <c r="G111" s="16"/>
      <c r="H111" s="1" t="str">
        <f t="shared" si="0"/>
        <v>Complete</v>
      </c>
      <c r="I111" s="68" t="s">
        <v>528</v>
      </c>
      <c r="N111" s="9" t="s">
        <v>531</v>
      </c>
      <c r="O111" s="78" t="s">
        <v>9336</v>
      </c>
      <c r="P111" s="65"/>
      <c r="Q111" s="68"/>
    </row>
    <row r="112" spans="2:17" ht="15" customHeight="1" x14ac:dyDescent="0.25">
      <c r="B112" s="9" t="s">
        <v>487</v>
      </c>
      <c r="C112" s="1">
        <v>22</v>
      </c>
      <c r="D112" s="2" t="s">
        <v>8200</v>
      </c>
      <c r="E112" s="16"/>
      <c r="F112" s="16" t="str">
        <f>IF(INDEX(I.Electricity.ES1U1C2,22)="","",INDEX(I.Electricity.ES1U1C2,22))</f>
        <v/>
      </c>
      <c r="G112" s="16"/>
      <c r="H112" s="1" t="str">
        <f t="shared" si="0"/>
        <v>Complete</v>
      </c>
      <c r="I112" s="68" t="s">
        <v>530</v>
      </c>
      <c r="N112" s="9" t="s">
        <v>533</v>
      </c>
      <c r="O112" s="78" t="s">
        <v>9337</v>
      </c>
      <c r="P112" s="65"/>
      <c r="Q112" s="68"/>
    </row>
    <row r="113" spans="2:17" ht="15" customHeight="1" x14ac:dyDescent="0.25">
      <c r="B113" s="9" t="s">
        <v>487</v>
      </c>
      <c r="C113" s="1">
        <v>23</v>
      </c>
      <c r="D113" s="2" t="s">
        <v>8200</v>
      </c>
      <c r="E113" s="16"/>
      <c r="F113" s="16" t="str">
        <f>IF(INDEX(I.Electricity.ES1U1C2,23)="","",INDEX(I.Electricity.ES1U1C2,23))</f>
        <v/>
      </c>
      <c r="G113" s="16"/>
      <c r="H113" s="1" t="str">
        <f t="shared" si="0"/>
        <v>Complete</v>
      </c>
      <c r="I113" s="68" t="s">
        <v>532</v>
      </c>
      <c r="N113" s="9" t="s">
        <v>535</v>
      </c>
      <c r="O113" s="78" t="s">
        <v>9338</v>
      </c>
      <c r="P113" s="65"/>
      <c r="Q113" s="68"/>
    </row>
    <row r="114" spans="2:17" ht="15" customHeight="1" x14ac:dyDescent="0.25">
      <c r="B114" s="7" t="s">
        <v>487</v>
      </c>
      <c r="C114" s="5">
        <v>24</v>
      </c>
      <c r="D114" s="6" t="s">
        <v>8200</v>
      </c>
      <c r="E114" s="76"/>
      <c r="F114" s="76" t="str">
        <f>IF(INDEX(I.Electricity.ES1U1C2,24)="","",INDEX(I.Electricity.ES1U1C2,24))</f>
        <v/>
      </c>
      <c r="G114" s="76"/>
      <c r="H114" s="5" t="str">
        <f t="shared" si="0"/>
        <v>Complete</v>
      </c>
      <c r="I114" s="71" t="s">
        <v>534</v>
      </c>
      <c r="N114" s="9" t="s">
        <v>538</v>
      </c>
      <c r="O114" s="78" t="s">
        <v>9339</v>
      </c>
      <c r="P114" s="65"/>
      <c r="Q114" s="68"/>
    </row>
    <row r="115" spans="2:17" ht="15" customHeight="1" x14ac:dyDescent="0.25">
      <c r="B115" s="9" t="s">
        <v>536</v>
      </c>
      <c r="C115" s="1">
        <v>1</v>
      </c>
      <c r="D115" s="2" t="s">
        <v>8201</v>
      </c>
      <c r="E115" s="16"/>
      <c r="F115" s="16" t="str">
        <f>IF(INDEX(I.Electricity.ES1U2C2,1)="","",INDEX(I.Electricity.ES1U2C2,1))</f>
        <v/>
      </c>
      <c r="G115" s="16"/>
      <c r="H115" s="1" t="str">
        <f t="shared" ref="H115:H138" si="1">IF(AND(I.Developer.ES1=TRUE,I.Facility.UnitCount&gt;=2,I.Developer.C2=TRUE,F115=""),"Incomplete","Complete")</f>
        <v>Complete</v>
      </c>
      <c r="I115" s="68" t="s">
        <v>537</v>
      </c>
      <c r="N115" s="9" t="s">
        <v>540</v>
      </c>
      <c r="O115" s="78" t="s">
        <v>9340</v>
      </c>
      <c r="P115" s="65"/>
      <c r="Q115" s="68"/>
    </row>
    <row r="116" spans="2:17" ht="15" customHeight="1" x14ac:dyDescent="0.25">
      <c r="B116" s="9" t="s">
        <v>536</v>
      </c>
      <c r="C116" s="1">
        <v>2</v>
      </c>
      <c r="D116" s="2" t="s">
        <v>8201</v>
      </c>
      <c r="E116" s="16"/>
      <c r="F116" s="16" t="str">
        <f>IF(INDEX(I.Electricity.ES1U2C2,2)="","",INDEX(I.Electricity.ES1U2C2,2))</f>
        <v/>
      </c>
      <c r="G116" s="16"/>
      <c r="H116" s="1" t="str">
        <f t="shared" si="1"/>
        <v>Complete</v>
      </c>
      <c r="I116" s="68" t="s">
        <v>539</v>
      </c>
      <c r="N116" s="9" t="s">
        <v>542</v>
      </c>
      <c r="O116" s="78" t="s">
        <v>9341</v>
      </c>
      <c r="P116" s="65"/>
      <c r="Q116" s="68"/>
    </row>
    <row r="117" spans="2:17" ht="15" customHeight="1" x14ac:dyDescent="0.25">
      <c r="B117" s="9" t="s">
        <v>536</v>
      </c>
      <c r="C117" s="1">
        <v>3</v>
      </c>
      <c r="D117" s="2" t="s">
        <v>8201</v>
      </c>
      <c r="E117" s="16"/>
      <c r="F117" s="16" t="str">
        <f>IF(INDEX(I.Electricity.ES1U2C2,3)="","",INDEX(I.Electricity.ES1U2C2,3))</f>
        <v/>
      </c>
      <c r="G117" s="16"/>
      <c r="H117" s="1" t="str">
        <f t="shared" si="1"/>
        <v>Complete</v>
      </c>
      <c r="I117" s="68" t="s">
        <v>541</v>
      </c>
      <c r="N117" s="9" t="s">
        <v>544</v>
      </c>
      <c r="O117" s="78" t="s">
        <v>9342</v>
      </c>
      <c r="P117" s="65"/>
      <c r="Q117" s="68"/>
    </row>
    <row r="118" spans="2:17" ht="15" customHeight="1" x14ac:dyDescent="0.25">
      <c r="B118" s="9" t="s">
        <v>536</v>
      </c>
      <c r="C118" s="1">
        <v>4</v>
      </c>
      <c r="D118" s="2" t="s">
        <v>8201</v>
      </c>
      <c r="E118" s="16"/>
      <c r="F118" s="16" t="str">
        <f>IF(INDEX(I.Electricity.ES1U2C2,4)="","",INDEX(I.Electricity.ES1U2C2,4))</f>
        <v/>
      </c>
      <c r="G118" s="16"/>
      <c r="H118" s="1" t="str">
        <f t="shared" si="1"/>
        <v>Complete</v>
      </c>
      <c r="I118" s="68" t="s">
        <v>543</v>
      </c>
      <c r="N118" s="9" t="s">
        <v>546</v>
      </c>
      <c r="O118" s="78" t="s">
        <v>9343</v>
      </c>
      <c r="P118" s="65"/>
      <c r="Q118" s="68"/>
    </row>
    <row r="119" spans="2:17" ht="15" customHeight="1" x14ac:dyDescent="0.25">
      <c r="B119" s="9" t="s">
        <v>536</v>
      </c>
      <c r="C119" s="1">
        <v>5</v>
      </c>
      <c r="D119" s="2" t="s">
        <v>8201</v>
      </c>
      <c r="E119" s="16"/>
      <c r="F119" s="16" t="str">
        <f>IF(INDEX(I.Electricity.ES1U2C2,5)="","",INDEX(I.Electricity.ES1U2C2,5))</f>
        <v/>
      </c>
      <c r="G119" s="16"/>
      <c r="H119" s="1" t="str">
        <f t="shared" si="1"/>
        <v>Complete</v>
      </c>
      <c r="I119" s="68" t="s">
        <v>545</v>
      </c>
      <c r="N119" s="9" t="s">
        <v>548</v>
      </c>
      <c r="O119" s="78" t="s">
        <v>9344</v>
      </c>
      <c r="P119" s="65"/>
      <c r="Q119" s="68"/>
    </row>
    <row r="120" spans="2:17" ht="15" customHeight="1" x14ac:dyDescent="0.25">
      <c r="B120" s="9" t="s">
        <v>536</v>
      </c>
      <c r="C120" s="1">
        <v>6</v>
      </c>
      <c r="D120" s="2" t="s">
        <v>8201</v>
      </c>
      <c r="E120" s="16"/>
      <c r="F120" s="16" t="str">
        <f>IF(INDEX(I.Electricity.ES1U2C2,6)="","",INDEX(I.Electricity.ES1U2C2,6))</f>
        <v/>
      </c>
      <c r="G120" s="16"/>
      <c r="H120" s="1" t="str">
        <f t="shared" si="1"/>
        <v>Complete</v>
      </c>
      <c r="I120" s="68" t="s">
        <v>547</v>
      </c>
      <c r="N120" s="9" t="s">
        <v>550</v>
      </c>
      <c r="O120" s="78" t="s">
        <v>9345</v>
      </c>
      <c r="P120" s="65"/>
      <c r="Q120" s="68"/>
    </row>
    <row r="121" spans="2:17" ht="15" customHeight="1" x14ac:dyDescent="0.25">
      <c r="B121" s="9" t="s">
        <v>536</v>
      </c>
      <c r="C121" s="1">
        <v>7</v>
      </c>
      <c r="D121" s="2" t="s">
        <v>8201</v>
      </c>
      <c r="E121" s="16"/>
      <c r="F121" s="16" t="str">
        <f>IF(INDEX(I.Electricity.ES1U2C2,7)="","",INDEX(I.Electricity.ES1U2C2,7))</f>
        <v/>
      </c>
      <c r="G121" s="16"/>
      <c r="H121" s="1" t="str">
        <f t="shared" si="1"/>
        <v>Complete</v>
      </c>
      <c r="I121" s="68" t="s">
        <v>549</v>
      </c>
      <c r="N121" s="9" t="s">
        <v>552</v>
      </c>
      <c r="O121" s="78" t="s">
        <v>9346</v>
      </c>
      <c r="P121" s="65"/>
      <c r="Q121" s="68"/>
    </row>
    <row r="122" spans="2:17" ht="15" customHeight="1" x14ac:dyDescent="0.25">
      <c r="B122" s="9" t="s">
        <v>536</v>
      </c>
      <c r="C122" s="1">
        <v>8</v>
      </c>
      <c r="D122" s="2" t="s">
        <v>8201</v>
      </c>
      <c r="E122" s="16"/>
      <c r="F122" s="16" t="str">
        <f>IF(INDEX(I.Electricity.ES1U2C2,8)="","",INDEX(I.Electricity.ES1U2C2,8))</f>
        <v/>
      </c>
      <c r="G122" s="16"/>
      <c r="H122" s="1" t="str">
        <f t="shared" si="1"/>
        <v>Complete</v>
      </c>
      <c r="I122" s="68" t="s">
        <v>551</v>
      </c>
      <c r="N122" s="9" t="s">
        <v>554</v>
      </c>
      <c r="O122" s="78" t="s">
        <v>9347</v>
      </c>
      <c r="P122" s="65"/>
      <c r="Q122" s="68"/>
    </row>
    <row r="123" spans="2:17" ht="15" customHeight="1" x14ac:dyDescent="0.25">
      <c r="B123" s="9" t="s">
        <v>536</v>
      </c>
      <c r="C123" s="1">
        <v>9</v>
      </c>
      <c r="D123" s="2" t="s">
        <v>8201</v>
      </c>
      <c r="E123" s="16"/>
      <c r="F123" s="16" t="str">
        <f>IF(INDEX(I.Electricity.ES1U2C2,9)="","",INDEX(I.Electricity.ES1U2C2,9))</f>
        <v/>
      </c>
      <c r="G123" s="16"/>
      <c r="H123" s="1" t="str">
        <f t="shared" si="1"/>
        <v>Complete</v>
      </c>
      <c r="I123" s="68" t="s">
        <v>553</v>
      </c>
      <c r="N123" s="9" t="s">
        <v>556</v>
      </c>
      <c r="O123" s="78" t="s">
        <v>9348</v>
      </c>
      <c r="P123" s="65"/>
      <c r="Q123" s="68"/>
    </row>
    <row r="124" spans="2:17" ht="15" customHeight="1" x14ac:dyDescent="0.25">
      <c r="B124" s="9" t="s">
        <v>536</v>
      </c>
      <c r="C124" s="1">
        <v>10</v>
      </c>
      <c r="D124" s="2" t="s">
        <v>8201</v>
      </c>
      <c r="E124" s="16"/>
      <c r="F124" s="16" t="str">
        <f>IF(INDEX(I.Electricity.ES1U2C2,10)="","",INDEX(I.Electricity.ES1U2C2,10))</f>
        <v/>
      </c>
      <c r="G124" s="16"/>
      <c r="H124" s="1" t="str">
        <f t="shared" si="1"/>
        <v>Complete</v>
      </c>
      <c r="I124" s="68" t="s">
        <v>555</v>
      </c>
      <c r="N124" s="9" t="s">
        <v>558</v>
      </c>
      <c r="O124" s="78" t="s">
        <v>9349</v>
      </c>
      <c r="P124" s="65"/>
      <c r="Q124" s="68"/>
    </row>
    <row r="125" spans="2:17" ht="15" customHeight="1" x14ac:dyDescent="0.25">
      <c r="B125" s="9" t="s">
        <v>536</v>
      </c>
      <c r="C125" s="1">
        <v>11</v>
      </c>
      <c r="D125" s="2" t="s">
        <v>8201</v>
      </c>
      <c r="E125" s="16"/>
      <c r="F125" s="16" t="str">
        <f>IF(INDEX(I.Electricity.ES1U2C2,11)="","",INDEX(I.Electricity.ES1U2C2,11))</f>
        <v/>
      </c>
      <c r="G125" s="16"/>
      <c r="H125" s="1" t="str">
        <f t="shared" si="1"/>
        <v>Complete</v>
      </c>
      <c r="I125" s="68" t="s">
        <v>557</v>
      </c>
      <c r="N125" s="9" t="s">
        <v>560</v>
      </c>
      <c r="O125" s="78" t="s">
        <v>9350</v>
      </c>
      <c r="P125" s="65"/>
      <c r="Q125" s="68"/>
    </row>
    <row r="126" spans="2:17" ht="15" customHeight="1" x14ac:dyDescent="0.25">
      <c r="B126" s="9" t="s">
        <v>536</v>
      </c>
      <c r="C126" s="1">
        <v>12</v>
      </c>
      <c r="D126" s="2" t="s">
        <v>8201</v>
      </c>
      <c r="E126" s="16"/>
      <c r="F126" s="16" t="str">
        <f>IF(INDEX(I.Electricity.ES1U2C2,12)="","",INDEX(I.Electricity.ES1U2C2,12))</f>
        <v/>
      </c>
      <c r="G126" s="16"/>
      <c r="H126" s="1" t="str">
        <f t="shared" si="1"/>
        <v>Complete</v>
      </c>
      <c r="I126" s="68" t="s">
        <v>559</v>
      </c>
      <c r="N126" s="9" t="s">
        <v>562</v>
      </c>
      <c r="O126" s="78" t="s">
        <v>9351</v>
      </c>
      <c r="P126" s="65"/>
      <c r="Q126" s="68"/>
    </row>
    <row r="127" spans="2:17" ht="15" customHeight="1" x14ac:dyDescent="0.25">
      <c r="B127" s="9" t="s">
        <v>536</v>
      </c>
      <c r="C127" s="1">
        <v>13</v>
      </c>
      <c r="D127" s="2" t="s">
        <v>8201</v>
      </c>
      <c r="E127" s="16"/>
      <c r="F127" s="16" t="str">
        <f>IF(INDEX(I.Electricity.ES1U2C2,13)="","",INDEX(I.Electricity.ES1U2C2,13))</f>
        <v/>
      </c>
      <c r="G127" s="16"/>
      <c r="H127" s="1" t="str">
        <f t="shared" si="1"/>
        <v>Complete</v>
      </c>
      <c r="I127" s="68" t="s">
        <v>561</v>
      </c>
      <c r="N127" s="9" t="s">
        <v>564</v>
      </c>
      <c r="O127" s="78" t="s">
        <v>9352</v>
      </c>
      <c r="P127" s="65"/>
      <c r="Q127" s="68"/>
    </row>
    <row r="128" spans="2:17" ht="15" customHeight="1" x14ac:dyDescent="0.25">
      <c r="B128" s="9" t="s">
        <v>536</v>
      </c>
      <c r="C128" s="1">
        <v>14</v>
      </c>
      <c r="D128" s="2" t="s">
        <v>8201</v>
      </c>
      <c r="E128" s="16"/>
      <c r="F128" s="16" t="str">
        <f>IF(INDEX(I.Electricity.ES1U2C2,14)="","",INDEX(I.Electricity.ES1U2C2,14))</f>
        <v/>
      </c>
      <c r="G128" s="16"/>
      <c r="H128" s="1" t="str">
        <f t="shared" si="1"/>
        <v>Complete</v>
      </c>
      <c r="I128" s="68" t="s">
        <v>563</v>
      </c>
      <c r="N128" s="9" t="s">
        <v>566</v>
      </c>
      <c r="O128" s="78" t="s">
        <v>9353</v>
      </c>
      <c r="P128" s="65"/>
      <c r="Q128" s="68"/>
    </row>
    <row r="129" spans="2:17" ht="15" customHeight="1" x14ac:dyDescent="0.25">
      <c r="B129" s="9" t="s">
        <v>536</v>
      </c>
      <c r="C129" s="1">
        <v>15</v>
      </c>
      <c r="D129" s="2" t="s">
        <v>8201</v>
      </c>
      <c r="E129" s="16"/>
      <c r="F129" s="16" t="str">
        <f>IF(INDEX(I.Electricity.ES1U2C2,15)="","",INDEX(I.Electricity.ES1U2C2,15))</f>
        <v/>
      </c>
      <c r="G129" s="16"/>
      <c r="H129" s="1" t="str">
        <f t="shared" si="1"/>
        <v>Complete</v>
      </c>
      <c r="I129" s="68" t="s">
        <v>565</v>
      </c>
      <c r="N129" s="9" t="s">
        <v>568</v>
      </c>
      <c r="O129" s="78" t="s">
        <v>9354</v>
      </c>
      <c r="P129" s="65"/>
      <c r="Q129" s="68"/>
    </row>
    <row r="130" spans="2:17" ht="15" customHeight="1" x14ac:dyDescent="0.25">
      <c r="B130" s="9" t="s">
        <v>536</v>
      </c>
      <c r="C130" s="1">
        <v>16</v>
      </c>
      <c r="D130" s="2" t="s">
        <v>8201</v>
      </c>
      <c r="E130" s="16"/>
      <c r="F130" s="16" t="str">
        <f>IF(INDEX(I.Electricity.ES1U2C2,16)="","",INDEX(I.Electricity.ES1U2C2,16))</f>
        <v/>
      </c>
      <c r="G130" s="16"/>
      <c r="H130" s="1" t="str">
        <f t="shared" si="1"/>
        <v>Complete</v>
      </c>
      <c r="I130" s="68" t="s">
        <v>567</v>
      </c>
      <c r="N130" s="7" t="s">
        <v>570</v>
      </c>
      <c r="O130" s="72" t="s">
        <v>9355</v>
      </c>
      <c r="P130" s="83"/>
      <c r="Q130" s="71"/>
    </row>
    <row r="131" spans="2:17" ht="15" customHeight="1" x14ac:dyDescent="0.25">
      <c r="B131" s="9" t="s">
        <v>536</v>
      </c>
      <c r="C131" s="1">
        <v>17</v>
      </c>
      <c r="D131" s="2" t="s">
        <v>8201</v>
      </c>
      <c r="E131" s="16"/>
      <c r="F131" s="16" t="str">
        <f>IF(INDEX(I.Electricity.ES1U2C2,17)="","",INDEX(I.Electricity.ES1U2C2,17))</f>
        <v/>
      </c>
      <c r="G131" s="16"/>
      <c r="H131" s="1" t="str">
        <f t="shared" si="1"/>
        <v>Complete</v>
      </c>
      <c r="I131" s="68" t="s">
        <v>569</v>
      </c>
      <c r="N131" s="9" t="s">
        <v>572</v>
      </c>
      <c r="O131" s="78" t="s">
        <v>9356</v>
      </c>
      <c r="P131" s="82" t="str">
        <f>IF(R.Electricity.Timestamp="","",R.Electricity.Timestamp)</f>
        <v/>
      </c>
      <c r="Q131" s="88"/>
    </row>
    <row r="132" spans="2:17" ht="15" customHeight="1" x14ac:dyDescent="0.25">
      <c r="B132" s="9" t="s">
        <v>536</v>
      </c>
      <c r="C132" s="1">
        <v>18</v>
      </c>
      <c r="D132" s="2" t="s">
        <v>8201</v>
      </c>
      <c r="E132" s="16"/>
      <c r="F132" s="16" t="str">
        <f>IF(INDEX(I.Electricity.ES1U2C2,18)="","",INDEX(I.Electricity.ES1U2C2,18))</f>
        <v/>
      </c>
      <c r="G132" s="16"/>
      <c r="H132" s="1" t="str">
        <f t="shared" si="1"/>
        <v>Complete</v>
      </c>
      <c r="I132" s="68" t="s">
        <v>571</v>
      </c>
      <c r="N132" s="7" t="s">
        <v>574</v>
      </c>
      <c r="O132" s="72" t="s">
        <v>9357</v>
      </c>
      <c r="P132" s="83" t="str">
        <f>IF(R.Electricity.Notification="","",R.Electricity.Notification)</f>
        <v>Sheet complete.</v>
      </c>
      <c r="Q132" s="71"/>
    </row>
    <row r="133" spans="2:17" ht="15" customHeight="1" x14ac:dyDescent="0.25">
      <c r="B133" s="9" t="s">
        <v>536</v>
      </c>
      <c r="C133" s="1">
        <v>19</v>
      </c>
      <c r="D133" s="2" t="s">
        <v>8201</v>
      </c>
      <c r="E133" s="16"/>
      <c r="F133" s="16" t="str">
        <f>IF(INDEX(I.Electricity.ES1U2C2,19)="","",INDEX(I.Electricity.ES1U2C2,19))</f>
        <v/>
      </c>
      <c r="G133" s="16"/>
      <c r="H133" s="1" t="str">
        <f t="shared" si="1"/>
        <v>Complete</v>
      </c>
      <c r="I133" s="68" t="s">
        <v>573</v>
      </c>
      <c r="N133" s="73" t="s">
        <v>577</v>
      </c>
      <c r="O133" s="74" t="s">
        <v>9358</v>
      </c>
      <c r="P133" s="85"/>
      <c r="Q133" s="90"/>
    </row>
    <row r="134" spans="2:17" ht="15" customHeight="1" x14ac:dyDescent="0.25">
      <c r="B134" s="9" t="s">
        <v>536</v>
      </c>
      <c r="C134" s="1">
        <v>20</v>
      </c>
      <c r="D134" s="2" t="s">
        <v>8201</v>
      </c>
      <c r="E134" s="16"/>
      <c r="F134" s="16" t="str">
        <f>IF(INDEX(I.Electricity.ES1U2C2,20)="","",INDEX(I.Electricity.ES1U2C2,20))</f>
        <v/>
      </c>
      <c r="G134" s="16"/>
      <c r="H134" s="1" t="str">
        <f t="shared" si="1"/>
        <v>Complete</v>
      </c>
      <c r="I134" s="68" t="s">
        <v>575</v>
      </c>
      <c r="N134" s="9" t="s">
        <v>579</v>
      </c>
      <c r="O134" s="78" t="s">
        <v>9359</v>
      </c>
      <c r="P134" s="65"/>
      <c r="Q134" s="68"/>
    </row>
    <row r="135" spans="2:17" ht="15" customHeight="1" x14ac:dyDescent="0.25">
      <c r="B135" s="9" t="s">
        <v>536</v>
      </c>
      <c r="C135" s="1">
        <v>21</v>
      </c>
      <c r="D135" s="2" t="s">
        <v>8201</v>
      </c>
      <c r="E135" s="16"/>
      <c r="F135" s="16" t="str">
        <f>IF(INDEX(I.Electricity.ES1U2C2,21)="","",INDEX(I.Electricity.ES1U2C2,21))</f>
        <v/>
      </c>
      <c r="G135" s="16"/>
      <c r="H135" s="1" t="str">
        <f t="shared" si="1"/>
        <v>Complete</v>
      </c>
      <c r="I135" s="68" t="s">
        <v>576</v>
      </c>
      <c r="N135" s="9" t="s">
        <v>581</v>
      </c>
      <c r="O135" s="78" t="s">
        <v>9360</v>
      </c>
      <c r="P135" s="82" t="str">
        <f>IF(R.Declaration.Timestamp="","",R.Declaration.Timestamp)</f>
        <v/>
      </c>
      <c r="Q135" s="88"/>
    </row>
    <row r="136" spans="2:17" ht="15" customHeight="1" x14ac:dyDescent="0.25">
      <c r="B136" s="9" t="s">
        <v>536</v>
      </c>
      <c r="C136" s="1">
        <v>22</v>
      </c>
      <c r="D136" s="2" t="s">
        <v>8201</v>
      </c>
      <c r="E136" s="16"/>
      <c r="F136" s="16" t="str">
        <f>IF(INDEX(I.Electricity.ES1U2C2,22)="","",INDEX(I.Electricity.ES1U2C2,22))</f>
        <v/>
      </c>
      <c r="G136" s="16"/>
      <c r="H136" s="1" t="str">
        <f t="shared" si="1"/>
        <v>Complete</v>
      </c>
      <c r="I136" s="68" t="s">
        <v>578</v>
      </c>
      <c r="N136" s="7" t="s">
        <v>583</v>
      </c>
      <c r="O136" s="72" t="s">
        <v>9361</v>
      </c>
      <c r="P136" s="83" t="str">
        <f>IF(R.Declaration.Notification="","",R.Declaration.Notification)</f>
        <v>Enter the name of the authorized signing officer.</v>
      </c>
      <c r="Q136" s="71"/>
    </row>
    <row r="137" spans="2:17" ht="15" customHeight="1" x14ac:dyDescent="0.25">
      <c r="B137" s="9" t="s">
        <v>536</v>
      </c>
      <c r="C137" s="1">
        <v>23</v>
      </c>
      <c r="D137" s="2" t="s">
        <v>8201</v>
      </c>
      <c r="E137" s="16"/>
      <c r="F137" s="16" t="str">
        <f>IF(INDEX(I.Electricity.ES1U2C2,23)="","",INDEX(I.Electricity.ES1U2C2,23))</f>
        <v/>
      </c>
      <c r="G137" s="16"/>
      <c r="H137" s="1" t="str">
        <f t="shared" si="1"/>
        <v>Complete</v>
      </c>
      <c r="I137" s="68" t="s">
        <v>580</v>
      </c>
      <c r="N137" s="73" t="s">
        <v>586</v>
      </c>
      <c r="O137" s="74" t="s">
        <v>9362</v>
      </c>
      <c r="P137" s="85"/>
      <c r="Q137" s="90"/>
    </row>
    <row r="138" spans="2:17" ht="15" customHeight="1" x14ac:dyDescent="0.25">
      <c r="B138" s="7" t="s">
        <v>536</v>
      </c>
      <c r="C138" s="5">
        <v>24</v>
      </c>
      <c r="D138" s="6" t="s">
        <v>8201</v>
      </c>
      <c r="E138" s="76"/>
      <c r="F138" s="76" t="str">
        <f>IF(INDEX(I.Electricity.ES1U2C2,24)="","",INDEX(I.Electricity.ES1U2C2,24))</f>
        <v/>
      </c>
      <c r="G138" s="76"/>
      <c r="H138" s="5" t="str">
        <f t="shared" si="1"/>
        <v>Complete</v>
      </c>
      <c r="I138" s="71" t="s">
        <v>582</v>
      </c>
    </row>
    <row r="139" spans="2:17" ht="15" customHeight="1" x14ac:dyDescent="0.25">
      <c r="B139" s="9" t="s">
        <v>584</v>
      </c>
      <c r="C139" s="1">
        <v>1</v>
      </c>
      <c r="D139" s="2" t="s">
        <v>8202</v>
      </c>
      <c r="E139" s="16"/>
      <c r="F139" s="16" t="str">
        <f>IF(INDEX(I.Electricity.ES1U3C2,1)="","",INDEX(I.Electricity.ES1U3C2,1))</f>
        <v/>
      </c>
      <c r="G139" s="16"/>
      <c r="H139" s="1" t="str">
        <f t="shared" ref="H139:H162" si="2">IF(AND(I.Developer.ES1=TRUE,I.Facility.UnitCount&gt;=3,I.Developer.C2=TRUE,F139=""),"Incomplete","Complete")</f>
        <v>Complete</v>
      </c>
      <c r="I139" s="68" t="s">
        <v>585</v>
      </c>
    </row>
    <row r="140" spans="2:17" ht="15" customHeight="1" x14ac:dyDescent="0.25">
      <c r="B140" s="9" t="s">
        <v>584</v>
      </c>
      <c r="C140" s="1">
        <v>2</v>
      </c>
      <c r="D140" s="2" t="s">
        <v>8202</v>
      </c>
      <c r="E140" s="16"/>
      <c r="F140" s="16" t="str">
        <f>IF(INDEX(I.Electricity.ES1U3C2,2)="","",INDEX(I.Electricity.ES1U3C2,2))</f>
        <v/>
      </c>
      <c r="G140" s="16"/>
      <c r="H140" s="1" t="str">
        <f t="shared" si="2"/>
        <v>Complete</v>
      </c>
      <c r="I140" s="68" t="s">
        <v>587</v>
      </c>
    </row>
    <row r="141" spans="2:17" ht="15" customHeight="1" x14ac:dyDescent="0.25">
      <c r="B141" s="9" t="s">
        <v>584</v>
      </c>
      <c r="C141" s="1">
        <v>3</v>
      </c>
      <c r="D141" s="2" t="s">
        <v>8202</v>
      </c>
      <c r="E141" s="16"/>
      <c r="F141" s="16" t="str">
        <f>IF(INDEX(I.Electricity.ES1U3C2,3)="","",INDEX(I.Electricity.ES1U3C2,3))</f>
        <v/>
      </c>
      <c r="G141" s="16"/>
      <c r="H141" s="1" t="str">
        <f t="shared" si="2"/>
        <v>Complete</v>
      </c>
      <c r="I141" s="68" t="s">
        <v>588</v>
      </c>
    </row>
    <row r="142" spans="2:17" ht="15" customHeight="1" x14ac:dyDescent="0.25">
      <c r="B142" s="9" t="s">
        <v>584</v>
      </c>
      <c r="C142" s="1">
        <v>4</v>
      </c>
      <c r="D142" s="2" t="s">
        <v>8202</v>
      </c>
      <c r="E142" s="16"/>
      <c r="F142" s="16" t="str">
        <f>IF(INDEX(I.Electricity.ES1U3C2,4)="","",INDEX(I.Electricity.ES1U3C2,4))</f>
        <v/>
      </c>
      <c r="G142" s="16"/>
      <c r="H142" s="1" t="str">
        <f t="shared" si="2"/>
        <v>Complete</v>
      </c>
      <c r="I142" s="68" t="s">
        <v>589</v>
      </c>
    </row>
    <row r="143" spans="2:17" ht="15" customHeight="1" x14ac:dyDescent="0.25">
      <c r="B143" s="9" t="s">
        <v>584</v>
      </c>
      <c r="C143" s="1">
        <v>5</v>
      </c>
      <c r="D143" s="2" t="s">
        <v>8202</v>
      </c>
      <c r="E143" s="16"/>
      <c r="F143" s="16" t="str">
        <f>IF(INDEX(I.Electricity.ES1U3C2,5)="","",INDEX(I.Electricity.ES1U3C2,5))</f>
        <v/>
      </c>
      <c r="G143" s="16"/>
      <c r="H143" s="1" t="str">
        <f t="shared" si="2"/>
        <v>Complete</v>
      </c>
      <c r="I143" s="68" t="s">
        <v>590</v>
      </c>
    </row>
    <row r="144" spans="2:17" ht="15" customHeight="1" x14ac:dyDescent="0.25">
      <c r="B144" s="9" t="s">
        <v>584</v>
      </c>
      <c r="C144" s="1">
        <v>6</v>
      </c>
      <c r="D144" s="2" t="s">
        <v>8202</v>
      </c>
      <c r="E144" s="16"/>
      <c r="F144" s="16" t="str">
        <f>IF(INDEX(I.Electricity.ES1U3C2,6)="","",INDEX(I.Electricity.ES1U3C2,6))</f>
        <v/>
      </c>
      <c r="G144" s="16"/>
      <c r="H144" s="1" t="str">
        <f t="shared" si="2"/>
        <v>Complete</v>
      </c>
      <c r="I144" s="68" t="s">
        <v>591</v>
      </c>
    </row>
    <row r="145" spans="2:9" ht="15" customHeight="1" x14ac:dyDescent="0.25">
      <c r="B145" s="9" t="s">
        <v>584</v>
      </c>
      <c r="C145" s="1">
        <v>7</v>
      </c>
      <c r="D145" s="2" t="s">
        <v>8202</v>
      </c>
      <c r="E145" s="16"/>
      <c r="F145" s="16" t="str">
        <f>IF(INDEX(I.Electricity.ES1U3C2,7)="","",INDEX(I.Electricity.ES1U3C2,7))</f>
        <v/>
      </c>
      <c r="G145" s="16"/>
      <c r="H145" s="1" t="str">
        <f t="shared" si="2"/>
        <v>Complete</v>
      </c>
      <c r="I145" s="68" t="s">
        <v>592</v>
      </c>
    </row>
    <row r="146" spans="2:9" ht="15" customHeight="1" x14ac:dyDescent="0.25">
      <c r="B146" s="9" t="s">
        <v>584</v>
      </c>
      <c r="C146" s="1">
        <v>8</v>
      </c>
      <c r="D146" s="2" t="s">
        <v>8202</v>
      </c>
      <c r="E146" s="16"/>
      <c r="F146" s="16" t="str">
        <f>IF(INDEX(I.Electricity.ES1U3C2,8)="","",INDEX(I.Electricity.ES1U3C2,8))</f>
        <v/>
      </c>
      <c r="G146" s="16"/>
      <c r="H146" s="1" t="str">
        <f t="shared" si="2"/>
        <v>Complete</v>
      </c>
      <c r="I146" s="68" t="s">
        <v>593</v>
      </c>
    </row>
    <row r="147" spans="2:9" ht="15" customHeight="1" x14ac:dyDescent="0.25">
      <c r="B147" s="9" t="s">
        <v>584</v>
      </c>
      <c r="C147" s="1">
        <v>9</v>
      </c>
      <c r="D147" s="2" t="s">
        <v>8202</v>
      </c>
      <c r="E147" s="16"/>
      <c r="F147" s="16" t="str">
        <f>IF(INDEX(I.Electricity.ES1U3C2,9)="","",INDEX(I.Electricity.ES1U3C2,9))</f>
        <v/>
      </c>
      <c r="G147" s="16"/>
      <c r="H147" s="1" t="str">
        <f t="shared" si="2"/>
        <v>Complete</v>
      </c>
      <c r="I147" s="68" t="s">
        <v>594</v>
      </c>
    </row>
    <row r="148" spans="2:9" ht="15" customHeight="1" x14ac:dyDescent="0.25">
      <c r="B148" s="9" t="s">
        <v>584</v>
      </c>
      <c r="C148" s="1">
        <v>10</v>
      </c>
      <c r="D148" s="2" t="s">
        <v>8202</v>
      </c>
      <c r="E148" s="16"/>
      <c r="F148" s="16" t="str">
        <f>IF(INDEX(I.Electricity.ES1U3C2,10)="","",INDEX(I.Electricity.ES1U3C2,10))</f>
        <v/>
      </c>
      <c r="G148" s="16"/>
      <c r="H148" s="1" t="str">
        <f t="shared" si="2"/>
        <v>Complete</v>
      </c>
      <c r="I148" s="68" t="s">
        <v>595</v>
      </c>
    </row>
    <row r="149" spans="2:9" ht="15" customHeight="1" x14ac:dyDescent="0.25">
      <c r="B149" s="9" t="s">
        <v>584</v>
      </c>
      <c r="C149" s="1">
        <v>11</v>
      </c>
      <c r="D149" s="2" t="s">
        <v>8202</v>
      </c>
      <c r="E149" s="16"/>
      <c r="F149" s="16" t="str">
        <f>IF(INDEX(I.Electricity.ES1U3C2,11)="","",INDEX(I.Electricity.ES1U3C2,11))</f>
        <v/>
      </c>
      <c r="G149" s="16"/>
      <c r="H149" s="1" t="str">
        <f t="shared" si="2"/>
        <v>Complete</v>
      </c>
      <c r="I149" s="68" t="s">
        <v>596</v>
      </c>
    </row>
    <row r="150" spans="2:9" ht="15" customHeight="1" x14ac:dyDescent="0.25">
      <c r="B150" s="9" t="s">
        <v>584</v>
      </c>
      <c r="C150" s="1">
        <v>12</v>
      </c>
      <c r="D150" s="2" t="s">
        <v>8202</v>
      </c>
      <c r="E150" s="16"/>
      <c r="F150" s="16" t="str">
        <f>IF(INDEX(I.Electricity.ES1U3C2,12)="","",INDEX(I.Electricity.ES1U3C2,12))</f>
        <v/>
      </c>
      <c r="G150" s="16"/>
      <c r="H150" s="1" t="str">
        <f t="shared" si="2"/>
        <v>Complete</v>
      </c>
      <c r="I150" s="68" t="s">
        <v>597</v>
      </c>
    </row>
    <row r="151" spans="2:9" ht="15" customHeight="1" x14ac:dyDescent="0.25">
      <c r="B151" s="9" t="s">
        <v>584</v>
      </c>
      <c r="C151" s="1">
        <v>13</v>
      </c>
      <c r="D151" s="2" t="s">
        <v>8202</v>
      </c>
      <c r="E151" s="16"/>
      <c r="F151" s="16" t="str">
        <f>IF(INDEX(I.Electricity.ES1U3C2,13)="","",INDEX(I.Electricity.ES1U3C2,13))</f>
        <v/>
      </c>
      <c r="G151" s="16"/>
      <c r="H151" s="1" t="str">
        <f t="shared" si="2"/>
        <v>Complete</v>
      </c>
      <c r="I151" s="68" t="s">
        <v>598</v>
      </c>
    </row>
    <row r="152" spans="2:9" ht="15" customHeight="1" x14ac:dyDescent="0.25">
      <c r="B152" s="9" t="s">
        <v>584</v>
      </c>
      <c r="C152" s="1">
        <v>14</v>
      </c>
      <c r="D152" s="2" t="s">
        <v>8202</v>
      </c>
      <c r="E152" s="16"/>
      <c r="F152" s="16" t="str">
        <f>IF(INDEX(I.Electricity.ES1U3C2,14)="","",INDEX(I.Electricity.ES1U3C2,14))</f>
        <v/>
      </c>
      <c r="G152" s="16"/>
      <c r="H152" s="1" t="str">
        <f t="shared" si="2"/>
        <v>Complete</v>
      </c>
      <c r="I152" s="68" t="s">
        <v>599</v>
      </c>
    </row>
    <row r="153" spans="2:9" ht="15" customHeight="1" x14ac:dyDescent="0.25">
      <c r="B153" s="9" t="s">
        <v>584</v>
      </c>
      <c r="C153" s="1">
        <v>15</v>
      </c>
      <c r="D153" s="2" t="s">
        <v>8202</v>
      </c>
      <c r="E153" s="16"/>
      <c r="F153" s="16" t="str">
        <f>IF(INDEX(I.Electricity.ES1U3C2,15)="","",INDEX(I.Electricity.ES1U3C2,15))</f>
        <v/>
      </c>
      <c r="G153" s="16"/>
      <c r="H153" s="1" t="str">
        <f t="shared" si="2"/>
        <v>Complete</v>
      </c>
      <c r="I153" s="68" t="s">
        <v>600</v>
      </c>
    </row>
    <row r="154" spans="2:9" ht="15" customHeight="1" x14ac:dyDescent="0.25">
      <c r="B154" s="9" t="s">
        <v>584</v>
      </c>
      <c r="C154" s="1">
        <v>16</v>
      </c>
      <c r="D154" s="2" t="s">
        <v>8202</v>
      </c>
      <c r="E154" s="16"/>
      <c r="F154" s="16" t="str">
        <f>IF(INDEX(I.Electricity.ES1U3C2,16)="","",INDEX(I.Electricity.ES1U3C2,16))</f>
        <v/>
      </c>
      <c r="G154" s="16"/>
      <c r="H154" s="1" t="str">
        <f t="shared" si="2"/>
        <v>Complete</v>
      </c>
      <c r="I154" s="68" t="s">
        <v>601</v>
      </c>
    </row>
    <row r="155" spans="2:9" ht="15" customHeight="1" x14ac:dyDescent="0.25">
      <c r="B155" s="9" t="s">
        <v>584</v>
      </c>
      <c r="C155" s="1">
        <v>17</v>
      </c>
      <c r="D155" s="2" t="s">
        <v>8202</v>
      </c>
      <c r="E155" s="16"/>
      <c r="F155" s="16" t="str">
        <f>IF(INDEX(I.Electricity.ES1U3C2,17)="","",INDEX(I.Electricity.ES1U3C2,17))</f>
        <v/>
      </c>
      <c r="G155" s="16"/>
      <c r="H155" s="1" t="str">
        <f t="shared" si="2"/>
        <v>Complete</v>
      </c>
      <c r="I155" s="68" t="s">
        <v>602</v>
      </c>
    </row>
    <row r="156" spans="2:9" ht="15" customHeight="1" x14ac:dyDescent="0.25">
      <c r="B156" s="9" t="s">
        <v>584</v>
      </c>
      <c r="C156" s="1">
        <v>18</v>
      </c>
      <c r="D156" s="2" t="s">
        <v>8202</v>
      </c>
      <c r="E156" s="16"/>
      <c r="F156" s="16" t="str">
        <f>IF(INDEX(I.Electricity.ES1U3C2,18)="","",INDEX(I.Electricity.ES1U3C2,18))</f>
        <v/>
      </c>
      <c r="G156" s="16"/>
      <c r="H156" s="1" t="str">
        <f t="shared" si="2"/>
        <v>Complete</v>
      </c>
      <c r="I156" s="68" t="s">
        <v>603</v>
      </c>
    </row>
    <row r="157" spans="2:9" ht="15" customHeight="1" x14ac:dyDescent="0.25">
      <c r="B157" s="9" t="s">
        <v>584</v>
      </c>
      <c r="C157" s="1">
        <v>19</v>
      </c>
      <c r="D157" s="2" t="s">
        <v>8202</v>
      </c>
      <c r="E157" s="16"/>
      <c r="F157" s="16" t="str">
        <f>IF(INDEX(I.Electricity.ES1U3C2,19)="","",INDEX(I.Electricity.ES1U3C2,19))</f>
        <v/>
      </c>
      <c r="G157" s="16"/>
      <c r="H157" s="1" t="str">
        <f t="shared" si="2"/>
        <v>Complete</v>
      </c>
      <c r="I157" s="68" t="s">
        <v>604</v>
      </c>
    </row>
    <row r="158" spans="2:9" ht="15" customHeight="1" x14ac:dyDescent="0.25">
      <c r="B158" s="9" t="s">
        <v>584</v>
      </c>
      <c r="C158" s="1">
        <v>20</v>
      </c>
      <c r="D158" s="2" t="s">
        <v>8202</v>
      </c>
      <c r="E158" s="16"/>
      <c r="F158" s="16" t="str">
        <f>IF(INDEX(I.Electricity.ES1U3C2,20)="","",INDEX(I.Electricity.ES1U3C2,20))</f>
        <v/>
      </c>
      <c r="G158" s="16"/>
      <c r="H158" s="1" t="str">
        <f t="shared" si="2"/>
        <v>Complete</v>
      </c>
      <c r="I158" s="68" t="s">
        <v>605</v>
      </c>
    </row>
    <row r="159" spans="2:9" ht="15" customHeight="1" x14ac:dyDescent="0.25">
      <c r="B159" s="9" t="s">
        <v>584</v>
      </c>
      <c r="C159" s="1">
        <v>21</v>
      </c>
      <c r="D159" s="2" t="s">
        <v>8202</v>
      </c>
      <c r="E159" s="16"/>
      <c r="F159" s="16" t="str">
        <f>IF(INDEX(I.Electricity.ES1U3C2,21)="","",INDEX(I.Electricity.ES1U3C2,21))</f>
        <v/>
      </c>
      <c r="G159" s="16"/>
      <c r="H159" s="1" t="str">
        <f t="shared" si="2"/>
        <v>Complete</v>
      </c>
      <c r="I159" s="68" t="s">
        <v>606</v>
      </c>
    </row>
    <row r="160" spans="2:9" ht="15" customHeight="1" x14ac:dyDescent="0.25">
      <c r="B160" s="9" t="s">
        <v>584</v>
      </c>
      <c r="C160" s="1">
        <v>22</v>
      </c>
      <c r="D160" s="2" t="s">
        <v>8202</v>
      </c>
      <c r="E160" s="16"/>
      <c r="F160" s="16" t="str">
        <f>IF(INDEX(I.Electricity.ES1U3C2,22)="","",INDEX(I.Electricity.ES1U3C2,22))</f>
        <v/>
      </c>
      <c r="G160" s="16"/>
      <c r="H160" s="1" t="str">
        <f t="shared" si="2"/>
        <v>Complete</v>
      </c>
      <c r="I160" s="68" t="s">
        <v>607</v>
      </c>
    </row>
    <row r="161" spans="2:9" ht="15" customHeight="1" x14ac:dyDescent="0.25">
      <c r="B161" s="9" t="s">
        <v>584</v>
      </c>
      <c r="C161" s="1">
        <v>23</v>
      </c>
      <c r="D161" s="2" t="s">
        <v>8202</v>
      </c>
      <c r="E161" s="16"/>
      <c r="F161" s="16" t="str">
        <f>IF(INDEX(I.Electricity.ES1U3C2,23)="","",INDEX(I.Electricity.ES1U3C2,23))</f>
        <v/>
      </c>
      <c r="G161" s="16"/>
      <c r="H161" s="1" t="str">
        <f t="shared" si="2"/>
        <v>Complete</v>
      </c>
      <c r="I161" s="68" t="s">
        <v>608</v>
      </c>
    </row>
    <row r="162" spans="2:9" ht="15" customHeight="1" x14ac:dyDescent="0.25">
      <c r="B162" s="7" t="s">
        <v>584</v>
      </c>
      <c r="C162" s="5">
        <v>24</v>
      </c>
      <c r="D162" s="6" t="s">
        <v>8202</v>
      </c>
      <c r="E162" s="76"/>
      <c r="F162" s="76" t="str">
        <f>IF(INDEX(I.Electricity.ES1U3C2,24)="","",INDEX(I.Electricity.ES1U3C2,24))</f>
        <v/>
      </c>
      <c r="G162" s="76"/>
      <c r="H162" s="5" t="str">
        <f t="shared" si="2"/>
        <v>Complete</v>
      </c>
      <c r="I162" s="71" t="s">
        <v>609</v>
      </c>
    </row>
    <row r="163" spans="2:9" ht="15" customHeight="1" x14ac:dyDescent="0.25">
      <c r="B163" s="9" t="s">
        <v>610</v>
      </c>
      <c r="C163" s="1">
        <v>1</v>
      </c>
      <c r="D163" s="2" t="s">
        <v>8203</v>
      </c>
      <c r="E163" s="16"/>
      <c r="F163" s="16" t="str">
        <f>IF(INDEX(I.Electricity.ES1U4C2,1)="","",INDEX(I.Electricity.ES1U4C2,1))</f>
        <v/>
      </c>
      <c r="G163" s="16"/>
      <c r="H163" s="1" t="str">
        <f t="shared" ref="H163:H186" si="3">IF(AND(I.Developer.ES1=TRUE,I.Facility.UnitCount&gt;=4,I.Developer.C2=TRUE,F163=""),"Incomplete","Complete")</f>
        <v>Complete</v>
      </c>
      <c r="I163" s="68" t="s">
        <v>611</v>
      </c>
    </row>
    <row r="164" spans="2:9" ht="15" customHeight="1" x14ac:dyDescent="0.25">
      <c r="B164" s="9" t="s">
        <v>610</v>
      </c>
      <c r="C164" s="1">
        <v>2</v>
      </c>
      <c r="D164" s="2" t="s">
        <v>8203</v>
      </c>
      <c r="E164" s="16"/>
      <c r="F164" s="16" t="str">
        <f>IF(INDEX(I.Electricity.ES1U4C2,2)="","",INDEX(I.Electricity.ES1U4C2,2))</f>
        <v/>
      </c>
      <c r="G164" s="16"/>
      <c r="H164" s="1" t="str">
        <f t="shared" si="3"/>
        <v>Complete</v>
      </c>
      <c r="I164" s="68" t="s">
        <v>612</v>
      </c>
    </row>
    <row r="165" spans="2:9" ht="15" customHeight="1" x14ac:dyDescent="0.25">
      <c r="B165" s="9" t="s">
        <v>610</v>
      </c>
      <c r="C165" s="1">
        <v>3</v>
      </c>
      <c r="D165" s="2" t="s">
        <v>8203</v>
      </c>
      <c r="E165" s="16"/>
      <c r="F165" s="16" t="str">
        <f>IF(INDEX(I.Electricity.ES1U4C2,3)="","",INDEX(I.Electricity.ES1U4C2,3))</f>
        <v/>
      </c>
      <c r="G165" s="16"/>
      <c r="H165" s="1" t="str">
        <f t="shared" si="3"/>
        <v>Complete</v>
      </c>
      <c r="I165" s="68" t="s">
        <v>613</v>
      </c>
    </row>
    <row r="166" spans="2:9" ht="15" customHeight="1" x14ac:dyDescent="0.25">
      <c r="B166" s="9" t="s">
        <v>610</v>
      </c>
      <c r="C166" s="1">
        <v>4</v>
      </c>
      <c r="D166" s="2" t="s">
        <v>8203</v>
      </c>
      <c r="E166" s="16"/>
      <c r="F166" s="16" t="str">
        <f>IF(INDEX(I.Electricity.ES1U4C2,4)="","",INDEX(I.Electricity.ES1U4C2,4))</f>
        <v/>
      </c>
      <c r="G166" s="16"/>
      <c r="H166" s="1" t="str">
        <f t="shared" si="3"/>
        <v>Complete</v>
      </c>
      <c r="I166" s="68" t="s">
        <v>614</v>
      </c>
    </row>
    <row r="167" spans="2:9" ht="15" customHeight="1" x14ac:dyDescent="0.25">
      <c r="B167" s="9" t="s">
        <v>610</v>
      </c>
      <c r="C167" s="1">
        <v>5</v>
      </c>
      <c r="D167" s="2" t="s">
        <v>8203</v>
      </c>
      <c r="E167" s="16"/>
      <c r="F167" s="16" t="str">
        <f>IF(INDEX(I.Electricity.ES1U4C2,5)="","",INDEX(I.Electricity.ES1U4C2,5))</f>
        <v/>
      </c>
      <c r="G167" s="16"/>
      <c r="H167" s="1" t="str">
        <f t="shared" si="3"/>
        <v>Complete</v>
      </c>
      <c r="I167" s="68" t="s">
        <v>615</v>
      </c>
    </row>
    <row r="168" spans="2:9" ht="15" customHeight="1" x14ac:dyDescent="0.25">
      <c r="B168" s="9" t="s">
        <v>610</v>
      </c>
      <c r="C168" s="1">
        <v>6</v>
      </c>
      <c r="D168" s="2" t="s">
        <v>8203</v>
      </c>
      <c r="E168" s="16"/>
      <c r="F168" s="16" t="str">
        <f>IF(INDEX(I.Electricity.ES1U4C2,6)="","",INDEX(I.Electricity.ES1U4C2,6))</f>
        <v/>
      </c>
      <c r="G168" s="16"/>
      <c r="H168" s="1" t="str">
        <f t="shared" si="3"/>
        <v>Complete</v>
      </c>
      <c r="I168" s="68" t="s">
        <v>616</v>
      </c>
    </row>
    <row r="169" spans="2:9" ht="15" customHeight="1" x14ac:dyDescent="0.25">
      <c r="B169" s="9" t="s">
        <v>610</v>
      </c>
      <c r="C169" s="1">
        <v>7</v>
      </c>
      <c r="D169" s="2" t="s">
        <v>8203</v>
      </c>
      <c r="E169" s="16"/>
      <c r="F169" s="16" t="str">
        <f>IF(INDEX(I.Electricity.ES1U4C2,7)="","",INDEX(I.Electricity.ES1U4C2,7))</f>
        <v/>
      </c>
      <c r="G169" s="16"/>
      <c r="H169" s="1" t="str">
        <f t="shared" si="3"/>
        <v>Complete</v>
      </c>
      <c r="I169" s="68" t="s">
        <v>617</v>
      </c>
    </row>
    <row r="170" spans="2:9" ht="15" customHeight="1" x14ac:dyDescent="0.25">
      <c r="B170" s="9" t="s">
        <v>610</v>
      </c>
      <c r="C170" s="1">
        <v>8</v>
      </c>
      <c r="D170" s="2" t="s">
        <v>8203</v>
      </c>
      <c r="E170" s="16"/>
      <c r="F170" s="16" t="str">
        <f>IF(INDEX(I.Electricity.ES1U4C2,8)="","",INDEX(I.Electricity.ES1U4C2,8))</f>
        <v/>
      </c>
      <c r="G170" s="16"/>
      <c r="H170" s="1" t="str">
        <f t="shared" si="3"/>
        <v>Complete</v>
      </c>
      <c r="I170" s="68" t="s">
        <v>618</v>
      </c>
    </row>
    <row r="171" spans="2:9" ht="15" customHeight="1" x14ac:dyDescent="0.25">
      <c r="B171" s="9" t="s">
        <v>610</v>
      </c>
      <c r="C171" s="1">
        <v>9</v>
      </c>
      <c r="D171" s="2" t="s">
        <v>8203</v>
      </c>
      <c r="E171" s="16"/>
      <c r="F171" s="16" t="str">
        <f>IF(INDEX(I.Electricity.ES1U4C2,9)="","",INDEX(I.Electricity.ES1U4C2,9))</f>
        <v/>
      </c>
      <c r="G171" s="16"/>
      <c r="H171" s="1" t="str">
        <f t="shared" si="3"/>
        <v>Complete</v>
      </c>
      <c r="I171" s="68" t="s">
        <v>619</v>
      </c>
    </row>
    <row r="172" spans="2:9" ht="15" customHeight="1" x14ac:dyDescent="0.25">
      <c r="B172" s="9" t="s">
        <v>610</v>
      </c>
      <c r="C172" s="1">
        <v>10</v>
      </c>
      <c r="D172" s="2" t="s">
        <v>8203</v>
      </c>
      <c r="E172" s="16"/>
      <c r="F172" s="16" t="str">
        <f>IF(INDEX(I.Electricity.ES1U4C2,10)="","",INDEX(I.Electricity.ES1U4C2,10))</f>
        <v/>
      </c>
      <c r="G172" s="16"/>
      <c r="H172" s="1" t="str">
        <f t="shared" si="3"/>
        <v>Complete</v>
      </c>
      <c r="I172" s="68" t="s">
        <v>620</v>
      </c>
    </row>
    <row r="173" spans="2:9" ht="15" customHeight="1" x14ac:dyDescent="0.25">
      <c r="B173" s="9" t="s">
        <v>610</v>
      </c>
      <c r="C173" s="1">
        <v>11</v>
      </c>
      <c r="D173" s="2" t="s">
        <v>8203</v>
      </c>
      <c r="E173" s="16"/>
      <c r="F173" s="16" t="str">
        <f>IF(INDEX(I.Electricity.ES1U4C2,11)="","",INDEX(I.Electricity.ES1U4C2,11))</f>
        <v/>
      </c>
      <c r="G173" s="16"/>
      <c r="H173" s="1" t="str">
        <f t="shared" si="3"/>
        <v>Complete</v>
      </c>
      <c r="I173" s="68" t="s">
        <v>621</v>
      </c>
    </row>
    <row r="174" spans="2:9" ht="15" customHeight="1" x14ac:dyDescent="0.25">
      <c r="B174" s="9" t="s">
        <v>610</v>
      </c>
      <c r="C174" s="1">
        <v>12</v>
      </c>
      <c r="D174" s="2" t="s">
        <v>8203</v>
      </c>
      <c r="E174" s="16"/>
      <c r="F174" s="16" t="str">
        <f>IF(INDEX(I.Electricity.ES1U4C2,12)="","",INDEX(I.Electricity.ES1U4C2,12))</f>
        <v/>
      </c>
      <c r="G174" s="16"/>
      <c r="H174" s="1" t="str">
        <f t="shared" si="3"/>
        <v>Complete</v>
      </c>
      <c r="I174" s="68" t="s">
        <v>622</v>
      </c>
    </row>
    <row r="175" spans="2:9" ht="15" customHeight="1" x14ac:dyDescent="0.25">
      <c r="B175" s="9" t="s">
        <v>610</v>
      </c>
      <c r="C175" s="1">
        <v>13</v>
      </c>
      <c r="D175" s="2" t="s">
        <v>8203</v>
      </c>
      <c r="E175" s="16"/>
      <c r="F175" s="16" t="str">
        <f>IF(INDEX(I.Electricity.ES1U4C2,13)="","",INDEX(I.Electricity.ES1U4C2,13))</f>
        <v/>
      </c>
      <c r="G175" s="16"/>
      <c r="H175" s="1" t="str">
        <f t="shared" si="3"/>
        <v>Complete</v>
      </c>
      <c r="I175" s="68" t="s">
        <v>623</v>
      </c>
    </row>
    <row r="176" spans="2:9" ht="15" customHeight="1" x14ac:dyDescent="0.25">
      <c r="B176" s="9" t="s">
        <v>610</v>
      </c>
      <c r="C176" s="1">
        <v>14</v>
      </c>
      <c r="D176" s="2" t="s">
        <v>8203</v>
      </c>
      <c r="E176" s="16"/>
      <c r="F176" s="16" t="str">
        <f>IF(INDEX(I.Electricity.ES1U4C2,14)="","",INDEX(I.Electricity.ES1U4C2,14))</f>
        <v/>
      </c>
      <c r="G176" s="16"/>
      <c r="H176" s="1" t="str">
        <f t="shared" si="3"/>
        <v>Complete</v>
      </c>
      <c r="I176" s="68" t="s">
        <v>624</v>
      </c>
    </row>
    <row r="177" spans="2:9" ht="15" customHeight="1" x14ac:dyDescent="0.25">
      <c r="B177" s="9" t="s">
        <v>610</v>
      </c>
      <c r="C177" s="1">
        <v>15</v>
      </c>
      <c r="D177" s="2" t="s">
        <v>8203</v>
      </c>
      <c r="E177" s="16"/>
      <c r="F177" s="16" t="str">
        <f>IF(INDEX(I.Electricity.ES1U4C2,15)="","",INDEX(I.Electricity.ES1U4C2,15))</f>
        <v/>
      </c>
      <c r="G177" s="16"/>
      <c r="H177" s="1" t="str">
        <f t="shared" si="3"/>
        <v>Complete</v>
      </c>
      <c r="I177" s="68" t="s">
        <v>625</v>
      </c>
    </row>
    <row r="178" spans="2:9" ht="15" customHeight="1" x14ac:dyDescent="0.25">
      <c r="B178" s="9" t="s">
        <v>610</v>
      </c>
      <c r="C178" s="1">
        <v>16</v>
      </c>
      <c r="D178" s="2" t="s">
        <v>8203</v>
      </c>
      <c r="E178" s="16"/>
      <c r="F178" s="16" t="str">
        <f>IF(INDEX(I.Electricity.ES1U4C2,16)="","",INDEX(I.Electricity.ES1U4C2,16))</f>
        <v/>
      </c>
      <c r="G178" s="16"/>
      <c r="H178" s="1" t="str">
        <f t="shared" si="3"/>
        <v>Complete</v>
      </c>
      <c r="I178" s="68" t="s">
        <v>626</v>
      </c>
    </row>
    <row r="179" spans="2:9" ht="15" customHeight="1" x14ac:dyDescent="0.25">
      <c r="B179" s="9" t="s">
        <v>610</v>
      </c>
      <c r="C179" s="1">
        <v>17</v>
      </c>
      <c r="D179" s="2" t="s">
        <v>8203</v>
      </c>
      <c r="E179" s="16"/>
      <c r="F179" s="16" t="str">
        <f>IF(INDEX(I.Electricity.ES1U4C2,17)="","",INDEX(I.Electricity.ES1U4C2,17))</f>
        <v/>
      </c>
      <c r="G179" s="16"/>
      <c r="H179" s="1" t="str">
        <f t="shared" si="3"/>
        <v>Complete</v>
      </c>
      <c r="I179" s="68" t="s">
        <v>627</v>
      </c>
    </row>
    <row r="180" spans="2:9" ht="15" customHeight="1" x14ac:dyDescent="0.25">
      <c r="B180" s="9" t="s">
        <v>610</v>
      </c>
      <c r="C180" s="1">
        <v>18</v>
      </c>
      <c r="D180" s="2" t="s">
        <v>8203</v>
      </c>
      <c r="E180" s="16"/>
      <c r="F180" s="16" t="str">
        <f>IF(INDEX(I.Electricity.ES1U4C2,18)="","",INDEX(I.Electricity.ES1U4C2,18))</f>
        <v/>
      </c>
      <c r="G180" s="16"/>
      <c r="H180" s="1" t="str">
        <f t="shared" si="3"/>
        <v>Complete</v>
      </c>
      <c r="I180" s="68" t="s">
        <v>628</v>
      </c>
    </row>
    <row r="181" spans="2:9" ht="15" customHeight="1" x14ac:dyDescent="0.25">
      <c r="B181" s="9" t="s">
        <v>610</v>
      </c>
      <c r="C181" s="1">
        <v>19</v>
      </c>
      <c r="D181" s="2" t="s">
        <v>8203</v>
      </c>
      <c r="E181" s="16"/>
      <c r="F181" s="16" t="str">
        <f>IF(INDEX(I.Electricity.ES1U4C2,19)="","",INDEX(I.Electricity.ES1U4C2,19))</f>
        <v/>
      </c>
      <c r="G181" s="16"/>
      <c r="H181" s="1" t="str">
        <f t="shared" si="3"/>
        <v>Complete</v>
      </c>
      <c r="I181" s="68" t="s">
        <v>629</v>
      </c>
    </row>
    <row r="182" spans="2:9" ht="15" customHeight="1" x14ac:dyDescent="0.25">
      <c r="B182" s="9" t="s">
        <v>610</v>
      </c>
      <c r="C182" s="1">
        <v>20</v>
      </c>
      <c r="D182" s="2" t="s">
        <v>8203</v>
      </c>
      <c r="E182" s="16"/>
      <c r="F182" s="16" t="str">
        <f>IF(INDEX(I.Electricity.ES1U4C2,20)="","",INDEX(I.Electricity.ES1U4C2,20))</f>
        <v/>
      </c>
      <c r="G182" s="16"/>
      <c r="H182" s="1" t="str">
        <f t="shared" si="3"/>
        <v>Complete</v>
      </c>
      <c r="I182" s="68" t="s">
        <v>630</v>
      </c>
    </row>
    <row r="183" spans="2:9" ht="15" customHeight="1" x14ac:dyDescent="0.25">
      <c r="B183" s="9" t="s">
        <v>610</v>
      </c>
      <c r="C183" s="1">
        <v>21</v>
      </c>
      <c r="D183" s="2" t="s">
        <v>8203</v>
      </c>
      <c r="E183" s="16"/>
      <c r="F183" s="16" t="str">
        <f>IF(INDEX(I.Electricity.ES1U4C2,21)="","",INDEX(I.Electricity.ES1U4C2,21))</f>
        <v/>
      </c>
      <c r="G183" s="16"/>
      <c r="H183" s="1" t="str">
        <f t="shared" si="3"/>
        <v>Complete</v>
      </c>
      <c r="I183" s="68" t="s">
        <v>631</v>
      </c>
    </row>
    <row r="184" spans="2:9" ht="15" customHeight="1" x14ac:dyDescent="0.25">
      <c r="B184" s="9" t="s">
        <v>610</v>
      </c>
      <c r="C184" s="1">
        <v>22</v>
      </c>
      <c r="D184" s="2" t="s">
        <v>8203</v>
      </c>
      <c r="E184" s="16"/>
      <c r="F184" s="16" t="str">
        <f>IF(INDEX(I.Electricity.ES1U4C2,22)="","",INDEX(I.Electricity.ES1U4C2,22))</f>
        <v/>
      </c>
      <c r="G184" s="16"/>
      <c r="H184" s="1" t="str">
        <f t="shared" si="3"/>
        <v>Complete</v>
      </c>
      <c r="I184" s="68" t="s">
        <v>632</v>
      </c>
    </row>
    <row r="185" spans="2:9" ht="15" customHeight="1" x14ac:dyDescent="0.25">
      <c r="B185" s="9" t="s">
        <v>610</v>
      </c>
      <c r="C185" s="1">
        <v>23</v>
      </c>
      <c r="D185" s="2" t="s">
        <v>8203</v>
      </c>
      <c r="E185" s="16"/>
      <c r="F185" s="16" t="str">
        <f>IF(INDEX(I.Electricity.ES1U4C2,23)="","",INDEX(I.Electricity.ES1U4C2,23))</f>
        <v/>
      </c>
      <c r="G185" s="16"/>
      <c r="H185" s="1" t="str">
        <f t="shared" si="3"/>
        <v>Complete</v>
      </c>
      <c r="I185" s="68" t="s">
        <v>633</v>
      </c>
    </row>
    <row r="186" spans="2:9" ht="15" customHeight="1" x14ac:dyDescent="0.25">
      <c r="B186" s="7" t="s">
        <v>610</v>
      </c>
      <c r="C186" s="5">
        <v>24</v>
      </c>
      <c r="D186" s="6" t="s">
        <v>8203</v>
      </c>
      <c r="E186" s="76"/>
      <c r="F186" s="76" t="str">
        <f>IF(INDEX(I.Electricity.ES1U4C2,24)="","",INDEX(I.Electricity.ES1U4C2,24))</f>
        <v/>
      </c>
      <c r="G186" s="76"/>
      <c r="H186" s="5" t="str">
        <f t="shared" si="3"/>
        <v>Complete</v>
      </c>
      <c r="I186" s="71" t="s">
        <v>634</v>
      </c>
    </row>
    <row r="187" spans="2:9" ht="15" customHeight="1" x14ac:dyDescent="0.25">
      <c r="B187" s="9" t="s">
        <v>635</v>
      </c>
      <c r="C187" s="1">
        <v>1</v>
      </c>
      <c r="D187" s="2" t="s">
        <v>8204</v>
      </c>
      <c r="E187" s="16"/>
      <c r="F187" s="16" t="str">
        <f>IF(INDEX(I.Electricity.ES1U5C2,1)="","",INDEX(I.Electricity.ES1U5C2,1))</f>
        <v/>
      </c>
      <c r="G187" s="16"/>
      <c r="H187" s="1" t="str">
        <f t="shared" ref="H187:H210" si="4">IF(AND(I.Developer.ES1=TRUE,I.Facility.UnitCount&gt;=5,I.Developer.C2=TRUE,F187=""),"Incomplete","Complete")</f>
        <v>Complete</v>
      </c>
      <c r="I187" s="68" t="s">
        <v>636</v>
      </c>
    </row>
    <row r="188" spans="2:9" ht="15" customHeight="1" x14ac:dyDescent="0.25">
      <c r="B188" s="9" t="s">
        <v>635</v>
      </c>
      <c r="C188" s="1">
        <v>2</v>
      </c>
      <c r="D188" s="2" t="s">
        <v>8204</v>
      </c>
      <c r="E188" s="16"/>
      <c r="F188" s="16" t="str">
        <f>IF(INDEX(I.Electricity.ES1U5C2,2)="","",INDEX(I.Electricity.ES1U5C2,2))</f>
        <v/>
      </c>
      <c r="G188" s="16"/>
      <c r="H188" s="1" t="str">
        <f t="shared" si="4"/>
        <v>Complete</v>
      </c>
      <c r="I188" s="68" t="s">
        <v>637</v>
      </c>
    </row>
    <row r="189" spans="2:9" ht="15" customHeight="1" x14ac:dyDescent="0.25">
      <c r="B189" s="9" t="s">
        <v>635</v>
      </c>
      <c r="C189" s="1">
        <v>3</v>
      </c>
      <c r="D189" s="2" t="s">
        <v>8204</v>
      </c>
      <c r="E189" s="16"/>
      <c r="F189" s="16" t="str">
        <f>IF(INDEX(I.Electricity.ES1U5C2,3)="","",INDEX(I.Electricity.ES1U5C2,3))</f>
        <v/>
      </c>
      <c r="G189" s="16"/>
      <c r="H189" s="1" t="str">
        <f t="shared" si="4"/>
        <v>Complete</v>
      </c>
      <c r="I189" s="68" t="s">
        <v>638</v>
      </c>
    </row>
    <row r="190" spans="2:9" ht="15" customHeight="1" x14ac:dyDescent="0.25">
      <c r="B190" s="9" t="s">
        <v>635</v>
      </c>
      <c r="C190" s="1">
        <v>4</v>
      </c>
      <c r="D190" s="2" t="s">
        <v>8204</v>
      </c>
      <c r="E190" s="16"/>
      <c r="F190" s="16" t="str">
        <f>IF(INDEX(I.Electricity.ES1U5C2,4)="","",INDEX(I.Electricity.ES1U5C2,4))</f>
        <v/>
      </c>
      <c r="G190" s="16"/>
      <c r="H190" s="1" t="str">
        <f t="shared" si="4"/>
        <v>Complete</v>
      </c>
      <c r="I190" s="68" t="s">
        <v>639</v>
      </c>
    </row>
    <row r="191" spans="2:9" ht="15" customHeight="1" x14ac:dyDescent="0.25">
      <c r="B191" s="9" t="s">
        <v>635</v>
      </c>
      <c r="C191" s="1">
        <v>5</v>
      </c>
      <c r="D191" s="2" t="s">
        <v>8204</v>
      </c>
      <c r="E191" s="16"/>
      <c r="F191" s="16" t="str">
        <f>IF(INDEX(I.Electricity.ES1U5C2,5)="","",INDEX(I.Electricity.ES1U5C2,5))</f>
        <v/>
      </c>
      <c r="G191" s="16"/>
      <c r="H191" s="1" t="str">
        <f t="shared" si="4"/>
        <v>Complete</v>
      </c>
      <c r="I191" s="68" t="s">
        <v>640</v>
      </c>
    </row>
    <row r="192" spans="2:9" ht="15" customHeight="1" x14ac:dyDescent="0.25">
      <c r="B192" s="9" t="s">
        <v>635</v>
      </c>
      <c r="C192" s="1">
        <v>6</v>
      </c>
      <c r="D192" s="2" t="s">
        <v>8204</v>
      </c>
      <c r="E192" s="16"/>
      <c r="F192" s="16" t="str">
        <f>IF(INDEX(I.Electricity.ES1U5C2,6)="","",INDEX(I.Electricity.ES1U5C2,6))</f>
        <v/>
      </c>
      <c r="G192" s="16"/>
      <c r="H192" s="1" t="str">
        <f t="shared" si="4"/>
        <v>Complete</v>
      </c>
      <c r="I192" s="68" t="s">
        <v>641</v>
      </c>
    </row>
    <row r="193" spans="2:9" ht="15" customHeight="1" x14ac:dyDescent="0.25">
      <c r="B193" s="9" t="s">
        <v>635</v>
      </c>
      <c r="C193" s="1">
        <v>7</v>
      </c>
      <c r="D193" s="2" t="s">
        <v>8204</v>
      </c>
      <c r="E193" s="16"/>
      <c r="F193" s="16" t="str">
        <f>IF(INDEX(I.Electricity.ES1U5C2,7)="","",INDEX(I.Electricity.ES1U5C2,7))</f>
        <v/>
      </c>
      <c r="G193" s="16"/>
      <c r="H193" s="1" t="str">
        <f t="shared" si="4"/>
        <v>Complete</v>
      </c>
      <c r="I193" s="68" t="s">
        <v>642</v>
      </c>
    </row>
    <row r="194" spans="2:9" ht="15" customHeight="1" x14ac:dyDescent="0.25">
      <c r="B194" s="9" t="s">
        <v>635</v>
      </c>
      <c r="C194" s="1">
        <v>8</v>
      </c>
      <c r="D194" s="2" t="s">
        <v>8204</v>
      </c>
      <c r="E194" s="16"/>
      <c r="F194" s="16" t="str">
        <f>IF(INDEX(I.Electricity.ES1U5C2,8)="","",INDEX(I.Electricity.ES1U5C2,8))</f>
        <v/>
      </c>
      <c r="G194" s="16"/>
      <c r="H194" s="1" t="str">
        <f t="shared" si="4"/>
        <v>Complete</v>
      </c>
      <c r="I194" s="68" t="s">
        <v>643</v>
      </c>
    </row>
    <row r="195" spans="2:9" ht="15" customHeight="1" x14ac:dyDescent="0.25">
      <c r="B195" s="9" t="s">
        <v>635</v>
      </c>
      <c r="C195" s="1">
        <v>9</v>
      </c>
      <c r="D195" s="2" t="s">
        <v>8204</v>
      </c>
      <c r="E195" s="16"/>
      <c r="F195" s="16" t="str">
        <f>IF(INDEX(I.Electricity.ES1U5C2,9)="","",INDEX(I.Electricity.ES1U5C2,9))</f>
        <v/>
      </c>
      <c r="G195" s="16"/>
      <c r="H195" s="1" t="str">
        <f t="shared" si="4"/>
        <v>Complete</v>
      </c>
      <c r="I195" s="68" t="s">
        <v>644</v>
      </c>
    </row>
    <row r="196" spans="2:9" ht="15" customHeight="1" x14ac:dyDescent="0.25">
      <c r="B196" s="9" t="s">
        <v>635</v>
      </c>
      <c r="C196" s="1">
        <v>10</v>
      </c>
      <c r="D196" s="2" t="s">
        <v>8204</v>
      </c>
      <c r="E196" s="16"/>
      <c r="F196" s="16" t="str">
        <f>IF(INDEX(I.Electricity.ES1U5C2,10)="","",INDEX(I.Electricity.ES1U5C2,10))</f>
        <v/>
      </c>
      <c r="G196" s="16"/>
      <c r="H196" s="1" t="str">
        <f t="shared" si="4"/>
        <v>Complete</v>
      </c>
      <c r="I196" s="68" t="s">
        <v>645</v>
      </c>
    </row>
    <row r="197" spans="2:9" ht="15" customHeight="1" x14ac:dyDescent="0.25">
      <c r="B197" s="9" t="s">
        <v>635</v>
      </c>
      <c r="C197" s="1">
        <v>11</v>
      </c>
      <c r="D197" s="2" t="s">
        <v>8204</v>
      </c>
      <c r="E197" s="16"/>
      <c r="F197" s="16" t="str">
        <f>IF(INDEX(I.Electricity.ES1U5C2,11)="","",INDEX(I.Electricity.ES1U5C2,11))</f>
        <v/>
      </c>
      <c r="G197" s="16"/>
      <c r="H197" s="1" t="str">
        <f t="shared" si="4"/>
        <v>Complete</v>
      </c>
      <c r="I197" s="68" t="s">
        <v>646</v>
      </c>
    </row>
    <row r="198" spans="2:9" ht="15" customHeight="1" x14ac:dyDescent="0.25">
      <c r="B198" s="9" t="s">
        <v>635</v>
      </c>
      <c r="C198" s="1">
        <v>12</v>
      </c>
      <c r="D198" s="2" t="s">
        <v>8204</v>
      </c>
      <c r="E198" s="16"/>
      <c r="F198" s="16" t="str">
        <f>IF(INDEX(I.Electricity.ES1U5C2,12)="","",INDEX(I.Electricity.ES1U5C2,12))</f>
        <v/>
      </c>
      <c r="G198" s="16"/>
      <c r="H198" s="1" t="str">
        <f t="shared" si="4"/>
        <v>Complete</v>
      </c>
      <c r="I198" s="68" t="s">
        <v>647</v>
      </c>
    </row>
    <row r="199" spans="2:9" ht="15" customHeight="1" x14ac:dyDescent="0.25">
      <c r="B199" s="9" t="s">
        <v>635</v>
      </c>
      <c r="C199" s="1">
        <v>13</v>
      </c>
      <c r="D199" s="2" t="s">
        <v>8204</v>
      </c>
      <c r="E199" s="16"/>
      <c r="F199" s="16" t="str">
        <f>IF(INDEX(I.Electricity.ES1U5C2,13)="","",INDEX(I.Electricity.ES1U5C2,13))</f>
        <v/>
      </c>
      <c r="G199" s="16"/>
      <c r="H199" s="1" t="str">
        <f t="shared" si="4"/>
        <v>Complete</v>
      </c>
      <c r="I199" s="68" t="s">
        <v>648</v>
      </c>
    </row>
    <row r="200" spans="2:9" ht="15" customHeight="1" x14ac:dyDescent="0.25">
      <c r="B200" s="9" t="s">
        <v>635</v>
      </c>
      <c r="C200" s="1">
        <v>14</v>
      </c>
      <c r="D200" s="2" t="s">
        <v>8204</v>
      </c>
      <c r="E200" s="16"/>
      <c r="F200" s="16" t="str">
        <f>IF(INDEX(I.Electricity.ES1U5C2,14)="","",INDEX(I.Electricity.ES1U5C2,14))</f>
        <v/>
      </c>
      <c r="G200" s="16"/>
      <c r="H200" s="1" t="str">
        <f t="shared" si="4"/>
        <v>Complete</v>
      </c>
      <c r="I200" s="68" t="s">
        <v>649</v>
      </c>
    </row>
    <row r="201" spans="2:9" ht="15" customHeight="1" x14ac:dyDescent="0.25">
      <c r="B201" s="9" t="s">
        <v>635</v>
      </c>
      <c r="C201" s="1">
        <v>15</v>
      </c>
      <c r="D201" s="2" t="s">
        <v>8204</v>
      </c>
      <c r="E201" s="16"/>
      <c r="F201" s="16" t="str">
        <f>IF(INDEX(I.Electricity.ES1U5C2,15)="","",INDEX(I.Electricity.ES1U5C2,15))</f>
        <v/>
      </c>
      <c r="G201" s="16"/>
      <c r="H201" s="1" t="str">
        <f t="shared" si="4"/>
        <v>Complete</v>
      </c>
      <c r="I201" s="68" t="s">
        <v>650</v>
      </c>
    </row>
    <row r="202" spans="2:9" ht="15" customHeight="1" x14ac:dyDescent="0.25">
      <c r="B202" s="9" t="s">
        <v>635</v>
      </c>
      <c r="C202" s="1">
        <v>16</v>
      </c>
      <c r="D202" s="2" t="s">
        <v>8204</v>
      </c>
      <c r="E202" s="16"/>
      <c r="F202" s="16" t="str">
        <f>IF(INDEX(I.Electricity.ES1U5C2,16)="","",INDEX(I.Electricity.ES1U5C2,16))</f>
        <v/>
      </c>
      <c r="G202" s="16"/>
      <c r="H202" s="1" t="str">
        <f t="shared" si="4"/>
        <v>Complete</v>
      </c>
      <c r="I202" s="68" t="s">
        <v>651</v>
      </c>
    </row>
    <row r="203" spans="2:9" ht="15" customHeight="1" x14ac:dyDescent="0.25">
      <c r="B203" s="9" t="s">
        <v>635</v>
      </c>
      <c r="C203" s="1">
        <v>17</v>
      </c>
      <c r="D203" s="2" t="s">
        <v>8204</v>
      </c>
      <c r="E203" s="16"/>
      <c r="F203" s="16" t="str">
        <f>IF(INDEX(I.Electricity.ES1U5C2,17)="","",INDEX(I.Electricity.ES1U5C2,17))</f>
        <v/>
      </c>
      <c r="G203" s="16"/>
      <c r="H203" s="1" t="str">
        <f t="shared" si="4"/>
        <v>Complete</v>
      </c>
      <c r="I203" s="68" t="s">
        <v>652</v>
      </c>
    </row>
    <row r="204" spans="2:9" ht="15" customHeight="1" x14ac:dyDescent="0.25">
      <c r="B204" s="9" t="s">
        <v>635</v>
      </c>
      <c r="C204" s="1">
        <v>18</v>
      </c>
      <c r="D204" s="2" t="s">
        <v>8204</v>
      </c>
      <c r="E204" s="16"/>
      <c r="F204" s="16" t="str">
        <f>IF(INDEX(I.Electricity.ES1U5C2,18)="","",INDEX(I.Electricity.ES1U5C2,18))</f>
        <v/>
      </c>
      <c r="G204" s="16"/>
      <c r="H204" s="1" t="str">
        <f t="shared" si="4"/>
        <v>Complete</v>
      </c>
      <c r="I204" s="68" t="s">
        <v>653</v>
      </c>
    </row>
    <row r="205" spans="2:9" ht="15" customHeight="1" x14ac:dyDescent="0.25">
      <c r="B205" s="9" t="s">
        <v>635</v>
      </c>
      <c r="C205" s="1">
        <v>19</v>
      </c>
      <c r="D205" s="2" t="s">
        <v>8204</v>
      </c>
      <c r="E205" s="16"/>
      <c r="F205" s="16" t="str">
        <f>IF(INDEX(I.Electricity.ES1U5C2,19)="","",INDEX(I.Electricity.ES1U5C2,19))</f>
        <v/>
      </c>
      <c r="G205" s="16"/>
      <c r="H205" s="1" t="str">
        <f t="shared" si="4"/>
        <v>Complete</v>
      </c>
      <c r="I205" s="68" t="s">
        <v>654</v>
      </c>
    </row>
    <row r="206" spans="2:9" ht="15" customHeight="1" x14ac:dyDescent="0.25">
      <c r="B206" s="9" t="s">
        <v>635</v>
      </c>
      <c r="C206" s="1">
        <v>20</v>
      </c>
      <c r="D206" s="2" t="s">
        <v>8204</v>
      </c>
      <c r="E206" s="16"/>
      <c r="F206" s="16" t="str">
        <f>IF(INDEX(I.Electricity.ES1U5C2,20)="","",INDEX(I.Electricity.ES1U5C2,20))</f>
        <v/>
      </c>
      <c r="G206" s="16"/>
      <c r="H206" s="1" t="str">
        <f t="shared" si="4"/>
        <v>Complete</v>
      </c>
      <c r="I206" s="68" t="s">
        <v>655</v>
      </c>
    </row>
    <row r="207" spans="2:9" ht="15" customHeight="1" x14ac:dyDescent="0.25">
      <c r="B207" s="9" t="s">
        <v>635</v>
      </c>
      <c r="C207" s="1">
        <v>21</v>
      </c>
      <c r="D207" s="2" t="s">
        <v>8204</v>
      </c>
      <c r="E207" s="16"/>
      <c r="F207" s="16" t="str">
        <f>IF(INDEX(I.Electricity.ES1U5C2,21)="","",INDEX(I.Electricity.ES1U5C2,21))</f>
        <v/>
      </c>
      <c r="G207" s="16"/>
      <c r="H207" s="1" t="str">
        <f t="shared" si="4"/>
        <v>Complete</v>
      </c>
      <c r="I207" s="68" t="s">
        <v>656</v>
      </c>
    </row>
    <row r="208" spans="2:9" ht="15" customHeight="1" x14ac:dyDescent="0.25">
      <c r="B208" s="9" t="s">
        <v>635</v>
      </c>
      <c r="C208" s="1">
        <v>22</v>
      </c>
      <c r="D208" s="2" t="s">
        <v>8204</v>
      </c>
      <c r="E208" s="16"/>
      <c r="F208" s="16" t="str">
        <f>IF(INDEX(I.Electricity.ES1U5C2,22)="","",INDEX(I.Electricity.ES1U5C2,22))</f>
        <v/>
      </c>
      <c r="G208" s="16"/>
      <c r="H208" s="1" t="str">
        <f t="shared" si="4"/>
        <v>Complete</v>
      </c>
      <c r="I208" s="68" t="s">
        <v>657</v>
      </c>
    </row>
    <row r="209" spans="2:9" ht="15" customHeight="1" x14ac:dyDescent="0.25">
      <c r="B209" s="9" t="s">
        <v>635</v>
      </c>
      <c r="C209" s="1">
        <v>23</v>
      </c>
      <c r="D209" s="2" t="s">
        <v>8204</v>
      </c>
      <c r="E209" s="16"/>
      <c r="F209" s="16" t="str">
        <f>IF(INDEX(I.Electricity.ES1U5C2,23)="","",INDEX(I.Electricity.ES1U5C2,23))</f>
        <v/>
      </c>
      <c r="G209" s="16"/>
      <c r="H209" s="1" t="str">
        <f t="shared" si="4"/>
        <v>Complete</v>
      </c>
      <c r="I209" s="68" t="s">
        <v>658</v>
      </c>
    </row>
    <row r="210" spans="2:9" ht="15" customHeight="1" x14ac:dyDescent="0.25">
      <c r="B210" s="7" t="s">
        <v>635</v>
      </c>
      <c r="C210" s="5">
        <v>24</v>
      </c>
      <c r="D210" s="6" t="s">
        <v>8204</v>
      </c>
      <c r="E210" s="76"/>
      <c r="F210" s="76" t="str">
        <f>IF(INDEX(I.Electricity.ES1U5C2,24)="","",INDEX(I.Electricity.ES1U5C2,24))</f>
        <v/>
      </c>
      <c r="G210" s="76"/>
      <c r="H210" s="5" t="str">
        <f t="shared" si="4"/>
        <v>Complete</v>
      </c>
      <c r="I210" s="71" t="s">
        <v>659</v>
      </c>
    </row>
    <row r="211" spans="2:9" ht="15" customHeight="1" x14ac:dyDescent="0.25">
      <c r="B211" s="9" t="s">
        <v>660</v>
      </c>
      <c r="C211" s="1">
        <v>1</v>
      </c>
      <c r="D211" s="2" t="s">
        <v>8205</v>
      </c>
      <c r="E211" s="16"/>
      <c r="F211" s="16" t="str">
        <f>IF(INDEX(I.Electricity.ES1U6C2,1)="","",INDEX(I.Electricity.ES1U6C2,1))</f>
        <v/>
      </c>
      <c r="G211" s="16"/>
      <c r="H211" s="1" t="str">
        <f t="shared" ref="H211:H234" si="5">IF(AND(I.Developer.ES1=TRUE,I.Facility.UnitCount&gt;=6,I.Developer.C2=TRUE,F211=""),"Incomplete","Complete")</f>
        <v>Complete</v>
      </c>
      <c r="I211" s="68" t="s">
        <v>661</v>
      </c>
    </row>
    <row r="212" spans="2:9" ht="15" customHeight="1" x14ac:dyDescent="0.25">
      <c r="B212" s="9" t="s">
        <v>660</v>
      </c>
      <c r="C212" s="1">
        <v>2</v>
      </c>
      <c r="D212" s="2" t="s">
        <v>8205</v>
      </c>
      <c r="E212" s="16"/>
      <c r="F212" s="16" t="str">
        <f>IF(INDEX(I.Electricity.ES1U6C2,2)="","",INDEX(I.Electricity.ES1U6C2,2))</f>
        <v/>
      </c>
      <c r="G212" s="16"/>
      <c r="H212" s="1" t="str">
        <f t="shared" si="5"/>
        <v>Complete</v>
      </c>
      <c r="I212" s="68" t="s">
        <v>662</v>
      </c>
    </row>
    <row r="213" spans="2:9" ht="15" customHeight="1" x14ac:dyDescent="0.25">
      <c r="B213" s="9" t="s">
        <v>660</v>
      </c>
      <c r="C213" s="1">
        <v>3</v>
      </c>
      <c r="D213" s="2" t="s">
        <v>8205</v>
      </c>
      <c r="E213" s="16"/>
      <c r="F213" s="16" t="str">
        <f>IF(INDEX(I.Electricity.ES1U6C2,3)="","",INDEX(I.Electricity.ES1U6C2,3))</f>
        <v/>
      </c>
      <c r="G213" s="16"/>
      <c r="H213" s="1" t="str">
        <f t="shared" si="5"/>
        <v>Complete</v>
      </c>
      <c r="I213" s="68" t="s">
        <v>663</v>
      </c>
    </row>
    <row r="214" spans="2:9" ht="15" customHeight="1" x14ac:dyDescent="0.25">
      <c r="B214" s="9" t="s">
        <v>660</v>
      </c>
      <c r="C214" s="1">
        <v>4</v>
      </c>
      <c r="D214" s="2" t="s">
        <v>8205</v>
      </c>
      <c r="E214" s="16"/>
      <c r="F214" s="16" t="str">
        <f>IF(INDEX(I.Electricity.ES1U6C2,4)="","",INDEX(I.Electricity.ES1U6C2,4))</f>
        <v/>
      </c>
      <c r="G214" s="16"/>
      <c r="H214" s="1" t="str">
        <f t="shared" si="5"/>
        <v>Complete</v>
      </c>
      <c r="I214" s="68" t="s">
        <v>664</v>
      </c>
    </row>
    <row r="215" spans="2:9" ht="15" customHeight="1" x14ac:dyDescent="0.25">
      <c r="B215" s="9" t="s">
        <v>660</v>
      </c>
      <c r="C215" s="1">
        <v>5</v>
      </c>
      <c r="D215" s="2" t="s">
        <v>8205</v>
      </c>
      <c r="E215" s="16"/>
      <c r="F215" s="16" t="str">
        <f>IF(INDEX(I.Electricity.ES1U6C2,5)="","",INDEX(I.Electricity.ES1U6C2,5))</f>
        <v/>
      </c>
      <c r="G215" s="16"/>
      <c r="H215" s="1" t="str">
        <f t="shared" si="5"/>
        <v>Complete</v>
      </c>
      <c r="I215" s="68" t="s">
        <v>665</v>
      </c>
    </row>
    <row r="216" spans="2:9" ht="15" customHeight="1" x14ac:dyDescent="0.25">
      <c r="B216" s="9" t="s">
        <v>660</v>
      </c>
      <c r="C216" s="1">
        <v>6</v>
      </c>
      <c r="D216" s="2" t="s">
        <v>8205</v>
      </c>
      <c r="E216" s="16"/>
      <c r="F216" s="16" t="str">
        <f>IF(INDEX(I.Electricity.ES1U6C2,6)="","",INDEX(I.Electricity.ES1U6C2,6))</f>
        <v/>
      </c>
      <c r="G216" s="16"/>
      <c r="H216" s="1" t="str">
        <f t="shared" si="5"/>
        <v>Complete</v>
      </c>
      <c r="I216" s="68" t="s">
        <v>666</v>
      </c>
    </row>
    <row r="217" spans="2:9" ht="15" customHeight="1" x14ac:dyDescent="0.25">
      <c r="B217" s="9" t="s">
        <v>660</v>
      </c>
      <c r="C217" s="1">
        <v>7</v>
      </c>
      <c r="D217" s="2" t="s">
        <v>8205</v>
      </c>
      <c r="E217" s="16"/>
      <c r="F217" s="16" t="str">
        <f>IF(INDEX(I.Electricity.ES1U6C2,7)="","",INDEX(I.Electricity.ES1U6C2,7))</f>
        <v/>
      </c>
      <c r="G217" s="16"/>
      <c r="H217" s="1" t="str">
        <f t="shared" si="5"/>
        <v>Complete</v>
      </c>
      <c r="I217" s="68" t="s">
        <v>667</v>
      </c>
    </row>
    <row r="218" spans="2:9" ht="15" customHeight="1" x14ac:dyDescent="0.25">
      <c r="B218" s="9" t="s">
        <v>660</v>
      </c>
      <c r="C218" s="1">
        <v>8</v>
      </c>
      <c r="D218" s="2" t="s">
        <v>8205</v>
      </c>
      <c r="E218" s="16"/>
      <c r="F218" s="16" t="str">
        <f>IF(INDEX(I.Electricity.ES1U6C2,8)="","",INDEX(I.Electricity.ES1U6C2,8))</f>
        <v/>
      </c>
      <c r="G218" s="16"/>
      <c r="H218" s="1" t="str">
        <f t="shared" si="5"/>
        <v>Complete</v>
      </c>
      <c r="I218" s="68" t="s">
        <v>668</v>
      </c>
    </row>
    <row r="219" spans="2:9" ht="15" customHeight="1" x14ac:dyDescent="0.25">
      <c r="B219" s="9" t="s">
        <v>660</v>
      </c>
      <c r="C219" s="1">
        <v>9</v>
      </c>
      <c r="D219" s="2" t="s">
        <v>8205</v>
      </c>
      <c r="E219" s="16"/>
      <c r="F219" s="16" t="str">
        <f>IF(INDEX(I.Electricity.ES1U6C2,9)="","",INDEX(I.Electricity.ES1U6C2,9))</f>
        <v/>
      </c>
      <c r="G219" s="16"/>
      <c r="H219" s="1" t="str">
        <f t="shared" si="5"/>
        <v>Complete</v>
      </c>
      <c r="I219" s="68" t="s">
        <v>669</v>
      </c>
    </row>
    <row r="220" spans="2:9" ht="15" customHeight="1" x14ac:dyDescent="0.25">
      <c r="B220" s="9" t="s">
        <v>660</v>
      </c>
      <c r="C220" s="1">
        <v>10</v>
      </c>
      <c r="D220" s="2" t="s">
        <v>8205</v>
      </c>
      <c r="E220" s="16"/>
      <c r="F220" s="16" t="str">
        <f>IF(INDEX(I.Electricity.ES1U6C2,10)="","",INDEX(I.Electricity.ES1U6C2,10))</f>
        <v/>
      </c>
      <c r="G220" s="16"/>
      <c r="H220" s="1" t="str">
        <f t="shared" si="5"/>
        <v>Complete</v>
      </c>
      <c r="I220" s="68" t="s">
        <v>670</v>
      </c>
    </row>
    <row r="221" spans="2:9" ht="15" customHeight="1" x14ac:dyDescent="0.25">
      <c r="B221" s="9" t="s">
        <v>660</v>
      </c>
      <c r="C221" s="1">
        <v>11</v>
      </c>
      <c r="D221" s="2" t="s">
        <v>8205</v>
      </c>
      <c r="E221" s="16"/>
      <c r="F221" s="16" t="str">
        <f>IF(INDEX(I.Electricity.ES1U6C2,11)="","",INDEX(I.Electricity.ES1U6C2,11))</f>
        <v/>
      </c>
      <c r="G221" s="16"/>
      <c r="H221" s="1" t="str">
        <f t="shared" si="5"/>
        <v>Complete</v>
      </c>
      <c r="I221" s="68" t="s">
        <v>671</v>
      </c>
    </row>
    <row r="222" spans="2:9" ht="15" customHeight="1" x14ac:dyDescent="0.25">
      <c r="B222" s="9" t="s">
        <v>660</v>
      </c>
      <c r="C222" s="1">
        <v>12</v>
      </c>
      <c r="D222" s="2" t="s">
        <v>8205</v>
      </c>
      <c r="E222" s="16"/>
      <c r="F222" s="16" t="str">
        <f>IF(INDEX(I.Electricity.ES1U6C2,12)="","",INDEX(I.Electricity.ES1U6C2,12))</f>
        <v/>
      </c>
      <c r="G222" s="16"/>
      <c r="H222" s="1" t="str">
        <f t="shared" si="5"/>
        <v>Complete</v>
      </c>
      <c r="I222" s="68" t="s">
        <v>672</v>
      </c>
    </row>
    <row r="223" spans="2:9" ht="15" customHeight="1" x14ac:dyDescent="0.25">
      <c r="B223" s="9" t="s">
        <v>660</v>
      </c>
      <c r="C223" s="1">
        <v>13</v>
      </c>
      <c r="D223" s="2" t="s">
        <v>8205</v>
      </c>
      <c r="E223" s="16"/>
      <c r="F223" s="16" t="str">
        <f>IF(INDEX(I.Electricity.ES1U6C2,13)="","",INDEX(I.Electricity.ES1U6C2,13))</f>
        <v/>
      </c>
      <c r="G223" s="16"/>
      <c r="H223" s="1" t="str">
        <f t="shared" si="5"/>
        <v>Complete</v>
      </c>
      <c r="I223" s="68" t="s">
        <v>673</v>
      </c>
    </row>
    <row r="224" spans="2:9" ht="15" customHeight="1" x14ac:dyDescent="0.25">
      <c r="B224" s="9" t="s">
        <v>660</v>
      </c>
      <c r="C224" s="1">
        <v>14</v>
      </c>
      <c r="D224" s="2" t="s">
        <v>8205</v>
      </c>
      <c r="E224" s="16"/>
      <c r="F224" s="16" t="str">
        <f>IF(INDEX(I.Electricity.ES1U6C2,14)="","",INDEX(I.Electricity.ES1U6C2,14))</f>
        <v/>
      </c>
      <c r="G224" s="16"/>
      <c r="H224" s="1" t="str">
        <f t="shared" si="5"/>
        <v>Complete</v>
      </c>
      <c r="I224" s="68" t="s">
        <v>674</v>
      </c>
    </row>
    <row r="225" spans="2:9" ht="15" customHeight="1" x14ac:dyDescent="0.25">
      <c r="B225" s="9" t="s">
        <v>660</v>
      </c>
      <c r="C225" s="1">
        <v>15</v>
      </c>
      <c r="D225" s="2" t="s">
        <v>8205</v>
      </c>
      <c r="E225" s="16"/>
      <c r="F225" s="16" t="str">
        <f>IF(INDEX(I.Electricity.ES1U6C2,15)="","",INDEX(I.Electricity.ES1U6C2,15))</f>
        <v/>
      </c>
      <c r="G225" s="16"/>
      <c r="H225" s="1" t="str">
        <f t="shared" si="5"/>
        <v>Complete</v>
      </c>
      <c r="I225" s="68" t="s">
        <v>675</v>
      </c>
    </row>
    <row r="226" spans="2:9" ht="15" customHeight="1" x14ac:dyDescent="0.25">
      <c r="B226" s="9" t="s">
        <v>660</v>
      </c>
      <c r="C226" s="1">
        <v>16</v>
      </c>
      <c r="D226" s="2" t="s">
        <v>8205</v>
      </c>
      <c r="E226" s="16"/>
      <c r="F226" s="16" t="str">
        <f>IF(INDEX(I.Electricity.ES1U6C2,16)="","",INDEX(I.Electricity.ES1U6C2,16))</f>
        <v/>
      </c>
      <c r="G226" s="16"/>
      <c r="H226" s="1" t="str">
        <f t="shared" si="5"/>
        <v>Complete</v>
      </c>
      <c r="I226" s="68" t="s">
        <v>676</v>
      </c>
    </row>
    <row r="227" spans="2:9" ht="15" customHeight="1" x14ac:dyDescent="0.25">
      <c r="B227" s="9" t="s">
        <v>660</v>
      </c>
      <c r="C227" s="1">
        <v>17</v>
      </c>
      <c r="D227" s="2" t="s">
        <v>8205</v>
      </c>
      <c r="E227" s="16"/>
      <c r="F227" s="16" t="str">
        <f>IF(INDEX(I.Electricity.ES1U6C2,17)="","",INDEX(I.Electricity.ES1U6C2,17))</f>
        <v/>
      </c>
      <c r="G227" s="16"/>
      <c r="H227" s="1" t="str">
        <f t="shared" si="5"/>
        <v>Complete</v>
      </c>
      <c r="I227" s="68" t="s">
        <v>677</v>
      </c>
    </row>
    <row r="228" spans="2:9" ht="15" customHeight="1" x14ac:dyDescent="0.25">
      <c r="B228" s="9" t="s">
        <v>660</v>
      </c>
      <c r="C228" s="1">
        <v>18</v>
      </c>
      <c r="D228" s="2" t="s">
        <v>8205</v>
      </c>
      <c r="E228" s="16"/>
      <c r="F228" s="16" t="str">
        <f>IF(INDEX(I.Electricity.ES1U6C2,18)="","",INDEX(I.Electricity.ES1U6C2,18))</f>
        <v/>
      </c>
      <c r="G228" s="16"/>
      <c r="H228" s="1" t="str">
        <f t="shared" si="5"/>
        <v>Complete</v>
      </c>
      <c r="I228" s="68" t="s">
        <v>678</v>
      </c>
    </row>
    <row r="229" spans="2:9" ht="15" customHeight="1" x14ac:dyDescent="0.25">
      <c r="B229" s="9" t="s">
        <v>660</v>
      </c>
      <c r="C229" s="1">
        <v>19</v>
      </c>
      <c r="D229" s="2" t="s">
        <v>8205</v>
      </c>
      <c r="E229" s="16"/>
      <c r="F229" s="16" t="str">
        <f>IF(INDEX(I.Electricity.ES1U6C2,19)="","",INDEX(I.Electricity.ES1U6C2,19))</f>
        <v/>
      </c>
      <c r="G229" s="16"/>
      <c r="H229" s="1" t="str">
        <f t="shared" si="5"/>
        <v>Complete</v>
      </c>
      <c r="I229" s="68" t="s">
        <v>679</v>
      </c>
    </row>
    <row r="230" spans="2:9" ht="15" customHeight="1" x14ac:dyDescent="0.25">
      <c r="B230" s="9" t="s">
        <v>660</v>
      </c>
      <c r="C230" s="1">
        <v>20</v>
      </c>
      <c r="D230" s="2" t="s">
        <v>8205</v>
      </c>
      <c r="E230" s="16"/>
      <c r="F230" s="16" t="str">
        <f>IF(INDEX(I.Electricity.ES1U6C2,20)="","",INDEX(I.Electricity.ES1U6C2,20))</f>
        <v/>
      </c>
      <c r="G230" s="16"/>
      <c r="H230" s="1" t="str">
        <f t="shared" si="5"/>
        <v>Complete</v>
      </c>
      <c r="I230" s="68" t="s">
        <v>680</v>
      </c>
    </row>
    <row r="231" spans="2:9" ht="15" customHeight="1" x14ac:dyDescent="0.25">
      <c r="B231" s="9" t="s">
        <v>660</v>
      </c>
      <c r="C231" s="1">
        <v>21</v>
      </c>
      <c r="D231" s="2" t="s">
        <v>8205</v>
      </c>
      <c r="E231" s="16"/>
      <c r="F231" s="16" t="str">
        <f>IF(INDEX(I.Electricity.ES1U6C2,21)="","",INDEX(I.Electricity.ES1U6C2,21))</f>
        <v/>
      </c>
      <c r="G231" s="16"/>
      <c r="H231" s="1" t="str">
        <f t="shared" si="5"/>
        <v>Complete</v>
      </c>
      <c r="I231" s="68" t="s">
        <v>681</v>
      </c>
    </row>
    <row r="232" spans="2:9" ht="15" customHeight="1" x14ac:dyDescent="0.25">
      <c r="B232" s="9" t="s">
        <v>660</v>
      </c>
      <c r="C232" s="1">
        <v>22</v>
      </c>
      <c r="D232" s="2" t="s">
        <v>8205</v>
      </c>
      <c r="E232" s="16"/>
      <c r="F232" s="16" t="str">
        <f>IF(INDEX(I.Electricity.ES1U6C2,22)="","",INDEX(I.Electricity.ES1U6C2,22))</f>
        <v/>
      </c>
      <c r="G232" s="16"/>
      <c r="H232" s="1" t="str">
        <f t="shared" si="5"/>
        <v>Complete</v>
      </c>
      <c r="I232" s="68" t="s">
        <v>682</v>
      </c>
    </row>
    <row r="233" spans="2:9" ht="15" customHeight="1" x14ac:dyDescent="0.25">
      <c r="B233" s="9" t="s">
        <v>660</v>
      </c>
      <c r="C233" s="1">
        <v>23</v>
      </c>
      <c r="D233" s="2" t="s">
        <v>8205</v>
      </c>
      <c r="E233" s="16"/>
      <c r="F233" s="16" t="str">
        <f>IF(INDEX(I.Electricity.ES1U6C2,23)="","",INDEX(I.Electricity.ES1U6C2,23))</f>
        <v/>
      </c>
      <c r="G233" s="16"/>
      <c r="H233" s="1" t="str">
        <f t="shared" si="5"/>
        <v>Complete</v>
      </c>
      <c r="I233" s="68" t="s">
        <v>683</v>
      </c>
    </row>
    <row r="234" spans="2:9" ht="15" customHeight="1" x14ac:dyDescent="0.25">
      <c r="B234" s="7" t="s">
        <v>660</v>
      </c>
      <c r="C234" s="5">
        <v>24</v>
      </c>
      <c r="D234" s="6" t="s">
        <v>8205</v>
      </c>
      <c r="E234" s="76"/>
      <c r="F234" s="76" t="str">
        <f>IF(INDEX(I.Electricity.ES1U6C2,24)="","",INDEX(I.Electricity.ES1U6C2,24))</f>
        <v/>
      </c>
      <c r="G234" s="76"/>
      <c r="H234" s="5" t="str">
        <f t="shared" si="5"/>
        <v>Complete</v>
      </c>
      <c r="I234" s="71" t="s">
        <v>684</v>
      </c>
    </row>
    <row r="235" spans="2:9" ht="15" customHeight="1" x14ac:dyDescent="0.25">
      <c r="B235" s="9" t="s">
        <v>685</v>
      </c>
      <c r="C235" s="1">
        <v>1</v>
      </c>
      <c r="D235" s="2" t="s">
        <v>8206</v>
      </c>
      <c r="E235" s="16"/>
      <c r="F235" s="16" t="str">
        <f>IF(INDEX(I.Electricity.ES1U7C2,1)="","",INDEX(I.Electricity.ES1U7C2,1))</f>
        <v/>
      </c>
      <c r="G235" s="16"/>
      <c r="H235" s="1" t="str">
        <f t="shared" ref="H235:H258" si="6">IF(AND(I.Developer.ES1=TRUE,I.Facility.UnitCount&gt;=7,I.Developer.C2=TRUE,F235=""),"Incomplete","Complete")</f>
        <v>Complete</v>
      </c>
      <c r="I235" s="68" t="s">
        <v>686</v>
      </c>
    </row>
    <row r="236" spans="2:9" ht="15" customHeight="1" x14ac:dyDescent="0.25">
      <c r="B236" s="9" t="s">
        <v>685</v>
      </c>
      <c r="C236" s="1">
        <v>2</v>
      </c>
      <c r="D236" s="2" t="s">
        <v>8206</v>
      </c>
      <c r="E236" s="16"/>
      <c r="F236" s="16" t="str">
        <f>IF(INDEX(I.Electricity.ES1U7C2,2)="","",INDEX(I.Electricity.ES1U7C2,2))</f>
        <v/>
      </c>
      <c r="G236" s="16"/>
      <c r="H236" s="1" t="str">
        <f t="shared" si="6"/>
        <v>Complete</v>
      </c>
      <c r="I236" s="68" t="s">
        <v>687</v>
      </c>
    </row>
    <row r="237" spans="2:9" ht="15" customHeight="1" x14ac:dyDescent="0.25">
      <c r="B237" s="9" t="s">
        <v>685</v>
      </c>
      <c r="C237" s="1">
        <v>3</v>
      </c>
      <c r="D237" s="2" t="s">
        <v>8206</v>
      </c>
      <c r="E237" s="16"/>
      <c r="F237" s="16" t="str">
        <f>IF(INDEX(I.Electricity.ES1U7C2,3)="","",INDEX(I.Electricity.ES1U7C2,3))</f>
        <v/>
      </c>
      <c r="G237" s="16"/>
      <c r="H237" s="1" t="str">
        <f t="shared" si="6"/>
        <v>Complete</v>
      </c>
      <c r="I237" s="68" t="s">
        <v>688</v>
      </c>
    </row>
    <row r="238" spans="2:9" ht="15" customHeight="1" x14ac:dyDescent="0.25">
      <c r="B238" s="9" t="s">
        <v>685</v>
      </c>
      <c r="C238" s="1">
        <v>4</v>
      </c>
      <c r="D238" s="2" t="s">
        <v>8206</v>
      </c>
      <c r="E238" s="16"/>
      <c r="F238" s="16" t="str">
        <f>IF(INDEX(I.Electricity.ES1U7C2,4)="","",INDEX(I.Electricity.ES1U7C2,4))</f>
        <v/>
      </c>
      <c r="G238" s="16"/>
      <c r="H238" s="1" t="str">
        <f t="shared" si="6"/>
        <v>Complete</v>
      </c>
      <c r="I238" s="68" t="s">
        <v>689</v>
      </c>
    </row>
    <row r="239" spans="2:9" ht="15" customHeight="1" x14ac:dyDescent="0.25">
      <c r="B239" s="9" t="s">
        <v>685</v>
      </c>
      <c r="C239" s="1">
        <v>5</v>
      </c>
      <c r="D239" s="2" t="s">
        <v>8206</v>
      </c>
      <c r="E239" s="16"/>
      <c r="F239" s="16" t="str">
        <f>IF(INDEX(I.Electricity.ES1U7C2,5)="","",INDEX(I.Electricity.ES1U7C2,5))</f>
        <v/>
      </c>
      <c r="G239" s="16"/>
      <c r="H239" s="1" t="str">
        <f t="shared" si="6"/>
        <v>Complete</v>
      </c>
      <c r="I239" s="68" t="s">
        <v>690</v>
      </c>
    </row>
    <row r="240" spans="2:9" ht="15" customHeight="1" x14ac:dyDescent="0.25">
      <c r="B240" s="9" t="s">
        <v>685</v>
      </c>
      <c r="C240" s="1">
        <v>6</v>
      </c>
      <c r="D240" s="2" t="s">
        <v>8206</v>
      </c>
      <c r="E240" s="16"/>
      <c r="F240" s="16" t="str">
        <f>IF(INDEX(I.Electricity.ES1U7C2,6)="","",INDEX(I.Electricity.ES1U7C2,6))</f>
        <v/>
      </c>
      <c r="G240" s="16"/>
      <c r="H240" s="1" t="str">
        <f t="shared" si="6"/>
        <v>Complete</v>
      </c>
      <c r="I240" s="68" t="s">
        <v>691</v>
      </c>
    </row>
    <row r="241" spans="2:9" ht="15" customHeight="1" x14ac:dyDescent="0.25">
      <c r="B241" s="9" t="s">
        <v>685</v>
      </c>
      <c r="C241" s="1">
        <v>7</v>
      </c>
      <c r="D241" s="2" t="s">
        <v>8206</v>
      </c>
      <c r="E241" s="16"/>
      <c r="F241" s="16" t="str">
        <f>IF(INDEX(I.Electricity.ES1U7C2,7)="","",INDEX(I.Electricity.ES1U7C2,7))</f>
        <v/>
      </c>
      <c r="G241" s="16"/>
      <c r="H241" s="1" t="str">
        <f t="shared" si="6"/>
        <v>Complete</v>
      </c>
      <c r="I241" s="68" t="s">
        <v>692</v>
      </c>
    </row>
    <row r="242" spans="2:9" ht="15" customHeight="1" x14ac:dyDescent="0.25">
      <c r="B242" s="9" t="s">
        <v>685</v>
      </c>
      <c r="C242" s="1">
        <v>8</v>
      </c>
      <c r="D242" s="2" t="s">
        <v>8206</v>
      </c>
      <c r="E242" s="16"/>
      <c r="F242" s="16" t="str">
        <f>IF(INDEX(I.Electricity.ES1U7C2,8)="","",INDEX(I.Electricity.ES1U7C2,8))</f>
        <v/>
      </c>
      <c r="G242" s="16"/>
      <c r="H242" s="1" t="str">
        <f t="shared" si="6"/>
        <v>Complete</v>
      </c>
      <c r="I242" s="68" t="s">
        <v>693</v>
      </c>
    </row>
    <row r="243" spans="2:9" ht="15" customHeight="1" x14ac:dyDescent="0.25">
      <c r="B243" s="9" t="s">
        <v>685</v>
      </c>
      <c r="C243" s="1">
        <v>9</v>
      </c>
      <c r="D243" s="2" t="s">
        <v>8206</v>
      </c>
      <c r="E243" s="16"/>
      <c r="F243" s="16" t="str">
        <f>IF(INDEX(I.Electricity.ES1U7C2,9)="","",INDEX(I.Electricity.ES1U7C2,9))</f>
        <v/>
      </c>
      <c r="G243" s="16"/>
      <c r="H243" s="1" t="str">
        <f t="shared" si="6"/>
        <v>Complete</v>
      </c>
      <c r="I243" s="68" t="s">
        <v>694</v>
      </c>
    </row>
    <row r="244" spans="2:9" ht="15" customHeight="1" x14ac:dyDescent="0.25">
      <c r="B244" s="9" t="s">
        <v>685</v>
      </c>
      <c r="C244" s="1">
        <v>10</v>
      </c>
      <c r="D244" s="2" t="s">
        <v>8206</v>
      </c>
      <c r="E244" s="16"/>
      <c r="F244" s="16" t="str">
        <f>IF(INDEX(I.Electricity.ES1U7C2,10)="","",INDEX(I.Electricity.ES1U7C2,10))</f>
        <v/>
      </c>
      <c r="G244" s="16"/>
      <c r="H244" s="1" t="str">
        <f t="shared" si="6"/>
        <v>Complete</v>
      </c>
      <c r="I244" s="68" t="s">
        <v>695</v>
      </c>
    </row>
    <row r="245" spans="2:9" ht="15" customHeight="1" x14ac:dyDescent="0.25">
      <c r="B245" s="9" t="s">
        <v>685</v>
      </c>
      <c r="C245" s="1">
        <v>11</v>
      </c>
      <c r="D245" s="2" t="s">
        <v>8206</v>
      </c>
      <c r="E245" s="16"/>
      <c r="F245" s="16" t="str">
        <f>IF(INDEX(I.Electricity.ES1U7C2,11)="","",INDEX(I.Electricity.ES1U7C2,11))</f>
        <v/>
      </c>
      <c r="G245" s="16"/>
      <c r="H245" s="1" t="str">
        <f t="shared" si="6"/>
        <v>Complete</v>
      </c>
      <c r="I245" s="68" t="s">
        <v>696</v>
      </c>
    </row>
    <row r="246" spans="2:9" ht="15" customHeight="1" x14ac:dyDescent="0.25">
      <c r="B246" s="9" t="s">
        <v>685</v>
      </c>
      <c r="C246" s="1">
        <v>12</v>
      </c>
      <c r="D246" s="2" t="s">
        <v>8206</v>
      </c>
      <c r="E246" s="16"/>
      <c r="F246" s="16" t="str">
        <f>IF(INDEX(I.Electricity.ES1U7C2,12)="","",INDEX(I.Electricity.ES1U7C2,12))</f>
        <v/>
      </c>
      <c r="G246" s="16"/>
      <c r="H246" s="1" t="str">
        <f t="shared" si="6"/>
        <v>Complete</v>
      </c>
      <c r="I246" s="68" t="s">
        <v>697</v>
      </c>
    </row>
    <row r="247" spans="2:9" ht="15" customHeight="1" x14ac:dyDescent="0.25">
      <c r="B247" s="9" t="s">
        <v>685</v>
      </c>
      <c r="C247" s="1">
        <v>13</v>
      </c>
      <c r="D247" s="2" t="s">
        <v>8206</v>
      </c>
      <c r="E247" s="16"/>
      <c r="F247" s="16" t="str">
        <f>IF(INDEX(I.Electricity.ES1U7C2,13)="","",INDEX(I.Electricity.ES1U7C2,13))</f>
        <v/>
      </c>
      <c r="G247" s="16"/>
      <c r="H247" s="1" t="str">
        <f t="shared" si="6"/>
        <v>Complete</v>
      </c>
      <c r="I247" s="68" t="s">
        <v>698</v>
      </c>
    </row>
    <row r="248" spans="2:9" ht="15" customHeight="1" x14ac:dyDescent="0.25">
      <c r="B248" s="9" t="s">
        <v>685</v>
      </c>
      <c r="C248" s="1">
        <v>14</v>
      </c>
      <c r="D248" s="2" t="s">
        <v>8206</v>
      </c>
      <c r="E248" s="16"/>
      <c r="F248" s="16" t="str">
        <f>IF(INDEX(I.Electricity.ES1U7C2,14)="","",INDEX(I.Electricity.ES1U7C2,14))</f>
        <v/>
      </c>
      <c r="G248" s="16"/>
      <c r="H248" s="1" t="str">
        <f t="shared" si="6"/>
        <v>Complete</v>
      </c>
      <c r="I248" s="68" t="s">
        <v>699</v>
      </c>
    </row>
    <row r="249" spans="2:9" ht="15" customHeight="1" x14ac:dyDescent="0.25">
      <c r="B249" s="9" t="s">
        <v>685</v>
      </c>
      <c r="C249" s="1">
        <v>15</v>
      </c>
      <c r="D249" s="2" t="s">
        <v>8206</v>
      </c>
      <c r="E249" s="16"/>
      <c r="F249" s="16" t="str">
        <f>IF(INDEX(I.Electricity.ES1U7C2,15)="","",INDEX(I.Electricity.ES1U7C2,15))</f>
        <v/>
      </c>
      <c r="G249" s="16"/>
      <c r="H249" s="1" t="str">
        <f t="shared" si="6"/>
        <v>Complete</v>
      </c>
      <c r="I249" s="68" t="s">
        <v>700</v>
      </c>
    </row>
    <row r="250" spans="2:9" ht="15" customHeight="1" x14ac:dyDescent="0.25">
      <c r="B250" s="9" t="s">
        <v>685</v>
      </c>
      <c r="C250" s="1">
        <v>16</v>
      </c>
      <c r="D250" s="2" t="s">
        <v>8206</v>
      </c>
      <c r="E250" s="16"/>
      <c r="F250" s="16" t="str">
        <f>IF(INDEX(I.Electricity.ES1U7C2,16)="","",INDEX(I.Electricity.ES1U7C2,16))</f>
        <v/>
      </c>
      <c r="G250" s="16"/>
      <c r="H250" s="1" t="str">
        <f t="shared" si="6"/>
        <v>Complete</v>
      </c>
      <c r="I250" s="68" t="s">
        <v>701</v>
      </c>
    </row>
    <row r="251" spans="2:9" ht="15" customHeight="1" x14ac:dyDescent="0.25">
      <c r="B251" s="9" t="s">
        <v>685</v>
      </c>
      <c r="C251" s="1">
        <v>17</v>
      </c>
      <c r="D251" s="2" t="s">
        <v>8206</v>
      </c>
      <c r="E251" s="16"/>
      <c r="F251" s="16" t="str">
        <f>IF(INDEX(I.Electricity.ES1U7C2,17)="","",INDEX(I.Electricity.ES1U7C2,17))</f>
        <v/>
      </c>
      <c r="G251" s="16"/>
      <c r="H251" s="1" t="str">
        <f t="shared" si="6"/>
        <v>Complete</v>
      </c>
      <c r="I251" s="68" t="s">
        <v>702</v>
      </c>
    </row>
    <row r="252" spans="2:9" ht="15" customHeight="1" x14ac:dyDescent="0.25">
      <c r="B252" s="9" t="s">
        <v>685</v>
      </c>
      <c r="C252" s="1">
        <v>18</v>
      </c>
      <c r="D252" s="2" t="s">
        <v>8206</v>
      </c>
      <c r="E252" s="16"/>
      <c r="F252" s="16" t="str">
        <f>IF(INDEX(I.Electricity.ES1U7C2,18)="","",INDEX(I.Electricity.ES1U7C2,18))</f>
        <v/>
      </c>
      <c r="G252" s="16"/>
      <c r="H252" s="1" t="str">
        <f t="shared" si="6"/>
        <v>Complete</v>
      </c>
      <c r="I252" s="68" t="s">
        <v>703</v>
      </c>
    </row>
    <row r="253" spans="2:9" ht="15" customHeight="1" x14ac:dyDescent="0.25">
      <c r="B253" s="9" t="s">
        <v>685</v>
      </c>
      <c r="C253" s="1">
        <v>19</v>
      </c>
      <c r="D253" s="2" t="s">
        <v>8206</v>
      </c>
      <c r="E253" s="16"/>
      <c r="F253" s="16" t="str">
        <f>IF(INDEX(I.Electricity.ES1U7C2,19)="","",INDEX(I.Electricity.ES1U7C2,19))</f>
        <v/>
      </c>
      <c r="G253" s="16"/>
      <c r="H253" s="1" t="str">
        <f t="shared" si="6"/>
        <v>Complete</v>
      </c>
      <c r="I253" s="68" t="s">
        <v>704</v>
      </c>
    </row>
    <row r="254" spans="2:9" ht="15" customHeight="1" x14ac:dyDescent="0.25">
      <c r="B254" s="9" t="s">
        <v>685</v>
      </c>
      <c r="C254" s="1">
        <v>20</v>
      </c>
      <c r="D254" s="2" t="s">
        <v>8206</v>
      </c>
      <c r="E254" s="16"/>
      <c r="F254" s="16" t="str">
        <f>IF(INDEX(I.Electricity.ES1U7C2,20)="","",INDEX(I.Electricity.ES1U7C2,20))</f>
        <v/>
      </c>
      <c r="G254" s="16"/>
      <c r="H254" s="1" t="str">
        <f t="shared" si="6"/>
        <v>Complete</v>
      </c>
      <c r="I254" s="68" t="s">
        <v>705</v>
      </c>
    </row>
    <row r="255" spans="2:9" ht="15" customHeight="1" x14ac:dyDescent="0.25">
      <c r="B255" s="9" t="s">
        <v>685</v>
      </c>
      <c r="C255" s="1">
        <v>21</v>
      </c>
      <c r="D255" s="2" t="s">
        <v>8206</v>
      </c>
      <c r="E255" s="16"/>
      <c r="F255" s="16" t="str">
        <f>IF(INDEX(I.Electricity.ES1U7C2,21)="","",INDEX(I.Electricity.ES1U7C2,21))</f>
        <v/>
      </c>
      <c r="G255" s="16"/>
      <c r="H255" s="1" t="str">
        <f t="shared" si="6"/>
        <v>Complete</v>
      </c>
      <c r="I255" s="68" t="s">
        <v>706</v>
      </c>
    </row>
    <row r="256" spans="2:9" ht="15" customHeight="1" x14ac:dyDescent="0.25">
      <c r="B256" s="9" t="s">
        <v>685</v>
      </c>
      <c r="C256" s="1">
        <v>22</v>
      </c>
      <c r="D256" s="2" t="s">
        <v>8206</v>
      </c>
      <c r="E256" s="16"/>
      <c r="F256" s="16" t="str">
        <f>IF(INDEX(I.Electricity.ES1U7C2,22)="","",INDEX(I.Electricity.ES1U7C2,22))</f>
        <v/>
      </c>
      <c r="G256" s="16"/>
      <c r="H256" s="1" t="str">
        <f t="shared" si="6"/>
        <v>Complete</v>
      </c>
      <c r="I256" s="68" t="s">
        <v>707</v>
      </c>
    </row>
    <row r="257" spans="2:9" ht="15" customHeight="1" x14ac:dyDescent="0.25">
      <c r="B257" s="9" t="s">
        <v>685</v>
      </c>
      <c r="C257" s="1">
        <v>23</v>
      </c>
      <c r="D257" s="2" t="s">
        <v>8206</v>
      </c>
      <c r="E257" s="16"/>
      <c r="F257" s="16" t="str">
        <f>IF(INDEX(I.Electricity.ES1U7C2,23)="","",INDEX(I.Electricity.ES1U7C2,23))</f>
        <v/>
      </c>
      <c r="G257" s="16"/>
      <c r="H257" s="1" t="str">
        <f t="shared" si="6"/>
        <v>Complete</v>
      </c>
      <c r="I257" s="68" t="s">
        <v>708</v>
      </c>
    </row>
    <row r="258" spans="2:9" ht="15" customHeight="1" x14ac:dyDescent="0.25">
      <c r="B258" s="7" t="s">
        <v>685</v>
      </c>
      <c r="C258" s="5">
        <v>24</v>
      </c>
      <c r="D258" s="6" t="s">
        <v>8206</v>
      </c>
      <c r="E258" s="76"/>
      <c r="F258" s="76" t="str">
        <f>IF(INDEX(I.Electricity.ES1U7C2,24)="","",INDEX(I.Electricity.ES1U7C2,24))</f>
        <v/>
      </c>
      <c r="G258" s="76"/>
      <c r="H258" s="5" t="str">
        <f t="shared" si="6"/>
        <v>Complete</v>
      </c>
      <c r="I258" s="71" t="s">
        <v>709</v>
      </c>
    </row>
    <row r="259" spans="2:9" ht="15" customHeight="1" x14ac:dyDescent="0.25">
      <c r="B259" s="9" t="s">
        <v>710</v>
      </c>
      <c r="C259" s="1">
        <v>1</v>
      </c>
      <c r="D259" s="2" t="s">
        <v>8207</v>
      </c>
      <c r="E259" s="16"/>
      <c r="F259" s="16" t="str">
        <f>IF(INDEX(I.Electricity.ES1U8C2,1)="","",INDEX(I.Electricity.ES1U8C2,1))</f>
        <v/>
      </c>
      <c r="G259" s="16"/>
      <c r="H259" s="1" t="str">
        <f t="shared" ref="H259:H282" si="7">IF(AND(I.Developer.ES1=TRUE,I.Facility.UnitCount&gt;=8,I.Developer.C2=TRUE,F259=""),"Incomplete","Complete")</f>
        <v>Complete</v>
      </c>
      <c r="I259" s="68" t="s">
        <v>711</v>
      </c>
    </row>
    <row r="260" spans="2:9" ht="15" customHeight="1" x14ac:dyDescent="0.25">
      <c r="B260" s="9" t="s">
        <v>710</v>
      </c>
      <c r="C260" s="1">
        <v>2</v>
      </c>
      <c r="D260" s="2" t="s">
        <v>8207</v>
      </c>
      <c r="E260" s="16"/>
      <c r="F260" s="16" t="str">
        <f>IF(INDEX(I.Electricity.ES1U8C2,2)="","",INDEX(I.Electricity.ES1U8C2,2))</f>
        <v/>
      </c>
      <c r="G260" s="16"/>
      <c r="H260" s="1" t="str">
        <f t="shared" si="7"/>
        <v>Complete</v>
      </c>
      <c r="I260" s="68" t="s">
        <v>712</v>
      </c>
    </row>
    <row r="261" spans="2:9" ht="15" customHeight="1" x14ac:dyDescent="0.25">
      <c r="B261" s="9" t="s">
        <v>710</v>
      </c>
      <c r="C261" s="1">
        <v>3</v>
      </c>
      <c r="D261" s="2" t="s">
        <v>8207</v>
      </c>
      <c r="E261" s="16"/>
      <c r="F261" s="16" t="str">
        <f>IF(INDEX(I.Electricity.ES1U8C2,3)="","",INDEX(I.Electricity.ES1U8C2,3))</f>
        <v/>
      </c>
      <c r="G261" s="16"/>
      <c r="H261" s="1" t="str">
        <f t="shared" si="7"/>
        <v>Complete</v>
      </c>
      <c r="I261" s="68" t="s">
        <v>713</v>
      </c>
    </row>
    <row r="262" spans="2:9" ht="15" customHeight="1" x14ac:dyDescent="0.25">
      <c r="B262" s="9" t="s">
        <v>710</v>
      </c>
      <c r="C262" s="1">
        <v>4</v>
      </c>
      <c r="D262" s="2" t="s">
        <v>8207</v>
      </c>
      <c r="E262" s="16"/>
      <c r="F262" s="16" t="str">
        <f>IF(INDEX(I.Electricity.ES1U8C2,4)="","",INDEX(I.Electricity.ES1U8C2,4))</f>
        <v/>
      </c>
      <c r="G262" s="16"/>
      <c r="H262" s="1" t="str">
        <f t="shared" si="7"/>
        <v>Complete</v>
      </c>
      <c r="I262" s="68" t="s">
        <v>714</v>
      </c>
    </row>
    <row r="263" spans="2:9" ht="15" customHeight="1" x14ac:dyDescent="0.25">
      <c r="B263" s="9" t="s">
        <v>710</v>
      </c>
      <c r="C263" s="1">
        <v>5</v>
      </c>
      <c r="D263" s="2" t="s">
        <v>8207</v>
      </c>
      <c r="E263" s="16"/>
      <c r="F263" s="16" t="str">
        <f>IF(INDEX(I.Electricity.ES1U8C2,5)="","",INDEX(I.Electricity.ES1U8C2,5))</f>
        <v/>
      </c>
      <c r="G263" s="16"/>
      <c r="H263" s="1" t="str">
        <f t="shared" si="7"/>
        <v>Complete</v>
      </c>
      <c r="I263" s="68" t="s">
        <v>715</v>
      </c>
    </row>
    <row r="264" spans="2:9" ht="15" customHeight="1" x14ac:dyDescent="0.25">
      <c r="B264" s="9" t="s">
        <v>710</v>
      </c>
      <c r="C264" s="1">
        <v>6</v>
      </c>
      <c r="D264" s="2" t="s">
        <v>8207</v>
      </c>
      <c r="E264" s="16"/>
      <c r="F264" s="16" t="str">
        <f>IF(INDEX(I.Electricity.ES1U8C2,6)="","",INDEX(I.Electricity.ES1U8C2,6))</f>
        <v/>
      </c>
      <c r="G264" s="16"/>
      <c r="H264" s="1" t="str">
        <f t="shared" si="7"/>
        <v>Complete</v>
      </c>
      <c r="I264" s="68" t="s">
        <v>716</v>
      </c>
    </row>
    <row r="265" spans="2:9" ht="15" customHeight="1" x14ac:dyDescent="0.25">
      <c r="B265" s="9" t="s">
        <v>710</v>
      </c>
      <c r="C265" s="1">
        <v>7</v>
      </c>
      <c r="D265" s="2" t="s">
        <v>8207</v>
      </c>
      <c r="E265" s="16"/>
      <c r="F265" s="16" t="str">
        <f>IF(INDEX(I.Electricity.ES1U8C2,7)="","",INDEX(I.Electricity.ES1U8C2,7))</f>
        <v/>
      </c>
      <c r="G265" s="16"/>
      <c r="H265" s="1" t="str">
        <f t="shared" si="7"/>
        <v>Complete</v>
      </c>
      <c r="I265" s="68" t="s">
        <v>717</v>
      </c>
    </row>
    <row r="266" spans="2:9" ht="15" customHeight="1" x14ac:dyDescent="0.25">
      <c r="B266" s="9" t="s">
        <v>710</v>
      </c>
      <c r="C266" s="1">
        <v>8</v>
      </c>
      <c r="D266" s="2" t="s">
        <v>8207</v>
      </c>
      <c r="E266" s="16"/>
      <c r="F266" s="16" t="str">
        <f>IF(INDEX(I.Electricity.ES1U8C2,8)="","",INDEX(I.Electricity.ES1U8C2,8))</f>
        <v/>
      </c>
      <c r="G266" s="16"/>
      <c r="H266" s="1" t="str">
        <f t="shared" si="7"/>
        <v>Complete</v>
      </c>
      <c r="I266" s="68" t="s">
        <v>718</v>
      </c>
    </row>
    <row r="267" spans="2:9" ht="15" customHeight="1" x14ac:dyDescent="0.25">
      <c r="B267" s="9" t="s">
        <v>710</v>
      </c>
      <c r="C267" s="1">
        <v>9</v>
      </c>
      <c r="D267" s="2" t="s">
        <v>8207</v>
      </c>
      <c r="E267" s="16"/>
      <c r="F267" s="16" t="str">
        <f>IF(INDEX(I.Electricity.ES1U8C2,9)="","",INDEX(I.Electricity.ES1U8C2,9))</f>
        <v/>
      </c>
      <c r="G267" s="16"/>
      <c r="H267" s="1" t="str">
        <f t="shared" si="7"/>
        <v>Complete</v>
      </c>
      <c r="I267" s="68" t="s">
        <v>719</v>
      </c>
    </row>
    <row r="268" spans="2:9" ht="15" customHeight="1" x14ac:dyDescent="0.25">
      <c r="B268" s="9" t="s">
        <v>710</v>
      </c>
      <c r="C268" s="1">
        <v>10</v>
      </c>
      <c r="D268" s="2" t="s">
        <v>8207</v>
      </c>
      <c r="E268" s="16"/>
      <c r="F268" s="16" t="str">
        <f>IF(INDEX(I.Electricity.ES1U8C2,10)="","",INDEX(I.Electricity.ES1U8C2,10))</f>
        <v/>
      </c>
      <c r="G268" s="16"/>
      <c r="H268" s="1" t="str">
        <f t="shared" si="7"/>
        <v>Complete</v>
      </c>
      <c r="I268" s="68" t="s">
        <v>720</v>
      </c>
    </row>
    <row r="269" spans="2:9" ht="15" customHeight="1" x14ac:dyDescent="0.25">
      <c r="B269" s="9" t="s">
        <v>710</v>
      </c>
      <c r="C269" s="1">
        <v>11</v>
      </c>
      <c r="D269" s="2" t="s">
        <v>8207</v>
      </c>
      <c r="E269" s="16"/>
      <c r="F269" s="16" t="str">
        <f>IF(INDEX(I.Electricity.ES1U8C2,11)="","",INDEX(I.Electricity.ES1U8C2,11))</f>
        <v/>
      </c>
      <c r="G269" s="16"/>
      <c r="H269" s="1" t="str">
        <f t="shared" si="7"/>
        <v>Complete</v>
      </c>
      <c r="I269" s="68" t="s">
        <v>721</v>
      </c>
    </row>
    <row r="270" spans="2:9" ht="15" customHeight="1" x14ac:dyDescent="0.25">
      <c r="B270" s="9" t="s">
        <v>710</v>
      </c>
      <c r="C270" s="1">
        <v>12</v>
      </c>
      <c r="D270" s="2" t="s">
        <v>8207</v>
      </c>
      <c r="E270" s="16"/>
      <c r="F270" s="16" t="str">
        <f>IF(INDEX(I.Electricity.ES1U8C2,12)="","",INDEX(I.Electricity.ES1U8C2,12))</f>
        <v/>
      </c>
      <c r="G270" s="16"/>
      <c r="H270" s="1" t="str">
        <f t="shared" si="7"/>
        <v>Complete</v>
      </c>
      <c r="I270" s="68" t="s">
        <v>722</v>
      </c>
    </row>
    <row r="271" spans="2:9" ht="15" customHeight="1" x14ac:dyDescent="0.25">
      <c r="B271" s="9" t="s">
        <v>710</v>
      </c>
      <c r="C271" s="1">
        <v>13</v>
      </c>
      <c r="D271" s="2" t="s">
        <v>8207</v>
      </c>
      <c r="E271" s="16"/>
      <c r="F271" s="16" t="str">
        <f>IF(INDEX(I.Electricity.ES1U8C2,13)="","",INDEX(I.Electricity.ES1U8C2,13))</f>
        <v/>
      </c>
      <c r="G271" s="16"/>
      <c r="H271" s="1" t="str">
        <f t="shared" si="7"/>
        <v>Complete</v>
      </c>
      <c r="I271" s="68" t="s">
        <v>723</v>
      </c>
    </row>
    <row r="272" spans="2:9" ht="15" customHeight="1" x14ac:dyDescent="0.25">
      <c r="B272" s="9" t="s">
        <v>710</v>
      </c>
      <c r="C272" s="1">
        <v>14</v>
      </c>
      <c r="D272" s="2" t="s">
        <v>8207</v>
      </c>
      <c r="E272" s="16"/>
      <c r="F272" s="16" t="str">
        <f>IF(INDEX(I.Electricity.ES1U8C2,14)="","",INDEX(I.Electricity.ES1U8C2,14))</f>
        <v/>
      </c>
      <c r="G272" s="16"/>
      <c r="H272" s="1" t="str">
        <f t="shared" si="7"/>
        <v>Complete</v>
      </c>
      <c r="I272" s="68" t="s">
        <v>724</v>
      </c>
    </row>
    <row r="273" spans="2:9" ht="15" customHeight="1" x14ac:dyDescent="0.25">
      <c r="B273" s="9" t="s">
        <v>710</v>
      </c>
      <c r="C273" s="1">
        <v>15</v>
      </c>
      <c r="D273" s="2" t="s">
        <v>8207</v>
      </c>
      <c r="E273" s="16"/>
      <c r="F273" s="16" t="str">
        <f>IF(INDEX(I.Electricity.ES1U8C2,15)="","",INDEX(I.Electricity.ES1U8C2,15))</f>
        <v/>
      </c>
      <c r="G273" s="16"/>
      <c r="H273" s="1" t="str">
        <f t="shared" si="7"/>
        <v>Complete</v>
      </c>
      <c r="I273" s="68" t="s">
        <v>725</v>
      </c>
    </row>
    <row r="274" spans="2:9" ht="15" customHeight="1" x14ac:dyDescent="0.25">
      <c r="B274" s="9" t="s">
        <v>710</v>
      </c>
      <c r="C274" s="1">
        <v>16</v>
      </c>
      <c r="D274" s="2" t="s">
        <v>8207</v>
      </c>
      <c r="E274" s="16"/>
      <c r="F274" s="16" t="str">
        <f>IF(INDEX(I.Electricity.ES1U8C2,16)="","",INDEX(I.Electricity.ES1U8C2,16))</f>
        <v/>
      </c>
      <c r="G274" s="16"/>
      <c r="H274" s="1" t="str">
        <f t="shared" si="7"/>
        <v>Complete</v>
      </c>
      <c r="I274" s="68" t="s">
        <v>726</v>
      </c>
    </row>
    <row r="275" spans="2:9" ht="15" customHeight="1" x14ac:dyDescent="0.25">
      <c r="B275" s="9" t="s">
        <v>710</v>
      </c>
      <c r="C275" s="1">
        <v>17</v>
      </c>
      <c r="D275" s="2" t="s">
        <v>8207</v>
      </c>
      <c r="E275" s="16"/>
      <c r="F275" s="16" t="str">
        <f>IF(INDEX(I.Electricity.ES1U8C2,17)="","",INDEX(I.Electricity.ES1U8C2,17))</f>
        <v/>
      </c>
      <c r="G275" s="16"/>
      <c r="H275" s="1" t="str">
        <f t="shared" si="7"/>
        <v>Complete</v>
      </c>
      <c r="I275" s="68" t="s">
        <v>727</v>
      </c>
    </row>
    <row r="276" spans="2:9" ht="15" customHeight="1" x14ac:dyDescent="0.25">
      <c r="B276" s="9" t="s">
        <v>710</v>
      </c>
      <c r="C276" s="1">
        <v>18</v>
      </c>
      <c r="D276" s="2" t="s">
        <v>8207</v>
      </c>
      <c r="E276" s="16"/>
      <c r="F276" s="16" t="str">
        <f>IF(INDEX(I.Electricity.ES1U8C2,18)="","",INDEX(I.Electricity.ES1U8C2,18))</f>
        <v/>
      </c>
      <c r="G276" s="16"/>
      <c r="H276" s="1" t="str">
        <f t="shared" si="7"/>
        <v>Complete</v>
      </c>
      <c r="I276" s="68" t="s">
        <v>728</v>
      </c>
    </row>
    <row r="277" spans="2:9" ht="15" customHeight="1" x14ac:dyDescent="0.25">
      <c r="B277" s="9" t="s">
        <v>710</v>
      </c>
      <c r="C277" s="1">
        <v>19</v>
      </c>
      <c r="D277" s="2" t="s">
        <v>8207</v>
      </c>
      <c r="E277" s="16"/>
      <c r="F277" s="16" t="str">
        <f>IF(INDEX(I.Electricity.ES1U8C2,19)="","",INDEX(I.Electricity.ES1U8C2,19))</f>
        <v/>
      </c>
      <c r="G277" s="16"/>
      <c r="H277" s="1" t="str">
        <f t="shared" si="7"/>
        <v>Complete</v>
      </c>
      <c r="I277" s="68" t="s">
        <v>729</v>
      </c>
    </row>
    <row r="278" spans="2:9" ht="15" customHeight="1" x14ac:dyDescent="0.25">
      <c r="B278" s="9" t="s">
        <v>710</v>
      </c>
      <c r="C278" s="1">
        <v>20</v>
      </c>
      <c r="D278" s="2" t="s">
        <v>8207</v>
      </c>
      <c r="E278" s="16"/>
      <c r="F278" s="16" t="str">
        <f>IF(INDEX(I.Electricity.ES1U8C2,20)="","",INDEX(I.Electricity.ES1U8C2,20))</f>
        <v/>
      </c>
      <c r="G278" s="16"/>
      <c r="H278" s="1" t="str">
        <f t="shared" si="7"/>
        <v>Complete</v>
      </c>
      <c r="I278" s="68" t="s">
        <v>730</v>
      </c>
    </row>
    <row r="279" spans="2:9" ht="15" customHeight="1" x14ac:dyDescent="0.25">
      <c r="B279" s="9" t="s">
        <v>710</v>
      </c>
      <c r="C279" s="1">
        <v>21</v>
      </c>
      <c r="D279" s="2" t="s">
        <v>8207</v>
      </c>
      <c r="E279" s="16"/>
      <c r="F279" s="16" t="str">
        <f>IF(INDEX(I.Electricity.ES1U8C2,21)="","",INDEX(I.Electricity.ES1U8C2,21))</f>
        <v/>
      </c>
      <c r="G279" s="16"/>
      <c r="H279" s="1" t="str">
        <f t="shared" si="7"/>
        <v>Complete</v>
      </c>
      <c r="I279" s="68" t="s">
        <v>731</v>
      </c>
    </row>
    <row r="280" spans="2:9" ht="15" customHeight="1" x14ac:dyDescent="0.25">
      <c r="B280" s="9" t="s">
        <v>710</v>
      </c>
      <c r="C280" s="1">
        <v>22</v>
      </c>
      <c r="D280" s="2" t="s">
        <v>8207</v>
      </c>
      <c r="E280" s="16"/>
      <c r="F280" s="16" t="str">
        <f>IF(INDEX(I.Electricity.ES1U8C2,22)="","",INDEX(I.Electricity.ES1U8C2,22))</f>
        <v/>
      </c>
      <c r="G280" s="16"/>
      <c r="H280" s="1" t="str">
        <f t="shared" si="7"/>
        <v>Complete</v>
      </c>
      <c r="I280" s="68" t="s">
        <v>732</v>
      </c>
    </row>
    <row r="281" spans="2:9" ht="15" customHeight="1" x14ac:dyDescent="0.25">
      <c r="B281" s="9" t="s">
        <v>710</v>
      </c>
      <c r="C281" s="1">
        <v>23</v>
      </c>
      <c r="D281" s="2" t="s">
        <v>8207</v>
      </c>
      <c r="E281" s="16"/>
      <c r="F281" s="16" t="str">
        <f>IF(INDEX(I.Electricity.ES1U8C2,23)="","",INDEX(I.Electricity.ES1U8C2,23))</f>
        <v/>
      </c>
      <c r="G281" s="16"/>
      <c r="H281" s="1" t="str">
        <f t="shared" si="7"/>
        <v>Complete</v>
      </c>
      <c r="I281" s="68" t="s">
        <v>733</v>
      </c>
    </row>
    <row r="282" spans="2:9" ht="15" customHeight="1" x14ac:dyDescent="0.25">
      <c r="B282" s="7" t="s">
        <v>710</v>
      </c>
      <c r="C282" s="5">
        <v>24</v>
      </c>
      <c r="D282" s="6" t="s">
        <v>8207</v>
      </c>
      <c r="E282" s="76"/>
      <c r="F282" s="76" t="str">
        <f>IF(INDEX(I.Electricity.ES1U8C2,24)="","",INDEX(I.Electricity.ES1U8C2,24))</f>
        <v/>
      </c>
      <c r="G282" s="76"/>
      <c r="H282" s="5" t="str">
        <f t="shared" si="7"/>
        <v>Complete</v>
      </c>
      <c r="I282" s="71" t="s">
        <v>734</v>
      </c>
    </row>
    <row r="283" spans="2:9" ht="15" customHeight="1" x14ac:dyDescent="0.25">
      <c r="B283" s="9" t="s">
        <v>735</v>
      </c>
      <c r="C283" s="1">
        <v>1</v>
      </c>
      <c r="D283" s="2" t="s">
        <v>8208</v>
      </c>
      <c r="E283" s="16"/>
      <c r="F283" s="16" t="str">
        <f>IF(INDEX(I.Electricity.ES1U9C2,1)="","",INDEX(I.Electricity.ES1U9C2,1))</f>
        <v/>
      </c>
      <c r="G283" s="16"/>
      <c r="H283" s="1" t="str">
        <f t="shared" ref="H283:H306" si="8">IF(AND(I.Developer.ES1=TRUE,I.Facility.UnitCount&gt;=9,I.Developer.C2=TRUE,F283=""),"Incomplete","Complete")</f>
        <v>Complete</v>
      </c>
      <c r="I283" s="68" t="s">
        <v>736</v>
      </c>
    </row>
    <row r="284" spans="2:9" ht="15" customHeight="1" x14ac:dyDescent="0.25">
      <c r="B284" s="9" t="s">
        <v>735</v>
      </c>
      <c r="C284" s="1">
        <v>2</v>
      </c>
      <c r="D284" s="2" t="s">
        <v>8208</v>
      </c>
      <c r="E284" s="16"/>
      <c r="F284" s="16" t="str">
        <f>IF(INDEX(I.Electricity.ES1U9C2,2)="","",INDEX(I.Electricity.ES1U9C2,2))</f>
        <v/>
      </c>
      <c r="G284" s="16"/>
      <c r="H284" s="1" t="str">
        <f t="shared" si="8"/>
        <v>Complete</v>
      </c>
      <c r="I284" s="68" t="s">
        <v>737</v>
      </c>
    </row>
    <row r="285" spans="2:9" ht="15" customHeight="1" x14ac:dyDescent="0.25">
      <c r="B285" s="9" t="s">
        <v>735</v>
      </c>
      <c r="C285" s="1">
        <v>3</v>
      </c>
      <c r="D285" s="2" t="s">
        <v>8208</v>
      </c>
      <c r="E285" s="16"/>
      <c r="F285" s="16" t="str">
        <f>IF(INDEX(I.Electricity.ES1U9C2,3)="","",INDEX(I.Electricity.ES1U9C2,3))</f>
        <v/>
      </c>
      <c r="G285" s="16"/>
      <c r="H285" s="1" t="str">
        <f t="shared" si="8"/>
        <v>Complete</v>
      </c>
      <c r="I285" s="68" t="s">
        <v>738</v>
      </c>
    </row>
    <row r="286" spans="2:9" ht="15" customHeight="1" x14ac:dyDescent="0.25">
      <c r="B286" s="9" t="s">
        <v>735</v>
      </c>
      <c r="C286" s="1">
        <v>4</v>
      </c>
      <c r="D286" s="2" t="s">
        <v>8208</v>
      </c>
      <c r="E286" s="16"/>
      <c r="F286" s="16" t="str">
        <f>IF(INDEX(I.Electricity.ES1U9C2,4)="","",INDEX(I.Electricity.ES1U9C2,4))</f>
        <v/>
      </c>
      <c r="G286" s="16"/>
      <c r="H286" s="1" t="str">
        <f t="shared" si="8"/>
        <v>Complete</v>
      </c>
      <c r="I286" s="68" t="s">
        <v>739</v>
      </c>
    </row>
    <row r="287" spans="2:9" ht="15" customHeight="1" x14ac:dyDescent="0.25">
      <c r="B287" s="9" t="s">
        <v>735</v>
      </c>
      <c r="C287" s="1">
        <v>5</v>
      </c>
      <c r="D287" s="2" t="s">
        <v>8208</v>
      </c>
      <c r="E287" s="16"/>
      <c r="F287" s="16" t="str">
        <f>IF(INDEX(I.Electricity.ES1U9C2,5)="","",INDEX(I.Electricity.ES1U9C2,5))</f>
        <v/>
      </c>
      <c r="G287" s="16"/>
      <c r="H287" s="1" t="str">
        <f t="shared" si="8"/>
        <v>Complete</v>
      </c>
      <c r="I287" s="68" t="s">
        <v>740</v>
      </c>
    </row>
    <row r="288" spans="2:9" ht="15" customHeight="1" x14ac:dyDescent="0.25">
      <c r="B288" s="9" t="s">
        <v>735</v>
      </c>
      <c r="C288" s="1">
        <v>6</v>
      </c>
      <c r="D288" s="2" t="s">
        <v>8208</v>
      </c>
      <c r="E288" s="16"/>
      <c r="F288" s="16" t="str">
        <f>IF(INDEX(I.Electricity.ES1U9C2,6)="","",INDEX(I.Electricity.ES1U9C2,6))</f>
        <v/>
      </c>
      <c r="G288" s="16"/>
      <c r="H288" s="1" t="str">
        <f t="shared" si="8"/>
        <v>Complete</v>
      </c>
      <c r="I288" s="68" t="s">
        <v>741</v>
      </c>
    </row>
    <row r="289" spans="2:9" ht="15" customHeight="1" x14ac:dyDescent="0.25">
      <c r="B289" s="9" t="s">
        <v>735</v>
      </c>
      <c r="C289" s="1">
        <v>7</v>
      </c>
      <c r="D289" s="2" t="s">
        <v>8208</v>
      </c>
      <c r="E289" s="16"/>
      <c r="F289" s="16" t="str">
        <f>IF(INDEX(I.Electricity.ES1U9C2,7)="","",INDEX(I.Electricity.ES1U9C2,7))</f>
        <v/>
      </c>
      <c r="G289" s="16"/>
      <c r="H289" s="1" t="str">
        <f t="shared" si="8"/>
        <v>Complete</v>
      </c>
      <c r="I289" s="68" t="s">
        <v>742</v>
      </c>
    </row>
    <row r="290" spans="2:9" ht="15" customHeight="1" x14ac:dyDescent="0.25">
      <c r="B290" s="9" t="s">
        <v>735</v>
      </c>
      <c r="C290" s="1">
        <v>8</v>
      </c>
      <c r="D290" s="2" t="s">
        <v>8208</v>
      </c>
      <c r="E290" s="16"/>
      <c r="F290" s="16" t="str">
        <f>IF(INDEX(I.Electricity.ES1U9C2,8)="","",INDEX(I.Electricity.ES1U9C2,8))</f>
        <v/>
      </c>
      <c r="G290" s="16"/>
      <c r="H290" s="1" t="str">
        <f t="shared" si="8"/>
        <v>Complete</v>
      </c>
      <c r="I290" s="68" t="s">
        <v>743</v>
      </c>
    </row>
    <row r="291" spans="2:9" ht="15" customHeight="1" x14ac:dyDescent="0.25">
      <c r="B291" s="9" t="s">
        <v>735</v>
      </c>
      <c r="C291" s="1">
        <v>9</v>
      </c>
      <c r="D291" s="2" t="s">
        <v>8208</v>
      </c>
      <c r="E291" s="16"/>
      <c r="F291" s="16" t="str">
        <f>IF(INDEX(I.Electricity.ES1U9C2,9)="","",INDEX(I.Electricity.ES1U9C2,9))</f>
        <v/>
      </c>
      <c r="G291" s="16"/>
      <c r="H291" s="1" t="str">
        <f t="shared" si="8"/>
        <v>Complete</v>
      </c>
      <c r="I291" s="68" t="s">
        <v>744</v>
      </c>
    </row>
    <row r="292" spans="2:9" ht="15" customHeight="1" x14ac:dyDescent="0.25">
      <c r="B292" s="9" t="s">
        <v>735</v>
      </c>
      <c r="C292" s="1">
        <v>10</v>
      </c>
      <c r="D292" s="2" t="s">
        <v>8208</v>
      </c>
      <c r="E292" s="16"/>
      <c r="F292" s="16" t="str">
        <f>IF(INDEX(I.Electricity.ES1U9C2,10)="","",INDEX(I.Electricity.ES1U9C2,10))</f>
        <v/>
      </c>
      <c r="G292" s="16"/>
      <c r="H292" s="1" t="str">
        <f t="shared" si="8"/>
        <v>Complete</v>
      </c>
      <c r="I292" s="68" t="s">
        <v>745</v>
      </c>
    </row>
    <row r="293" spans="2:9" ht="15" customHeight="1" x14ac:dyDescent="0.25">
      <c r="B293" s="9" t="s">
        <v>735</v>
      </c>
      <c r="C293" s="1">
        <v>11</v>
      </c>
      <c r="D293" s="2" t="s">
        <v>8208</v>
      </c>
      <c r="E293" s="16"/>
      <c r="F293" s="16" t="str">
        <f>IF(INDEX(I.Electricity.ES1U9C2,11)="","",INDEX(I.Electricity.ES1U9C2,11))</f>
        <v/>
      </c>
      <c r="G293" s="16"/>
      <c r="H293" s="1" t="str">
        <f t="shared" si="8"/>
        <v>Complete</v>
      </c>
      <c r="I293" s="68" t="s">
        <v>746</v>
      </c>
    </row>
    <row r="294" spans="2:9" ht="15" customHeight="1" x14ac:dyDescent="0.25">
      <c r="B294" s="9" t="s">
        <v>735</v>
      </c>
      <c r="C294" s="1">
        <v>12</v>
      </c>
      <c r="D294" s="2" t="s">
        <v>8208</v>
      </c>
      <c r="E294" s="16"/>
      <c r="F294" s="16" t="str">
        <f>IF(INDEX(I.Electricity.ES1U9C2,12)="","",INDEX(I.Electricity.ES1U9C2,12))</f>
        <v/>
      </c>
      <c r="G294" s="16"/>
      <c r="H294" s="1" t="str">
        <f t="shared" si="8"/>
        <v>Complete</v>
      </c>
      <c r="I294" s="68" t="s">
        <v>747</v>
      </c>
    </row>
    <row r="295" spans="2:9" ht="15" customHeight="1" x14ac:dyDescent="0.25">
      <c r="B295" s="9" t="s">
        <v>735</v>
      </c>
      <c r="C295" s="1">
        <v>13</v>
      </c>
      <c r="D295" s="2" t="s">
        <v>8208</v>
      </c>
      <c r="E295" s="16"/>
      <c r="F295" s="16" t="str">
        <f>IF(INDEX(I.Electricity.ES1U9C2,13)="","",INDEX(I.Electricity.ES1U9C2,13))</f>
        <v/>
      </c>
      <c r="G295" s="16"/>
      <c r="H295" s="1" t="str">
        <f t="shared" si="8"/>
        <v>Complete</v>
      </c>
      <c r="I295" s="68" t="s">
        <v>748</v>
      </c>
    </row>
    <row r="296" spans="2:9" ht="15" customHeight="1" x14ac:dyDescent="0.25">
      <c r="B296" s="9" t="s">
        <v>735</v>
      </c>
      <c r="C296" s="1">
        <v>14</v>
      </c>
      <c r="D296" s="2" t="s">
        <v>8208</v>
      </c>
      <c r="E296" s="16"/>
      <c r="F296" s="16" t="str">
        <f>IF(INDEX(I.Electricity.ES1U9C2,14)="","",INDEX(I.Electricity.ES1U9C2,14))</f>
        <v/>
      </c>
      <c r="G296" s="16"/>
      <c r="H296" s="1" t="str">
        <f t="shared" si="8"/>
        <v>Complete</v>
      </c>
      <c r="I296" s="68" t="s">
        <v>749</v>
      </c>
    </row>
    <row r="297" spans="2:9" ht="15" customHeight="1" x14ac:dyDescent="0.25">
      <c r="B297" s="9" t="s">
        <v>735</v>
      </c>
      <c r="C297" s="1">
        <v>15</v>
      </c>
      <c r="D297" s="2" t="s">
        <v>8208</v>
      </c>
      <c r="E297" s="16"/>
      <c r="F297" s="16" t="str">
        <f>IF(INDEX(I.Electricity.ES1U9C2,15)="","",INDEX(I.Electricity.ES1U9C2,15))</f>
        <v/>
      </c>
      <c r="G297" s="16"/>
      <c r="H297" s="1" t="str">
        <f t="shared" si="8"/>
        <v>Complete</v>
      </c>
      <c r="I297" s="68" t="s">
        <v>750</v>
      </c>
    </row>
    <row r="298" spans="2:9" ht="15" customHeight="1" x14ac:dyDescent="0.25">
      <c r="B298" s="9" t="s">
        <v>735</v>
      </c>
      <c r="C298" s="1">
        <v>16</v>
      </c>
      <c r="D298" s="2" t="s">
        <v>8208</v>
      </c>
      <c r="E298" s="16"/>
      <c r="F298" s="16" t="str">
        <f>IF(INDEX(I.Electricity.ES1U9C2,16)="","",INDEX(I.Electricity.ES1U9C2,16))</f>
        <v/>
      </c>
      <c r="G298" s="16"/>
      <c r="H298" s="1" t="str">
        <f t="shared" si="8"/>
        <v>Complete</v>
      </c>
      <c r="I298" s="68" t="s">
        <v>751</v>
      </c>
    </row>
    <row r="299" spans="2:9" ht="15" customHeight="1" x14ac:dyDescent="0.25">
      <c r="B299" s="9" t="s">
        <v>735</v>
      </c>
      <c r="C299" s="1">
        <v>17</v>
      </c>
      <c r="D299" s="2" t="s">
        <v>8208</v>
      </c>
      <c r="E299" s="16"/>
      <c r="F299" s="16" t="str">
        <f>IF(INDEX(I.Electricity.ES1U9C2,17)="","",INDEX(I.Electricity.ES1U9C2,17))</f>
        <v/>
      </c>
      <c r="G299" s="16"/>
      <c r="H299" s="1" t="str">
        <f t="shared" si="8"/>
        <v>Complete</v>
      </c>
      <c r="I299" s="68" t="s">
        <v>752</v>
      </c>
    </row>
    <row r="300" spans="2:9" ht="15" customHeight="1" x14ac:dyDescent="0.25">
      <c r="B300" s="9" t="s">
        <v>735</v>
      </c>
      <c r="C300" s="1">
        <v>18</v>
      </c>
      <c r="D300" s="2" t="s">
        <v>8208</v>
      </c>
      <c r="E300" s="16"/>
      <c r="F300" s="16" t="str">
        <f>IF(INDEX(I.Electricity.ES1U9C2,18)="","",INDEX(I.Electricity.ES1U9C2,18))</f>
        <v/>
      </c>
      <c r="G300" s="16"/>
      <c r="H300" s="1" t="str">
        <f t="shared" si="8"/>
        <v>Complete</v>
      </c>
      <c r="I300" s="68" t="s">
        <v>753</v>
      </c>
    </row>
    <row r="301" spans="2:9" ht="15" customHeight="1" x14ac:dyDescent="0.25">
      <c r="B301" s="9" t="s">
        <v>735</v>
      </c>
      <c r="C301" s="1">
        <v>19</v>
      </c>
      <c r="D301" s="2" t="s">
        <v>8208</v>
      </c>
      <c r="E301" s="16"/>
      <c r="F301" s="16" t="str">
        <f>IF(INDEX(I.Electricity.ES1U9C2,19)="","",INDEX(I.Electricity.ES1U9C2,19))</f>
        <v/>
      </c>
      <c r="G301" s="16"/>
      <c r="H301" s="1" t="str">
        <f t="shared" si="8"/>
        <v>Complete</v>
      </c>
      <c r="I301" s="68" t="s">
        <v>754</v>
      </c>
    </row>
    <row r="302" spans="2:9" ht="15" customHeight="1" x14ac:dyDescent="0.25">
      <c r="B302" s="9" t="s">
        <v>735</v>
      </c>
      <c r="C302" s="1">
        <v>20</v>
      </c>
      <c r="D302" s="2" t="s">
        <v>8208</v>
      </c>
      <c r="E302" s="16"/>
      <c r="F302" s="16" t="str">
        <f>IF(INDEX(I.Electricity.ES1U9C2,20)="","",INDEX(I.Electricity.ES1U9C2,20))</f>
        <v/>
      </c>
      <c r="G302" s="16"/>
      <c r="H302" s="1" t="str">
        <f t="shared" si="8"/>
        <v>Complete</v>
      </c>
      <c r="I302" s="68" t="s">
        <v>755</v>
      </c>
    </row>
    <row r="303" spans="2:9" ht="15" customHeight="1" x14ac:dyDescent="0.25">
      <c r="B303" s="9" t="s">
        <v>735</v>
      </c>
      <c r="C303" s="1">
        <v>21</v>
      </c>
      <c r="D303" s="2" t="s">
        <v>8208</v>
      </c>
      <c r="E303" s="16"/>
      <c r="F303" s="16" t="str">
        <f>IF(INDEX(I.Electricity.ES1U9C2,21)="","",INDEX(I.Electricity.ES1U9C2,21))</f>
        <v/>
      </c>
      <c r="G303" s="16"/>
      <c r="H303" s="1" t="str">
        <f t="shared" si="8"/>
        <v>Complete</v>
      </c>
      <c r="I303" s="68" t="s">
        <v>756</v>
      </c>
    </row>
    <row r="304" spans="2:9" ht="15" customHeight="1" x14ac:dyDescent="0.25">
      <c r="B304" s="9" t="s">
        <v>735</v>
      </c>
      <c r="C304" s="1">
        <v>22</v>
      </c>
      <c r="D304" s="2" t="s">
        <v>8208</v>
      </c>
      <c r="E304" s="16"/>
      <c r="F304" s="16" t="str">
        <f>IF(INDEX(I.Electricity.ES1U9C2,22)="","",INDEX(I.Electricity.ES1U9C2,22))</f>
        <v/>
      </c>
      <c r="G304" s="16"/>
      <c r="H304" s="1" t="str">
        <f t="shared" si="8"/>
        <v>Complete</v>
      </c>
      <c r="I304" s="68" t="s">
        <v>757</v>
      </c>
    </row>
    <row r="305" spans="2:9" ht="15" customHeight="1" x14ac:dyDescent="0.25">
      <c r="B305" s="9" t="s">
        <v>735</v>
      </c>
      <c r="C305" s="1">
        <v>23</v>
      </c>
      <c r="D305" s="2" t="s">
        <v>8208</v>
      </c>
      <c r="E305" s="16"/>
      <c r="F305" s="16" t="str">
        <f>IF(INDEX(I.Electricity.ES1U9C2,23)="","",INDEX(I.Electricity.ES1U9C2,23))</f>
        <v/>
      </c>
      <c r="G305" s="16"/>
      <c r="H305" s="1" t="str">
        <f t="shared" si="8"/>
        <v>Complete</v>
      </c>
      <c r="I305" s="68" t="s">
        <v>758</v>
      </c>
    </row>
    <row r="306" spans="2:9" ht="15" customHeight="1" x14ac:dyDescent="0.25">
      <c r="B306" s="7" t="s">
        <v>735</v>
      </c>
      <c r="C306" s="5">
        <v>24</v>
      </c>
      <c r="D306" s="6" t="s">
        <v>8208</v>
      </c>
      <c r="E306" s="76"/>
      <c r="F306" s="76" t="str">
        <f>IF(INDEX(I.Electricity.ES1U9C2,24)="","",INDEX(I.Electricity.ES1U9C2,24))</f>
        <v/>
      </c>
      <c r="G306" s="76"/>
      <c r="H306" s="5" t="str">
        <f t="shared" si="8"/>
        <v>Complete</v>
      </c>
      <c r="I306" s="71" t="s">
        <v>759</v>
      </c>
    </row>
    <row r="307" spans="2:9" ht="15" customHeight="1" x14ac:dyDescent="0.25">
      <c r="B307" s="9" t="s">
        <v>760</v>
      </c>
      <c r="C307" s="1">
        <v>1</v>
      </c>
      <c r="D307" s="2" t="s">
        <v>8209</v>
      </c>
      <c r="E307" s="16"/>
      <c r="F307" s="16" t="str">
        <f>IF(INDEX(I.Electricity.ES1U10C2,1)="","",INDEX(I.Electricity.ES1U10C2,1))</f>
        <v/>
      </c>
      <c r="G307" s="16"/>
      <c r="H307" s="1" t="str">
        <f t="shared" ref="H307:H330" si="9">IF(AND(I.Developer.ES1=TRUE,I.Facility.UnitCount&gt;=10,I.Developer.C2=TRUE,F307=""),"Incomplete","Complete")</f>
        <v>Complete</v>
      </c>
      <c r="I307" s="68" t="s">
        <v>761</v>
      </c>
    </row>
    <row r="308" spans="2:9" ht="15" customHeight="1" x14ac:dyDescent="0.25">
      <c r="B308" s="9" t="s">
        <v>760</v>
      </c>
      <c r="C308" s="1">
        <v>2</v>
      </c>
      <c r="D308" s="2" t="s">
        <v>8209</v>
      </c>
      <c r="E308" s="16"/>
      <c r="F308" s="16" t="str">
        <f>IF(INDEX(I.Electricity.ES1U10C2,2)="","",INDEX(I.Electricity.ES1U10C2,2))</f>
        <v/>
      </c>
      <c r="G308" s="16"/>
      <c r="H308" s="1" t="str">
        <f t="shared" si="9"/>
        <v>Complete</v>
      </c>
      <c r="I308" s="68" t="s">
        <v>762</v>
      </c>
    </row>
    <row r="309" spans="2:9" ht="15" customHeight="1" x14ac:dyDescent="0.25">
      <c r="B309" s="9" t="s">
        <v>760</v>
      </c>
      <c r="C309" s="1">
        <v>3</v>
      </c>
      <c r="D309" s="2" t="s">
        <v>8209</v>
      </c>
      <c r="E309" s="16"/>
      <c r="F309" s="16" t="str">
        <f>IF(INDEX(I.Electricity.ES1U10C2,3)="","",INDEX(I.Electricity.ES1U10C2,3))</f>
        <v/>
      </c>
      <c r="G309" s="16"/>
      <c r="H309" s="1" t="str">
        <f t="shared" si="9"/>
        <v>Complete</v>
      </c>
      <c r="I309" s="68" t="s">
        <v>763</v>
      </c>
    </row>
    <row r="310" spans="2:9" ht="15" customHeight="1" x14ac:dyDescent="0.25">
      <c r="B310" s="9" t="s">
        <v>760</v>
      </c>
      <c r="C310" s="1">
        <v>4</v>
      </c>
      <c r="D310" s="2" t="s">
        <v>8209</v>
      </c>
      <c r="E310" s="16"/>
      <c r="F310" s="16" t="str">
        <f>IF(INDEX(I.Electricity.ES1U10C2,4)="","",INDEX(I.Electricity.ES1U10C2,4))</f>
        <v/>
      </c>
      <c r="G310" s="16"/>
      <c r="H310" s="1" t="str">
        <f t="shared" si="9"/>
        <v>Complete</v>
      </c>
      <c r="I310" s="68" t="s">
        <v>764</v>
      </c>
    </row>
    <row r="311" spans="2:9" ht="15" customHeight="1" x14ac:dyDescent="0.25">
      <c r="B311" s="9" t="s">
        <v>760</v>
      </c>
      <c r="C311" s="1">
        <v>5</v>
      </c>
      <c r="D311" s="2" t="s">
        <v>8209</v>
      </c>
      <c r="E311" s="16"/>
      <c r="F311" s="16" t="str">
        <f>IF(INDEX(I.Electricity.ES1U10C2,5)="","",INDEX(I.Electricity.ES1U10C2,5))</f>
        <v/>
      </c>
      <c r="G311" s="16"/>
      <c r="H311" s="1" t="str">
        <f t="shared" si="9"/>
        <v>Complete</v>
      </c>
      <c r="I311" s="68" t="s">
        <v>765</v>
      </c>
    </row>
    <row r="312" spans="2:9" ht="15" customHeight="1" x14ac:dyDescent="0.25">
      <c r="B312" s="9" t="s">
        <v>760</v>
      </c>
      <c r="C312" s="1">
        <v>6</v>
      </c>
      <c r="D312" s="2" t="s">
        <v>8209</v>
      </c>
      <c r="E312" s="16"/>
      <c r="F312" s="16" t="str">
        <f>IF(INDEX(I.Electricity.ES1U10C2,6)="","",INDEX(I.Electricity.ES1U10C2,6))</f>
        <v/>
      </c>
      <c r="G312" s="16"/>
      <c r="H312" s="1" t="str">
        <f t="shared" si="9"/>
        <v>Complete</v>
      </c>
      <c r="I312" s="68" t="s">
        <v>766</v>
      </c>
    </row>
    <row r="313" spans="2:9" ht="15" customHeight="1" x14ac:dyDescent="0.25">
      <c r="B313" s="9" t="s">
        <v>760</v>
      </c>
      <c r="C313" s="1">
        <v>7</v>
      </c>
      <c r="D313" s="2" t="s">
        <v>8209</v>
      </c>
      <c r="E313" s="16"/>
      <c r="F313" s="16" t="str">
        <f>IF(INDEX(I.Electricity.ES1U10C2,7)="","",INDEX(I.Electricity.ES1U10C2,7))</f>
        <v/>
      </c>
      <c r="G313" s="16"/>
      <c r="H313" s="1" t="str">
        <f t="shared" si="9"/>
        <v>Complete</v>
      </c>
      <c r="I313" s="68" t="s">
        <v>767</v>
      </c>
    </row>
    <row r="314" spans="2:9" ht="15" customHeight="1" x14ac:dyDescent="0.25">
      <c r="B314" s="9" t="s">
        <v>760</v>
      </c>
      <c r="C314" s="1">
        <v>8</v>
      </c>
      <c r="D314" s="2" t="s">
        <v>8209</v>
      </c>
      <c r="E314" s="16"/>
      <c r="F314" s="16" t="str">
        <f>IF(INDEX(I.Electricity.ES1U10C2,8)="","",INDEX(I.Electricity.ES1U10C2,8))</f>
        <v/>
      </c>
      <c r="G314" s="16"/>
      <c r="H314" s="1" t="str">
        <f t="shared" si="9"/>
        <v>Complete</v>
      </c>
      <c r="I314" s="68" t="s">
        <v>768</v>
      </c>
    </row>
    <row r="315" spans="2:9" ht="15" customHeight="1" x14ac:dyDescent="0.25">
      <c r="B315" s="9" t="s">
        <v>760</v>
      </c>
      <c r="C315" s="1">
        <v>9</v>
      </c>
      <c r="D315" s="2" t="s">
        <v>8209</v>
      </c>
      <c r="E315" s="16"/>
      <c r="F315" s="16" t="str">
        <f>IF(INDEX(I.Electricity.ES1U10C2,9)="","",INDEX(I.Electricity.ES1U10C2,9))</f>
        <v/>
      </c>
      <c r="G315" s="16"/>
      <c r="H315" s="1" t="str">
        <f t="shared" si="9"/>
        <v>Complete</v>
      </c>
      <c r="I315" s="68" t="s">
        <v>769</v>
      </c>
    </row>
    <row r="316" spans="2:9" ht="15" customHeight="1" x14ac:dyDescent="0.25">
      <c r="B316" s="9" t="s">
        <v>760</v>
      </c>
      <c r="C316" s="1">
        <v>10</v>
      </c>
      <c r="D316" s="2" t="s">
        <v>8209</v>
      </c>
      <c r="E316" s="16"/>
      <c r="F316" s="16" t="str">
        <f>IF(INDEX(I.Electricity.ES1U10C2,10)="","",INDEX(I.Electricity.ES1U10C2,10))</f>
        <v/>
      </c>
      <c r="G316" s="16"/>
      <c r="H316" s="1" t="str">
        <f t="shared" si="9"/>
        <v>Complete</v>
      </c>
      <c r="I316" s="68" t="s">
        <v>770</v>
      </c>
    </row>
    <row r="317" spans="2:9" ht="15" customHeight="1" x14ac:dyDescent="0.25">
      <c r="B317" s="9" t="s">
        <v>760</v>
      </c>
      <c r="C317" s="1">
        <v>11</v>
      </c>
      <c r="D317" s="2" t="s">
        <v>8209</v>
      </c>
      <c r="E317" s="16"/>
      <c r="F317" s="16" t="str">
        <f>IF(INDEX(I.Electricity.ES1U10C2,11)="","",INDEX(I.Electricity.ES1U10C2,11))</f>
        <v/>
      </c>
      <c r="G317" s="16"/>
      <c r="H317" s="1" t="str">
        <f t="shared" si="9"/>
        <v>Complete</v>
      </c>
      <c r="I317" s="68" t="s">
        <v>771</v>
      </c>
    </row>
    <row r="318" spans="2:9" ht="15" customHeight="1" x14ac:dyDescent="0.25">
      <c r="B318" s="9" t="s">
        <v>760</v>
      </c>
      <c r="C318" s="1">
        <v>12</v>
      </c>
      <c r="D318" s="2" t="s">
        <v>8209</v>
      </c>
      <c r="E318" s="16"/>
      <c r="F318" s="16" t="str">
        <f>IF(INDEX(I.Electricity.ES1U10C2,12)="","",INDEX(I.Electricity.ES1U10C2,12))</f>
        <v/>
      </c>
      <c r="G318" s="16"/>
      <c r="H318" s="1" t="str">
        <f t="shared" si="9"/>
        <v>Complete</v>
      </c>
      <c r="I318" s="68" t="s">
        <v>772</v>
      </c>
    </row>
    <row r="319" spans="2:9" ht="15" customHeight="1" x14ac:dyDescent="0.25">
      <c r="B319" s="9" t="s">
        <v>760</v>
      </c>
      <c r="C319" s="1">
        <v>13</v>
      </c>
      <c r="D319" s="2" t="s">
        <v>8209</v>
      </c>
      <c r="E319" s="16"/>
      <c r="F319" s="16" t="str">
        <f>IF(INDEX(I.Electricity.ES1U10C2,13)="","",INDEX(I.Electricity.ES1U10C2,13))</f>
        <v/>
      </c>
      <c r="G319" s="16"/>
      <c r="H319" s="1" t="str">
        <f t="shared" si="9"/>
        <v>Complete</v>
      </c>
      <c r="I319" s="68" t="s">
        <v>773</v>
      </c>
    </row>
    <row r="320" spans="2:9" ht="15" customHeight="1" x14ac:dyDescent="0.25">
      <c r="B320" s="9" t="s">
        <v>760</v>
      </c>
      <c r="C320" s="1">
        <v>14</v>
      </c>
      <c r="D320" s="2" t="s">
        <v>8209</v>
      </c>
      <c r="E320" s="16"/>
      <c r="F320" s="16" t="str">
        <f>IF(INDEX(I.Electricity.ES1U10C2,14)="","",INDEX(I.Electricity.ES1U10C2,14))</f>
        <v/>
      </c>
      <c r="G320" s="16"/>
      <c r="H320" s="1" t="str">
        <f t="shared" si="9"/>
        <v>Complete</v>
      </c>
      <c r="I320" s="68" t="s">
        <v>774</v>
      </c>
    </row>
    <row r="321" spans="2:9" ht="15" customHeight="1" x14ac:dyDescent="0.25">
      <c r="B321" s="9" t="s">
        <v>760</v>
      </c>
      <c r="C321" s="1">
        <v>15</v>
      </c>
      <c r="D321" s="2" t="s">
        <v>8209</v>
      </c>
      <c r="E321" s="16"/>
      <c r="F321" s="16" t="str">
        <f>IF(INDEX(I.Electricity.ES1U10C2,15)="","",INDEX(I.Electricity.ES1U10C2,15))</f>
        <v/>
      </c>
      <c r="G321" s="16"/>
      <c r="H321" s="1" t="str">
        <f t="shared" si="9"/>
        <v>Complete</v>
      </c>
      <c r="I321" s="68" t="s">
        <v>775</v>
      </c>
    </row>
    <row r="322" spans="2:9" ht="15" customHeight="1" x14ac:dyDescent="0.25">
      <c r="B322" s="9" t="s">
        <v>760</v>
      </c>
      <c r="C322" s="1">
        <v>16</v>
      </c>
      <c r="D322" s="2" t="s">
        <v>8209</v>
      </c>
      <c r="E322" s="16"/>
      <c r="F322" s="16" t="str">
        <f>IF(INDEX(I.Electricity.ES1U10C2,16)="","",INDEX(I.Electricity.ES1U10C2,16))</f>
        <v/>
      </c>
      <c r="G322" s="16"/>
      <c r="H322" s="1" t="str">
        <f t="shared" si="9"/>
        <v>Complete</v>
      </c>
      <c r="I322" s="68" t="s">
        <v>776</v>
      </c>
    </row>
    <row r="323" spans="2:9" ht="15" customHeight="1" x14ac:dyDescent="0.25">
      <c r="B323" s="9" t="s">
        <v>760</v>
      </c>
      <c r="C323" s="1">
        <v>17</v>
      </c>
      <c r="D323" s="2" t="s">
        <v>8209</v>
      </c>
      <c r="E323" s="16"/>
      <c r="F323" s="16" t="str">
        <f>IF(INDEX(I.Electricity.ES1U10C2,17)="","",INDEX(I.Electricity.ES1U10C2,17))</f>
        <v/>
      </c>
      <c r="G323" s="16"/>
      <c r="H323" s="1" t="str">
        <f t="shared" si="9"/>
        <v>Complete</v>
      </c>
      <c r="I323" s="68" t="s">
        <v>777</v>
      </c>
    </row>
    <row r="324" spans="2:9" ht="15" customHeight="1" x14ac:dyDescent="0.25">
      <c r="B324" s="9" t="s">
        <v>760</v>
      </c>
      <c r="C324" s="1">
        <v>18</v>
      </c>
      <c r="D324" s="2" t="s">
        <v>8209</v>
      </c>
      <c r="E324" s="16"/>
      <c r="F324" s="16" t="str">
        <f>IF(INDEX(I.Electricity.ES1U10C2,18)="","",INDEX(I.Electricity.ES1U10C2,18))</f>
        <v/>
      </c>
      <c r="G324" s="16"/>
      <c r="H324" s="1" t="str">
        <f t="shared" si="9"/>
        <v>Complete</v>
      </c>
      <c r="I324" s="68" t="s">
        <v>778</v>
      </c>
    </row>
    <row r="325" spans="2:9" ht="15" customHeight="1" x14ac:dyDescent="0.25">
      <c r="B325" s="9" t="s">
        <v>760</v>
      </c>
      <c r="C325" s="1">
        <v>19</v>
      </c>
      <c r="D325" s="2" t="s">
        <v>8209</v>
      </c>
      <c r="E325" s="16"/>
      <c r="F325" s="16" t="str">
        <f>IF(INDEX(I.Electricity.ES1U10C2,19)="","",INDEX(I.Electricity.ES1U10C2,19))</f>
        <v/>
      </c>
      <c r="G325" s="16"/>
      <c r="H325" s="1" t="str">
        <f t="shared" si="9"/>
        <v>Complete</v>
      </c>
      <c r="I325" s="68" t="s">
        <v>779</v>
      </c>
    </row>
    <row r="326" spans="2:9" ht="15" customHeight="1" x14ac:dyDescent="0.25">
      <c r="B326" s="9" t="s">
        <v>760</v>
      </c>
      <c r="C326" s="1">
        <v>20</v>
      </c>
      <c r="D326" s="2" t="s">
        <v>8209</v>
      </c>
      <c r="E326" s="16"/>
      <c r="F326" s="16" t="str">
        <f>IF(INDEX(I.Electricity.ES1U10C2,20)="","",INDEX(I.Electricity.ES1U10C2,20))</f>
        <v/>
      </c>
      <c r="G326" s="16"/>
      <c r="H326" s="1" t="str">
        <f t="shared" si="9"/>
        <v>Complete</v>
      </c>
      <c r="I326" s="68" t="s">
        <v>780</v>
      </c>
    </row>
    <row r="327" spans="2:9" ht="15" customHeight="1" x14ac:dyDescent="0.25">
      <c r="B327" s="9" t="s">
        <v>760</v>
      </c>
      <c r="C327" s="1">
        <v>21</v>
      </c>
      <c r="D327" s="2" t="s">
        <v>8209</v>
      </c>
      <c r="E327" s="16"/>
      <c r="F327" s="16" t="str">
        <f>IF(INDEX(I.Electricity.ES1U10C2,21)="","",INDEX(I.Electricity.ES1U10C2,21))</f>
        <v/>
      </c>
      <c r="G327" s="16"/>
      <c r="H327" s="1" t="str">
        <f t="shared" si="9"/>
        <v>Complete</v>
      </c>
      <c r="I327" s="68" t="s">
        <v>781</v>
      </c>
    </row>
    <row r="328" spans="2:9" ht="15" customHeight="1" x14ac:dyDescent="0.25">
      <c r="B328" s="9" t="s">
        <v>760</v>
      </c>
      <c r="C328" s="1">
        <v>22</v>
      </c>
      <c r="D328" s="2" t="s">
        <v>8209</v>
      </c>
      <c r="E328" s="16"/>
      <c r="F328" s="16" t="str">
        <f>IF(INDEX(I.Electricity.ES1U10C2,22)="","",INDEX(I.Electricity.ES1U10C2,22))</f>
        <v/>
      </c>
      <c r="G328" s="16"/>
      <c r="H328" s="1" t="str">
        <f t="shared" si="9"/>
        <v>Complete</v>
      </c>
      <c r="I328" s="68" t="s">
        <v>782</v>
      </c>
    </row>
    <row r="329" spans="2:9" ht="15" customHeight="1" x14ac:dyDescent="0.25">
      <c r="B329" s="9" t="s">
        <v>760</v>
      </c>
      <c r="C329" s="1">
        <v>23</v>
      </c>
      <c r="D329" s="2" t="s">
        <v>8209</v>
      </c>
      <c r="E329" s="16"/>
      <c r="F329" s="16" t="str">
        <f>IF(INDEX(I.Electricity.ES1U10C2,23)="","",INDEX(I.Electricity.ES1U10C2,23))</f>
        <v/>
      </c>
      <c r="G329" s="16"/>
      <c r="H329" s="1" t="str">
        <f t="shared" si="9"/>
        <v>Complete</v>
      </c>
      <c r="I329" s="68" t="s">
        <v>783</v>
      </c>
    </row>
    <row r="330" spans="2:9" ht="15" customHeight="1" x14ac:dyDescent="0.25">
      <c r="B330" s="7" t="s">
        <v>760</v>
      </c>
      <c r="C330" s="5">
        <v>24</v>
      </c>
      <c r="D330" s="6" t="s">
        <v>8209</v>
      </c>
      <c r="E330" s="76"/>
      <c r="F330" s="76" t="str">
        <f>IF(INDEX(I.Electricity.ES1U10C2,24)="","",INDEX(I.Electricity.ES1U10C2,24))</f>
        <v/>
      </c>
      <c r="G330" s="76"/>
      <c r="H330" s="5" t="str">
        <f t="shared" si="9"/>
        <v>Complete</v>
      </c>
      <c r="I330" s="71" t="s">
        <v>784</v>
      </c>
    </row>
    <row r="331" spans="2:9" ht="15" customHeight="1" x14ac:dyDescent="0.25">
      <c r="B331" s="9" t="s">
        <v>785</v>
      </c>
      <c r="C331" s="1">
        <v>1</v>
      </c>
      <c r="D331" s="2" t="s">
        <v>8210</v>
      </c>
      <c r="E331" s="16"/>
      <c r="F331" s="16" t="str">
        <f>IF(INDEX(I.Electricity.ES1U11C2,1)="","",INDEX(I.Electricity.ES1U11C2,1))</f>
        <v/>
      </c>
      <c r="G331" s="16"/>
      <c r="H331" s="1" t="str">
        <f t="shared" ref="H331:H354" si="10">IF(AND(I.Developer.ES1=TRUE,I.Facility.UnitCount&gt;=11,I.Developer.C2=TRUE,F331=""),"Incomplete","Complete")</f>
        <v>Complete</v>
      </c>
      <c r="I331" s="68" t="s">
        <v>786</v>
      </c>
    </row>
    <row r="332" spans="2:9" ht="15" customHeight="1" x14ac:dyDescent="0.25">
      <c r="B332" s="9" t="s">
        <v>785</v>
      </c>
      <c r="C332" s="1">
        <v>2</v>
      </c>
      <c r="D332" s="2" t="s">
        <v>8210</v>
      </c>
      <c r="E332" s="16"/>
      <c r="F332" s="16" t="str">
        <f>IF(INDEX(I.Electricity.ES1U11C2,2)="","",INDEX(I.Electricity.ES1U11C2,2))</f>
        <v/>
      </c>
      <c r="G332" s="16"/>
      <c r="H332" s="1" t="str">
        <f t="shared" si="10"/>
        <v>Complete</v>
      </c>
      <c r="I332" s="68" t="s">
        <v>787</v>
      </c>
    </row>
    <row r="333" spans="2:9" ht="15" customHeight="1" x14ac:dyDescent="0.25">
      <c r="B333" s="9" t="s">
        <v>785</v>
      </c>
      <c r="C333" s="1">
        <v>3</v>
      </c>
      <c r="D333" s="2" t="s">
        <v>8210</v>
      </c>
      <c r="E333" s="16"/>
      <c r="F333" s="16" t="str">
        <f>IF(INDEX(I.Electricity.ES1U11C2,3)="","",INDEX(I.Electricity.ES1U11C2,3))</f>
        <v/>
      </c>
      <c r="G333" s="16"/>
      <c r="H333" s="1" t="str">
        <f t="shared" si="10"/>
        <v>Complete</v>
      </c>
      <c r="I333" s="68" t="s">
        <v>788</v>
      </c>
    </row>
    <row r="334" spans="2:9" ht="15" customHeight="1" x14ac:dyDescent="0.25">
      <c r="B334" s="9" t="s">
        <v>785</v>
      </c>
      <c r="C334" s="1">
        <v>4</v>
      </c>
      <c r="D334" s="2" t="s">
        <v>8210</v>
      </c>
      <c r="E334" s="16"/>
      <c r="F334" s="16" t="str">
        <f>IF(INDEX(I.Electricity.ES1U11C2,4)="","",INDEX(I.Electricity.ES1U11C2,4))</f>
        <v/>
      </c>
      <c r="G334" s="16"/>
      <c r="H334" s="1" t="str">
        <f t="shared" si="10"/>
        <v>Complete</v>
      </c>
      <c r="I334" s="68" t="s">
        <v>789</v>
      </c>
    </row>
    <row r="335" spans="2:9" ht="15" customHeight="1" x14ac:dyDescent="0.25">
      <c r="B335" s="9" t="s">
        <v>785</v>
      </c>
      <c r="C335" s="1">
        <v>5</v>
      </c>
      <c r="D335" s="2" t="s">
        <v>8210</v>
      </c>
      <c r="E335" s="16"/>
      <c r="F335" s="16" t="str">
        <f>IF(INDEX(I.Electricity.ES1U11C2,5)="","",INDEX(I.Electricity.ES1U11C2,5))</f>
        <v/>
      </c>
      <c r="G335" s="16"/>
      <c r="H335" s="1" t="str">
        <f t="shared" si="10"/>
        <v>Complete</v>
      </c>
      <c r="I335" s="68" t="s">
        <v>790</v>
      </c>
    </row>
    <row r="336" spans="2:9" ht="15" customHeight="1" x14ac:dyDescent="0.25">
      <c r="B336" s="9" t="s">
        <v>785</v>
      </c>
      <c r="C336" s="1">
        <v>6</v>
      </c>
      <c r="D336" s="2" t="s">
        <v>8210</v>
      </c>
      <c r="E336" s="16"/>
      <c r="F336" s="16" t="str">
        <f>IF(INDEX(I.Electricity.ES1U11C2,6)="","",INDEX(I.Electricity.ES1U11C2,6))</f>
        <v/>
      </c>
      <c r="G336" s="16"/>
      <c r="H336" s="1" t="str">
        <f t="shared" si="10"/>
        <v>Complete</v>
      </c>
      <c r="I336" s="68" t="s">
        <v>791</v>
      </c>
    </row>
    <row r="337" spans="2:9" ht="15" customHeight="1" x14ac:dyDescent="0.25">
      <c r="B337" s="9" t="s">
        <v>785</v>
      </c>
      <c r="C337" s="1">
        <v>7</v>
      </c>
      <c r="D337" s="2" t="s">
        <v>8210</v>
      </c>
      <c r="E337" s="16"/>
      <c r="F337" s="16" t="str">
        <f>IF(INDEX(I.Electricity.ES1U11C2,7)="","",INDEX(I.Electricity.ES1U11C2,7))</f>
        <v/>
      </c>
      <c r="G337" s="16"/>
      <c r="H337" s="1" t="str">
        <f t="shared" si="10"/>
        <v>Complete</v>
      </c>
      <c r="I337" s="68" t="s">
        <v>792</v>
      </c>
    </row>
    <row r="338" spans="2:9" ht="15" customHeight="1" x14ac:dyDescent="0.25">
      <c r="B338" s="9" t="s">
        <v>785</v>
      </c>
      <c r="C338" s="1">
        <v>8</v>
      </c>
      <c r="D338" s="2" t="s">
        <v>8210</v>
      </c>
      <c r="E338" s="16"/>
      <c r="F338" s="16" t="str">
        <f>IF(INDEX(I.Electricity.ES1U11C2,8)="","",INDEX(I.Electricity.ES1U11C2,8))</f>
        <v/>
      </c>
      <c r="G338" s="16"/>
      <c r="H338" s="1" t="str">
        <f t="shared" si="10"/>
        <v>Complete</v>
      </c>
      <c r="I338" s="68" t="s">
        <v>793</v>
      </c>
    </row>
    <row r="339" spans="2:9" ht="15" customHeight="1" x14ac:dyDescent="0.25">
      <c r="B339" s="9" t="s">
        <v>785</v>
      </c>
      <c r="C339" s="1">
        <v>9</v>
      </c>
      <c r="D339" s="2" t="s">
        <v>8210</v>
      </c>
      <c r="E339" s="16"/>
      <c r="F339" s="16" t="str">
        <f>IF(INDEX(I.Electricity.ES1U11C2,9)="","",INDEX(I.Electricity.ES1U11C2,9))</f>
        <v/>
      </c>
      <c r="G339" s="16"/>
      <c r="H339" s="1" t="str">
        <f t="shared" si="10"/>
        <v>Complete</v>
      </c>
      <c r="I339" s="68" t="s">
        <v>794</v>
      </c>
    </row>
    <row r="340" spans="2:9" ht="15" customHeight="1" x14ac:dyDescent="0.25">
      <c r="B340" s="9" t="s">
        <v>785</v>
      </c>
      <c r="C340" s="1">
        <v>10</v>
      </c>
      <c r="D340" s="2" t="s">
        <v>8210</v>
      </c>
      <c r="E340" s="16"/>
      <c r="F340" s="16" t="str">
        <f>IF(INDEX(I.Electricity.ES1U11C2,10)="","",INDEX(I.Electricity.ES1U11C2,10))</f>
        <v/>
      </c>
      <c r="G340" s="16"/>
      <c r="H340" s="1" t="str">
        <f t="shared" si="10"/>
        <v>Complete</v>
      </c>
      <c r="I340" s="68" t="s">
        <v>795</v>
      </c>
    </row>
    <row r="341" spans="2:9" ht="15" customHeight="1" x14ac:dyDescent="0.25">
      <c r="B341" s="9" t="s">
        <v>785</v>
      </c>
      <c r="C341" s="1">
        <v>11</v>
      </c>
      <c r="D341" s="2" t="s">
        <v>8210</v>
      </c>
      <c r="E341" s="16"/>
      <c r="F341" s="16" t="str">
        <f>IF(INDEX(I.Electricity.ES1U11C2,11)="","",INDEX(I.Electricity.ES1U11C2,11))</f>
        <v/>
      </c>
      <c r="G341" s="16"/>
      <c r="H341" s="1" t="str">
        <f t="shared" si="10"/>
        <v>Complete</v>
      </c>
      <c r="I341" s="68" t="s">
        <v>796</v>
      </c>
    </row>
    <row r="342" spans="2:9" ht="15" customHeight="1" x14ac:dyDescent="0.25">
      <c r="B342" s="9" t="s">
        <v>785</v>
      </c>
      <c r="C342" s="1">
        <v>12</v>
      </c>
      <c r="D342" s="2" t="s">
        <v>8210</v>
      </c>
      <c r="E342" s="16"/>
      <c r="F342" s="16" t="str">
        <f>IF(INDEX(I.Electricity.ES1U11C2,12)="","",INDEX(I.Electricity.ES1U11C2,12))</f>
        <v/>
      </c>
      <c r="G342" s="16"/>
      <c r="H342" s="1" t="str">
        <f t="shared" si="10"/>
        <v>Complete</v>
      </c>
      <c r="I342" s="68" t="s">
        <v>797</v>
      </c>
    </row>
    <row r="343" spans="2:9" ht="15" customHeight="1" x14ac:dyDescent="0.25">
      <c r="B343" s="9" t="s">
        <v>785</v>
      </c>
      <c r="C343" s="1">
        <v>13</v>
      </c>
      <c r="D343" s="2" t="s">
        <v>8210</v>
      </c>
      <c r="E343" s="16"/>
      <c r="F343" s="16" t="str">
        <f>IF(INDEX(I.Electricity.ES1U11C2,13)="","",INDEX(I.Electricity.ES1U11C2,13))</f>
        <v/>
      </c>
      <c r="G343" s="16"/>
      <c r="H343" s="1" t="str">
        <f t="shared" si="10"/>
        <v>Complete</v>
      </c>
      <c r="I343" s="68" t="s">
        <v>798</v>
      </c>
    </row>
    <row r="344" spans="2:9" ht="15" customHeight="1" x14ac:dyDescent="0.25">
      <c r="B344" s="9" t="s">
        <v>785</v>
      </c>
      <c r="C344" s="1">
        <v>14</v>
      </c>
      <c r="D344" s="2" t="s">
        <v>8210</v>
      </c>
      <c r="E344" s="16"/>
      <c r="F344" s="16" t="str">
        <f>IF(INDEX(I.Electricity.ES1U11C2,14)="","",INDEX(I.Electricity.ES1U11C2,14))</f>
        <v/>
      </c>
      <c r="G344" s="16"/>
      <c r="H344" s="1" t="str">
        <f t="shared" si="10"/>
        <v>Complete</v>
      </c>
      <c r="I344" s="68" t="s">
        <v>799</v>
      </c>
    </row>
    <row r="345" spans="2:9" ht="15" customHeight="1" x14ac:dyDescent="0.25">
      <c r="B345" s="9" t="s">
        <v>785</v>
      </c>
      <c r="C345" s="1">
        <v>15</v>
      </c>
      <c r="D345" s="2" t="s">
        <v>8210</v>
      </c>
      <c r="E345" s="16"/>
      <c r="F345" s="16" t="str">
        <f>IF(INDEX(I.Electricity.ES1U11C2,15)="","",INDEX(I.Electricity.ES1U11C2,15))</f>
        <v/>
      </c>
      <c r="G345" s="16"/>
      <c r="H345" s="1" t="str">
        <f t="shared" si="10"/>
        <v>Complete</v>
      </c>
      <c r="I345" s="68" t="s">
        <v>800</v>
      </c>
    </row>
    <row r="346" spans="2:9" ht="15" customHeight="1" x14ac:dyDescent="0.25">
      <c r="B346" s="9" t="s">
        <v>785</v>
      </c>
      <c r="C346" s="1">
        <v>16</v>
      </c>
      <c r="D346" s="2" t="s">
        <v>8210</v>
      </c>
      <c r="E346" s="16"/>
      <c r="F346" s="16" t="str">
        <f>IF(INDEX(I.Electricity.ES1U11C2,16)="","",INDEX(I.Electricity.ES1U11C2,16))</f>
        <v/>
      </c>
      <c r="G346" s="16"/>
      <c r="H346" s="1" t="str">
        <f t="shared" si="10"/>
        <v>Complete</v>
      </c>
      <c r="I346" s="68" t="s">
        <v>801</v>
      </c>
    </row>
    <row r="347" spans="2:9" ht="15" customHeight="1" x14ac:dyDescent="0.25">
      <c r="B347" s="9" t="s">
        <v>785</v>
      </c>
      <c r="C347" s="1">
        <v>17</v>
      </c>
      <c r="D347" s="2" t="s">
        <v>8210</v>
      </c>
      <c r="E347" s="16"/>
      <c r="F347" s="16" t="str">
        <f>IF(INDEX(I.Electricity.ES1U11C2,17)="","",INDEX(I.Electricity.ES1U11C2,17))</f>
        <v/>
      </c>
      <c r="G347" s="16"/>
      <c r="H347" s="1" t="str">
        <f t="shared" si="10"/>
        <v>Complete</v>
      </c>
      <c r="I347" s="68" t="s">
        <v>802</v>
      </c>
    </row>
    <row r="348" spans="2:9" ht="15" customHeight="1" x14ac:dyDescent="0.25">
      <c r="B348" s="9" t="s">
        <v>785</v>
      </c>
      <c r="C348" s="1">
        <v>18</v>
      </c>
      <c r="D348" s="2" t="s">
        <v>8210</v>
      </c>
      <c r="E348" s="16"/>
      <c r="F348" s="16" t="str">
        <f>IF(INDEX(I.Electricity.ES1U11C2,18)="","",INDEX(I.Electricity.ES1U11C2,18))</f>
        <v/>
      </c>
      <c r="G348" s="16"/>
      <c r="H348" s="1" t="str">
        <f t="shared" si="10"/>
        <v>Complete</v>
      </c>
      <c r="I348" s="68" t="s">
        <v>803</v>
      </c>
    </row>
    <row r="349" spans="2:9" ht="15" customHeight="1" x14ac:dyDescent="0.25">
      <c r="B349" s="9" t="s">
        <v>785</v>
      </c>
      <c r="C349" s="1">
        <v>19</v>
      </c>
      <c r="D349" s="2" t="s">
        <v>8210</v>
      </c>
      <c r="E349" s="16"/>
      <c r="F349" s="16" t="str">
        <f>IF(INDEX(I.Electricity.ES1U11C2,19)="","",INDEX(I.Electricity.ES1U11C2,19))</f>
        <v/>
      </c>
      <c r="G349" s="16"/>
      <c r="H349" s="1" t="str">
        <f t="shared" si="10"/>
        <v>Complete</v>
      </c>
      <c r="I349" s="68" t="s">
        <v>804</v>
      </c>
    </row>
    <row r="350" spans="2:9" ht="15" customHeight="1" x14ac:dyDescent="0.25">
      <c r="B350" s="9" t="s">
        <v>785</v>
      </c>
      <c r="C350" s="1">
        <v>20</v>
      </c>
      <c r="D350" s="2" t="s">
        <v>8210</v>
      </c>
      <c r="E350" s="16"/>
      <c r="F350" s="16" t="str">
        <f>IF(INDEX(I.Electricity.ES1U11C2,20)="","",INDEX(I.Electricity.ES1U11C2,20))</f>
        <v/>
      </c>
      <c r="G350" s="16"/>
      <c r="H350" s="1" t="str">
        <f t="shared" si="10"/>
        <v>Complete</v>
      </c>
      <c r="I350" s="68" t="s">
        <v>805</v>
      </c>
    </row>
    <row r="351" spans="2:9" ht="15" customHeight="1" x14ac:dyDescent="0.25">
      <c r="B351" s="9" t="s">
        <v>785</v>
      </c>
      <c r="C351" s="1">
        <v>21</v>
      </c>
      <c r="D351" s="2" t="s">
        <v>8210</v>
      </c>
      <c r="E351" s="16"/>
      <c r="F351" s="16" t="str">
        <f>IF(INDEX(I.Electricity.ES1U11C2,21)="","",INDEX(I.Electricity.ES1U11C2,21))</f>
        <v/>
      </c>
      <c r="G351" s="16"/>
      <c r="H351" s="1" t="str">
        <f t="shared" si="10"/>
        <v>Complete</v>
      </c>
      <c r="I351" s="68" t="s">
        <v>806</v>
      </c>
    </row>
    <row r="352" spans="2:9" ht="15" customHeight="1" x14ac:dyDescent="0.25">
      <c r="B352" s="9" t="s">
        <v>785</v>
      </c>
      <c r="C352" s="1">
        <v>22</v>
      </c>
      <c r="D352" s="2" t="s">
        <v>8210</v>
      </c>
      <c r="E352" s="16"/>
      <c r="F352" s="16" t="str">
        <f>IF(INDEX(I.Electricity.ES1U11C2,22)="","",INDEX(I.Electricity.ES1U11C2,22))</f>
        <v/>
      </c>
      <c r="G352" s="16"/>
      <c r="H352" s="1" t="str">
        <f t="shared" si="10"/>
        <v>Complete</v>
      </c>
      <c r="I352" s="68" t="s">
        <v>807</v>
      </c>
    </row>
    <row r="353" spans="2:9" ht="15" customHeight="1" x14ac:dyDescent="0.25">
      <c r="B353" s="9" t="s">
        <v>785</v>
      </c>
      <c r="C353" s="1">
        <v>23</v>
      </c>
      <c r="D353" s="2" t="s">
        <v>8210</v>
      </c>
      <c r="E353" s="16"/>
      <c r="F353" s="16" t="str">
        <f>IF(INDEX(I.Electricity.ES1U11C2,23)="","",INDEX(I.Electricity.ES1U11C2,23))</f>
        <v/>
      </c>
      <c r="G353" s="16"/>
      <c r="H353" s="1" t="str">
        <f t="shared" si="10"/>
        <v>Complete</v>
      </c>
      <c r="I353" s="68" t="s">
        <v>808</v>
      </c>
    </row>
    <row r="354" spans="2:9" ht="15" customHeight="1" x14ac:dyDescent="0.25">
      <c r="B354" s="7" t="s">
        <v>785</v>
      </c>
      <c r="C354" s="5">
        <v>24</v>
      </c>
      <c r="D354" s="6" t="s">
        <v>8210</v>
      </c>
      <c r="E354" s="76"/>
      <c r="F354" s="76" t="str">
        <f>IF(INDEX(I.Electricity.ES1U11C2,24)="","",INDEX(I.Electricity.ES1U11C2,24))</f>
        <v/>
      </c>
      <c r="G354" s="76"/>
      <c r="H354" s="5" t="str">
        <f t="shared" si="10"/>
        <v>Complete</v>
      </c>
      <c r="I354" s="71" t="s">
        <v>809</v>
      </c>
    </row>
    <row r="355" spans="2:9" ht="15" customHeight="1" x14ac:dyDescent="0.25">
      <c r="B355" s="9" t="s">
        <v>810</v>
      </c>
      <c r="C355" s="1">
        <v>1</v>
      </c>
      <c r="D355" s="2" t="s">
        <v>8211</v>
      </c>
      <c r="E355" s="16"/>
      <c r="F355" s="16" t="str">
        <f>IF(INDEX(I.Electricity.ES1U12C2,1)="","",INDEX(I.Electricity.ES1U12C2,1))</f>
        <v/>
      </c>
      <c r="G355" s="16"/>
      <c r="H355" s="1" t="str">
        <f t="shared" ref="H355:H378" si="11">IF(AND(I.Developer.ES1=TRUE,I.Facility.UnitCount&gt;=12,I.Developer.C2=TRUE,F355=""),"Incomplete","Complete")</f>
        <v>Complete</v>
      </c>
      <c r="I355" s="68" t="s">
        <v>811</v>
      </c>
    </row>
    <row r="356" spans="2:9" ht="15" customHeight="1" x14ac:dyDescent="0.25">
      <c r="B356" s="9" t="s">
        <v>810</v>
      </c>
      <c r="C356" s="1">
        <v>2</v>
      </c>
      <c r="D356" s="2" t="s">
        <v>8211</v>
      </c>
      <c r="E356" s="16"/>
      <c r="F356" s="16" t="str">
        <f>IF(INDEX(I.Electricity.ES1U12C2,2)="","",INDEX(I.Electricity.ES1U12C2,2))</f>
        <v/>
      </c>
      <c r="G356" s="16"/>
      <c r="H356" s="1" t="str">
        <f t="shared" si="11"/>
        <v>Complete</v>
      </c>
      <c r="I356" s="68" t="s">
        <v>812</v>
      </c>
    </row>
    <row r="357" spans="2:9" ht="15" customHeight="1" x14ac:dyDescent="0.25">
      <c r="B357" s="9" t="s">
        <v>810</v>
      </c>
      <c r="C357" s="1">
        <v>3</v>
      </c>
      <c r="D357" s="2" t="s">
        <v>8211</v>
      </c>
      <c r="E357" s="16"/>
      <c r="F357" s="16" t="str">
        <f>IF(INDEX(I.Electricity.ES1U12C2,3)="","",INDEX(I.Electricity.ES1U12C2,3))</f>
        <v/>
      </c>
      <c r="G357" s="16"/>
      <c r="H357" s="1" t="str">
        <f t="shared" si="11"/>
        <v>Complete</v>
      </c>
      <c r="I357" s="68" t="s">
        <v>813</v>
      </c>
    </row>
    <row r="358" spans="2:9" ht="15" customHeight="1" x14ac:dyDescent="0.25">
      <c r="B358" s="9" t="s">
        <v>810</v>
      </c>
      <c r="C358" s="1">
        <v>4</v>
      </c>
      <c r="D358" s="2" t="s">
        <v>8211</v>
      </c>
      <c r="E358" s="16"/>
      <c r="F358" s="16" t="str">
        <f>IF(INDEX(I.Electricity.ES1U12C2,4)="","",INDEX(I.Electricity.ES1U12C2,4))</f>
        <v/>
      </c>
      <c r="G358" s="16"/>
      <c r="H358" s="1" t="str">
        <f t="shared" si="11"/>
        <v>Complete</v>
      </c>
      <c r="I358" s="68" t="s">
        <v>814</v>
      </c>
    </row>
    <row r="359" spans="2:9" ht="15" customHeight="1" x14ac:dyDescent="0.25">
      <c r="B359" s="9" t="s">
        <v>810</v>
      </c>
      <c r="C359" s="1">
        <v>5</v>
      </c>
      <c r="D359" s="2" t="s">
        <v>8211</v>
      </c>
      <c r="E359" s="16"/>
      <c r="F359" s="16" t="str">
        <f>IF(INDEX(I.Electricity.ES1U12C2,5)="","",INDEX(I.Electricity.ES1U12C2,5))</f>
        <v/>
      </c>
      <c r="G359" s="16"/>
      <c r="H359" s="1" t="str">
        <f t="shared" si="11"/>
        <v>Complete</v>
      </c>
      <c r="I359" s="68" t="s">
        <v>815</v>
      </c>
    </row>
    <row r="360" spans="2:9" ht="15" customHeight="1" x14ac:dyDescent="0.25">
      <c r="B360" s="9" t="s">
        <v>810</v>
      </c>
      <c r="C360" s="1">
        <v>6</v>
      </c>
      <c r="D360" s="2" t="s">
        <v>8211</v>
      </c>
      <c r="E360" s="16"/>
      <c r="F360" s="16" t="str">
        <f>IF(INDEX(I.Electricity.ES1U12C2,6)="","",INDEX(I.Electricity.ES1U12C2,6))</f>
        <v/>
      </c>
      <c r="G360" s="16"/>
      <c r="H360" s="1" t="str">
        <f t="shared" si="11"/>
        <v>Complete</v>
      </c>
      <c r="I360" s="68" t="s">
        <v>816</v>
      </c>
    </row>
    <row r="361" spans="2:9" ht="15" customHeight="1" x14ac:dyDescent="0.25">
      <c r="B361" s="9" t="s">
        <v>810</v>
      </c>
      <c r="C361" s="1">
        <v>7</v>
      </c>
      <c r="D361" s="2" t="s">
        <v>8211</v>
      </c>
      <c r="E361" s="16"/>
      <c r="F361" s="16" t="str">
        <f>IF(INDEX(I.Electricity.ES1U12C2,7)="","",INDEX(I.Electricity.ES1U12C2,7))</f>
        <v/>
      </c>
      <c r="G361" s="16"/>
      <c r="H361" s="1" t="str">
        <f t="shared" si="11"/>
        <v>Complete</v>
      </c>
      <c r="I361" s="68" t="s">
        <v>817</v>
      </c>
    </row>
    <row r="362" spans="2:9" ht="15" customHeight="1" x14ac:dyDescent="0.25">
      <c r="B362" s="9" t="s">
        <v>810</v>
      </c>
      <c r="C362" s="1">
        <v>8</v>
      </c>
      <c r="D362" s="2" t="s">
        <v>8211</v>
      </c>
      <c r="E362" s="16"/>
      <c r="F362" s="16" t="str">
        <f>IF(INDEX(I.Electricity.ES1U12C2,8)="","",INDEX(I.Electricity.ES1U12C2,8))</f>
        <v/>
      </c>
      <c r="G362" s="16"/>
      <c r="H362" s="1" t="str">
        <f t="shared" si="11"/>
        <v>Complete</v>
      </c>
      <c r="I362" s="68" t="s">
        <v>818</v>
      </c>
    </row>
    <row r="363" spans="2:9" ht="15" customHeight="1" x14ac:dyDescent="0.25">
      <c r="B363" s="9" t="s">
        <v>810</v>
      </c>
      <c r="C363" s="1">
        <v>9</v>
      </c>
      <c r="D363" s="2" t="s">
        <v>8211</v>
      </c>
      <c r="E363" s="16"/>
      <c r="F363" s="16" t="str">
        <f>IF(INDEX(I.Electricity.ES1U12C2,9)="","",INDEX(I.Electricity.ES1U12C2,9))</f>
        <v/>
      </c>
      <c r="G363" s="16"/>
      <c r="H363" s="1" t="str">
        <f t="shared" si="11"/>
        <v>Complete</v>
      </c>
      <c r="I363" s="68" t="s">
        <v>819</v>
      </c>
    </row>
    <row r="364" spans="2:9" ht="15" customHeight="1" x14ac:dyDescent="0.25">
      <c r="B364" s="9" t="s">
        <v>810</v>
      </c>
      <c r="C364" s="1">
        <v>10</v>
      </c>
      <c r="D364" s="2" t="s">
        <v>8211</v>
      </c>
      <c r="E364" s="16"/>
      <c r="F364" s="16" t="str">
        <f>IF(INDEX(I.Electricity.ES1U12C2,10)="","",INDEX(I.Electricity.ES1U12C2,10))</f>
        <v/>
      </c>
      <c r="G364" s="16"/>
      <c r="H364" s="1" t="str">
        <f t="shared" si="11"/>
        <v>Complete</v>
      </c>
      <c r="I364" s="68" t="s">
        <v>820</v>
      </c>
    </row>
    <row r="365" spans="2:9" ht="15" customHeight="1" x14ac:dyDescent="0.25">
      <c r="B365" s="9" t="s">
        <v>810</v>
      </c>
      <c r="C365" s="1">
        <v>11</v>
      </c>
      <c r="D365" s="2" t="s">
        <v>8211</v>
      </c>
      <c r="E365" s="16"/>
      <c r="F365" s="16" t="str">
        <f>IF(INDEX(I.Electricity.ES1U12C2,11)="","",INDEX(I.Electricity.ES1U12C2,11))</f>
        <v/>
      </c>
      <c r="G365" s="16"/>
      <c r="H365" s="1" t="str">
        <f t="shared" si="11"/>
        <v>Complete</v>
      </c>
      <c r="I365" s="68" t="s">
        <v>821</v>
      </c>
    </row>
    <row r="366" spans="2:9" ht="15" customHeight="1" x14ac:dyDescent="0.25">
      <c r="B366" s="9" t="s">
        <v>810</v>
      </c>
      <c r="C366" s="1">
        <v>12</v>
      </c>
      <c r="D366" s="2" t="s">
        <v>8211</v>
      </c>
      <c r="E366" s="16"/>
      <c r="F366" s="16" t="str">
        <f>IF(INDEX(I.Electricity.ES1U12C2,12)="","",INDEX(I.Electricity.ES1U12C2,12))</f>
        <v/>
      </c>
      <c r="G366" s="16"/>
      <c r="H366" s="1" t="str">
        <f t="shared" si="11"/>
        <v>Complete</v>
      </c>
      <c r="I366" s="68" t="s">
        <v>822</v>
      </c>
    </row>
    <row r="367" spans="2:9" ht="15" customHeight="1" x14ac:dyDescent="0.25">
      <c r="B367" s="9" t="s">
        <v>810</v>
      </c>
      <c r="C367" s="1">
        <v>13</v>
      </c>
      <c r="D367" s="2" t="s">
        <v>8211</v>
      </c>
      <c r="E367" s="16"/>
      <c r="F367" s="16" t="str">
        <f>IF(INDEX(I.Electricity.ES1U12C2,13)="","",INDEX(I.Electricity.ES1U12C2,13))</f>
        <v/>
      </c>
      <c r="G367" s="16"/>
      <c r="H367" s="1" t="str">
        <f t="shared" si="11"/>
        <v>Complete</v>
      </c>
      <c r="I367" s="68" t="s">
        <v>823</v>
      </c>
    </row>
    <row r="368" spans="2:9" ht="15" customHeight="1" x14ac:dyDescent="0.25">
      <c r="B368" s="9" t="s">
        <v>810</v>
      </c>
      <c r="C368" s="1">
        <v>14</v>
      </c>
      <c r="D368" s="2" t="s">
        <v>8211</v>
      </c>
      <c r="E368" s="16"/>
      <c r="F368" s="16" t="str">
        <f>IF(INDEX(I.Electricity.ES1U12C2,14)="","",INDEX(I.Electricity.ES1U12C2,14))</f>
        <v/>
      </c>
      <c r="G368" s="16"/>
      <c r="H368" s="1" t="str">
        <f t="shared" si="11"/>
        <v>Complete</v>
      </c>
      <c r="I368" s="68" t="s">
        <v>824</v>
      </c>
    </row>
    <row r="369" spans="2:9" ht="15" customHeight="1" x14ac:dyDescent="0.25">
      <c r="B369" s="9" t="s">
        <v>810</v>
      </c>
      <c r="C369" s="1">
        <v>15</v>
      </c>
      <c r="D369" s="2" t="s">
        <v>8211</v>
      </c>
      <c r="E369" s="16"/>
      <c r="F369" s="16" t="str">
        <f>IF(INDEX(I.Electricity.ES1U12C2,15)="","",INDEX(I.Electricity.ES1U12C2,15))</f>
        <v/>
      </c>
      <c r="G369" s="16"/>
      <c r="H369" s="1" t="str">
        <f t="shared" si="11"/>
        <v>Complete</v>
      </c>
      <c r="I369" s="68" t="s">
        <v>825</v>
      </c>
    </row>
    <row r="370" spans="2:9" ht="15" customHeight="1" x14ac:dyDescent="0.25">
      <c r="B370" s="9" t="s">
        <v>810</v>
      </c>
      <c r="C370" s="1">
        <v>16</v>
      </c>
      <c r="D370" s="2" t="s">
        <v>8211</v>
      </c>
      <c r="E370" s="16"/>
      <c r="F370" s="16" t="str">
        <f>IF(INDEX(I.Electricity.ES1U12C2,16)="","",INDEX(I.Electricity.ES1U12C2,16))</f>
        <v/>
      </c>
      <c r="G370" s="16"/>
      <c r="H370" s="1" t="str">
        <f t="shared" si="11"/>
        <v>Complete</v>
      </c>
      <c r="I370" s="68" t="s">
        <v>826</v>
      </c>
    </row>
    <row r="371" spans="2:9" ht="15" customHeight="1" x14ac:dyDescent="0.25">
      <c r="B371" s="9" t="s">
        <v>810</v>
      </c>
      <c r="C371" s="1">
        <v>17</v>
      </c>
      <c r="D371" s="2" t="s">
        <v>8211</v>
      </c>
      <c r="E371" s="16"/>
      <c r="F371" s="16" t="str">
        <f>IF(INDEX(I.Electricity.ES1U12C2,17)="","",INDEX(I.Electricity.ES1U12C2,17))</f>
        <v/>
      </c>
      <c r="G371" s="16"/>
      <c r="H371" s="1" t="str">
        <f t="shared" si="11"/>
        <v>Complete</v>
      </c>
      <c r="I371" s="68" t="s">
        <v>827</v>
      </c>
    </row>
    <row r="372" spans="2:9" ht="15" customHeight="1" x14ac:dyDescent="0.25">
      <c r="B372" s="9" t="s">
        <v>810</v>
      </c>
      <c r="C372" s="1">
        <v>18</v>
      </c>
      <c r="D372" s="2" t="s">
        <v>8211</v>
      </c>
      <c r="E372" s="16"/>
      <c r="F372" s="16" t="str">
        <f>IF(INDEX(I.Electricity.ES1U12C2,18)="","",INDEX(I.Electricity.ES1U12C2,18))</f>
        <v/>
      </c>
      <c r="G372" s="16"/>
      <c r="H372" s="1" t="str">
        <f t="shared" si="11"/>
        <v>Complete</v>
      </c>
      <c r="I372" s="68" t="s">
        <v>828</v>
      </c>
    </row>
    <row r="373" spans="2:9" ht="15" customHeight="1" x14ac:dyDescent="0.25">
      <c r="B373" s="9" t="s">
        <v>810</v>
      </c>
      <c r="C373" s="1">
        <v>19</v>
      </c>
      <c r="D373" s="2" t="s">
        <v>8211</v>
      </c>
      <c r="E373" s="16"/>
      <c r="F373" s="16" t="str">
        <f>IF(INDEX(I.Electricity.ES1U12C2,19)="","",INDEX(I.Electricity.ES1U12C2,19))</f>
        <v/>
      </c>
      <c r="G373" s="16"/>
      <c r="H373" s="1" t="str">
        <f t="shared" si="11"/>
        <v>Complete</v>
      </c>
      <c r="I373" s="68" t="s">
        <v>829</v>
      </c>
    </row>
    <row r="374" spans="2:9" ht="15" customHeight="1" x14ac:dyDescent="0.25">
      <c r="B374" s="9" t="s">
        <v>810</v>
      </c>
      <c r="C374" s="1">
        <v>20</v>
      </c>
      <c r="D374" s="2" t="s">
        <v>8211</v>
      </c>
      <c r="E374" s="16"/>
      <c r="F374" s="16" t="str">
        <f>IF(INDEX(I.Electricity.ES1U12C2,20)="","",INDEX(I.Electricity.ES1U12C2,20))</f>
        <v/>
      </c>
      <c r="G374" s="16"/>
      <c r="H374" s="1" t="str">
        <f t="shared" si="11"/>
        <v>Complete</v>
      </c>
      <c r="I374" s="68" t="s">
        <v>830</v>
      </c>
    </row>
    <row r="375" spans="2:9" ht="15" customHeight="1" x14ac:dyDescent="0.25">
      <c r="B375" s="9" t="s">
        <v>810</v>
      </c>
      <c r="C375" s="1">
        <v>21</v>
      </c>
      <c r="D375" s="2" t="s">
        <v>8211</v>
      </c>
      <c r="E375" s="16"/>
      <c r="F375" s="16" t="str">
        <f>IF(INDEX(I.Electricity.ES1U12C2,21)="","",INDEX(I.Electricity.ES1U12C2,21))</f>
        <v/>
      </c>
      <c r="G375" s="16"/>
      <c r="H375" s="1" t="str">
        <f t="shared" si="11"/>
        <v>Complete</v>
      </c>
      <c r="I375" s="68" t="s">
        <v>831</v>
      </c>
    </row>
    <row r="376" spans="2:9" ht="15" customHeight="1" x14ac:dyDescent="0.25">
      <c r="B376" s="9" t="s">
        <v>810</v>
      </c>
      <c r="C376" s="1">
        <v>22</v>
      </c>
      <c r="D376" s="2" t="s">
        <v>8211</v>
      </c>
      <c r="E376" s="16"/>
      <c r="F376" s="16" t="str">
        <f>IF(INDEX(I.Electricity.ES1U12C2,22)="","",INDEX(I.Electricity.ES1U12C2,22))</f>
        <v/>
      </c>
      <c r="G376" s="16"/>
      <c r="H376" s="1" t="str">
        <f t="shared" si="11"/>
        <v>Complete</v>
      </c>
      <c r="I376" s="68" t="s">
        <v>832</v>
      </c>
    </row>
    <row r="377" spans="2:9" ht="15" customHeight="1" x14ac:dyDescent="0.25">
      <c r="B377" s="9" t="s">
        <v>810</v>
      </c>
      <c r="C377" s="1">
        <v>23</v>
      </c>
      <c r="D377" s="2" t="s">
        <v>8211</v>
      </c>
      <c r="E377" s="16"/>
      <c r="F377" s="16" t="str">
        <f>IF(INDEX(I.Electricity.ES1U12C2,23)="","",INDEX(I.Electricity.ES1U12C2,23))</f>
        <v/>
      </c>
      <c r="G377" s="16"/>
      <c r="H377" s="1" t="str">
        <f t="shared" si="11"/>
        <v>Complete</v>
      </c>
      <c r="I377" s="68" t="s">
        <v>833</v>
      </c>
    </row>
    <row r="378" spans="2:9" ht="15" customHeight="1" x14ac:dyDescent="0.25">
      <c r="B378" s="7" t="s">
        <v>810</v>
      </c>
      <c r="C378" s="5">
        <v>24</v>
      </c>
      <c r="D378" s="6" t="s">
        <v>8211</v>
      </c>
      <c r="E378" s="76"/>
      <c r="F378" s="76" t="str">
        <f>IF(INDEX(I.Electricity.ES1U12C2,24)="","",INDEX(I.Electricity.ES1U12C2,24))</f>
        <v/>
      </c>
      <c r="G378" s="76"/>
      <c r="H378" s="5" t="str">
        <f t="shared" si="11"/>
        <v>Complete</v>
      </c>
      <c r="I378" s="71" t="s">
        <v>834</v>
      </c>
    </row>
    <row r="379" spans="2:9" ht="15" customHeight="1" x14ac:dyDescent="0.25">
      <c r="B379" s="9" t="s">
        <v>835</v>
      </c>
      <c r="C379" s="1">
        <v>1</v>
      </c>
      <c r="D379" s="2" t="s">
        <v>8212</v>
      </c>
      <c r="E379" s="16"/>
      <c r="F379" s="16" t="str">
        <f>IF(INDEX(I.Electricity.ES1U13C2,1)="","",INDEX(I.Electricity.ES1U13C2,1))</f>
        <v/>
      </c>
      <c r="G379" s="16"/>
      <c r="H379" s="1" t="str">
        <f t="shared" ref="H379:H402" si="12">IF(AND(I.Developer.ES1=TRUE,I.Facility.UnitCount&gt;=13,I.Developer.C2=TRUE,F379=""),"Incomplete","Complete")</f>
        <v>Complete</v>
      </c>
      <c r="I379" s="68" t="s">
        <v>836</v>
      </c>
    </row>
    <row r="380" spans="2:9" ht="15" customHeight="1" x14ac:dyDescent="0.25">
      <c r="B380" s="9" t="s">
        <v>835</v>
      </c>
      <c r="C380" s="1">
        <v>2</v>
      </c>
      <c r="D380" s="2" t="s">
        <v>8212</v>
      </c>
      <c r="E380" s="16"/>
      <c r="F380" s="16" t="str">
        <f>IF(INDEX(I.Electricity.ES1U13C2,2)="","",INDEX(I.Electricity.ES1U13C2,2))</f>
        <v/>
      </c>
      <c r="G380" s="16"/>
      <c r="H380" s="1" t="str">
        <f t="shared" si="12"/>
        <v>Complete</v>
      </c>
      <c r="I380" s="68" t="s">
        <v>837</v>
      </c>
    </row>
    <row r="381" spans="2:9" ht="15" customHeight="1" x14ac:dyDescent="0.25">
      <c r="B381" s="9" t="s">
        <v>835</v>
      </c>
      <c r="C381" s="1">
        <v>3</v>
      </c>
      <c r="D381" s="2" t="s">
        <v>8212</v>
      </c>
      <c r="E381" s="16"/>
      <c r="F381" s="16" t="str">
        <f>IF(INDEX(I.Electricity.ES1U13C2,3)="","",INDEX(I.Electricity.ES1U13C2,3))</f>
        <v/>
      </c>
      <c r="G381" s="16"/>
      <c r="H381" s="1" t="str">
        <f t="shared" si="12"/>
        <v>Complete</v>
      </c>
      <c r="I381" s="68" t="s">
        <v>838</v>
      </c>
    </row>
    <row r="382" spans="2:9" ht="15" customHeight="1" x14ac:dyDescent="0.25">
      <c r="B382" s="9" t="s">
        <v>835</v>
      </c>
      <c r="C382" s="1">
        <v>4</v>
      </c>
      <c r="D382" s="2" t="s">
        <v>8212</v>
      </c>
      <c r="E382" s="16"/>
      <c r="F382" s="16" t="str">
        <f>IF(INDEX(I.Electricity.ES1U13C2,4)="","",INDEX(I.Electricity.ES1U13C2,4))</f>
        <v/>
      </c>
      <c r="G382" s="16"/>
      <c r="H382" s="1" t="str">
        <f t="shared" si="12"/>
        <v>Complete</v>
      </c>
      <c r="I382" s="68" t="s">
        <v>839</v>
      </c>
    </row>
    <row r="383" spans="2:9" ht="15" customHeight="1" x14ac:dyDescent="0.25">
      <c r="B383" s="9" t="s">
        <v>835</v>
      </c>
      <c r="C383" s="1">
        <v>5</v>
      </c>
      <c r="D383" s="2" t="s">
        <v>8212</v>
      </c>
      <c r="E383" s="16"/>
      <c r="F383" s="16" t="str">
        <f>IF(INDEX(I.Electricity.ES1U13C2,5)="","",INDEX(I.Electricity.ES1U13C2,5))</f>
        <v/>
      </c>
      <c r="G383" s="16"/>
      <c r="H383" s="1" t="str">
        <f t="shared" si="12"/>
        <v>Complete</v>
      </c>
      <c r="I383" s="68" t="s">
        <v>840</v>
      </c>
    </row>
    <row r="384" spans="2:9" ht="15" customHeight="1" x14ac:dyDescent="0.25">
      <c r="B384" s="9" t="s">
        <v>835</v>
      </c>
      <c r="C384" s="1">
        <v>6</v>
      </c>
      <c r="D384" s="2" t="s">
        <v>8212</v>
      </c>
      <c r="E384" s="16"/>
      <c r="F384" s="16" t="str">
        <f>IF(INDEX(I.Electricity.ES1U13C2,6)="","",INDEX(I.Electricity.ES1U13C2,6))</f>
        <v/>
      </c>
      <c r="G384" s="16"/>
      <c r="H384" s="1" t="str">
        <f t="shared" si="12"/>
        <v>Complete</v>
      </c>
      <c r="I384" s="68" t="s">
        <v>841</v>
      </c>
    </row>
    <row r="385" spans="2:9" ht="15" customHeight="1" x14ac:dyDescent="0.25">
      <c r="B385" s="9" t="s">
        <v>835</v>
      </c>
      <c r="C385" s="1">
        <v>7</v>
      </c>
      <c r="D385" s="2" t="s">
        <v>8212</v>
      </c>
      <c r="E385" s="16"/>
      <c r="F385" s="16" t="str">
        <f>IF(INDEX(I.Electricity.ES1U13C2,7)="","",INDEX(I.Electricity.ES1U13C2,7))</f>
        <v/>
      </c>
      <c r="G385" s="16"/>
      <c r="H385" s="1" t="str">
        <f t="shared" si="12"/>
        <v>Complete</v>
      </c>
      <c r="I385" s="68" t="s">
        <v>842</v>
      </c>
    </row>
    <row r="386" spans="2:9" ht="15" customHeight="1" x14ac:dyDescent="0.25">
      <c r="B386" s="9" t="s">
        <v>835</v>
      </c>
      <c r="C386" s="1">
        <v>8</v>
      </c>
      <c r="D386" s="2" t="s">
        <v>8212</v>
      </c>
      <c r="E386" s="16"/>
      <c r="F386" s="16" t="str">
        <f>IF(INDEX(I.Electricity.ES1U13C2,8)="","",INDEX(I.Electricity.ES1U13C2,8))</f>
        <v/>
      </c>
      <c r="G386" s="16"/>
      <c r="H386" s="1" t="str">
        <f t="shared" si="12"/>
        <v>Complete</v>
      </c>
      <c r="I386" s="68" t="s">
        <v>843</v>
      </c>
    </row>
    <row r="387" spans="2:9" ht="15" customHeight="1" x14ac:dyDescent="0.25">
      <c r="B387" s="9" t="s">
        <v>835</v>
      </c>
      <c r="C387" s="1">
        <v>9</v>
      </c>
      <c r="D387" s="2" t="s">
        <v>8212</v>
      </c>
      <c r="E387" s="16"/>
      <c r="F387" s="16" t="str">
        <f>IF(INDEX(I.Electricity.ES1U13C2,9)="","",INDEX(I.Electricity.ES1U13C2,9))</f>
        <v/>
      </c>
      <c r="G387" s="16"/>
      <c r="H387" s="1" t="str">
        <f t="shared" si="12"/>
        <v>Complete</v>
      </c>
      <c r="I387" s="68" t="s">
        <v>844</v>
      </c>
    </row>
    <row r="388" spans="2:9" ht="15" customHeight="1" x14ac:dyDescent="0.25">
      <c r="B388" s="9" t="s">
        <v>835</v>
      </c>
      <c r="C388" s="1">
        <v>10</v>
      </c>
      <c r="D388" s="2" t="s">
        <v>8212</v>
      </c>
      <c r="E388" s="16"/>
      <c r="F388" s="16" t="str">
        <f>IF(INDEX(I.Electricity.ES1U13C2,10)="","",INDEX(I.Electricity.ES1U13C2,10))</f>
        <v/>
      </c>
      <c r="G388" s="16"/>
      <c r="H388" s="1" t="str">
        <f t="shared" si="12"/>
        <v>Complete</v>
      </c>
      <c r="I388" s="68" t="s">
        <v>845</v>
      </c>
    </row>
    <row r="389" spans="2:9" ht="15" customHeight="1" x14ac:dyDescent="0.25">
      <c r="B389" s="9" t="s">
        <v>835</v>
      </c>
      <c r="C389" s="1">
        <v>11</v>
      </c>
      <c r="D389" s="2" t="s">
        <v>8212</v>
      </c>
      <c r="E389" s="16"/>
      <c r="F389" s="16" t="str">
        <f>IF(INDEX(I.Electricity.ES1U13C2,11)="","",INDEX(I.Electricity.ES1U13C2,11))</f>
        <v/>
      </c>
      <c r="G389" s="16"/>
      <c r="H389" s="1" t="str">
        <f t="shared" si="12"/>
        <v>Complete</v>
      </c>
      <c r="I389" s="68" t="s">
        <v>846</v>
      </c>
    </row>
    <row r="390" spans="2:9" ht="15" customHeight="1" x14ac:dyDescent="0.25">
      <c r="B390" s="9" t="s">
        <v>835</v>
      </c>
      <c r="C390" s="1">
        <v>12</v>
      </c>
      <c r="D390" s="2" t="s">
        <v>8212</v>
      </c>
      <c r="E390" s="16"/>
      <c r="F390" s="16" t="str">
        <f>IF(INDEX(I.Electricity.ES1U13C2,12)="","",INDEX(I.Electricity.ES1U13C2,12))</f>
        <v/>
      </c>
      <c r="G390" s="16"/>
      <c r="H390" s="1" t="str">
        <f t="shared" si="12"/>
        <v>Complete</v>
      </c>
      <c r="I390" s="68" t="s">
        <v>847</v>
      </c>
    </row>
    <row r="391" spans="2:9" ht="15" customHeight="1" x14ac:dyDescent="0.25">
      <c r="B391" s="9" t="s">
        <v>835</v>
      </c>
      <c r="C391" s="1">
        <v>13</v>
      </c>
      <c r="D391" s="2" t="s">
        <v>8212</v>
      </c>
      <c r="E391" s="16"/>
      <c r="F391" s="16" t="str">
        <f>IF(INDEX(I.Electricity.ES1U13C2,13)="","",INDEX(I.Electricity.ES1U13C2,13))</f>
        <v/>
      </c>
      <c r="G391" s="16"/>
      <c r="H391" s="1" t="str">
        <f t="shared" si="12"/>
        <v>Complete</v>
      </c>
      <c r="I391" s="68" t="s">
        <v>848</v>
      </c>
    </row>
    <row r="392" spans="2:9" ht="15" customHeight="1" x14ac:dyDescent="0.25">
      <c r="B392" s="9" t="s">
        <v>835</v>
      </c>
      <c r="C392" s="1">
        <v>14</v>
      </c>
      <c r="D392" s="2" t="s">
        <v>8212</v>
      </c>
      <c r="E392" s="16"/>
      <c r="F392" s="16" t="str">
        <f>IF(INDEX(I.Electricity.ES1U13C2,14)="","",INDEX(I.Electricity.ES1U13C2,14))</f>
        <v/>
      </c>
      <c r="G392" s="16"/>
      <c r="H392" s="1" t="str">
        <f t="shared" si="12"/>
        <v>Complete</v>
      </c>
      <c r="I392" s="68" t="s">
        <v>849</v>
      </c>
    </row>
    <row r="393" spans="2:9" ht="15" customHeight="1" x14ac:dyDescent="0.25">
      <c r="B393" s="9" t="s">
        <v>835</v>
      </c>
      <c r="C393" s="1">
        <v>15</v>
      </c>
      <c r="D393" s="2" t="s">
        <v>8212</v>
      </c>
      <c r="E393" s="16"/>
      <c r="F393" s="16" t="str">
        <f>IF(INDEX(I.Electricity.ES1U13C2,15)="","",INDEX(I.Electricity.ES1U13C2,15))</f>
        <v/>
      </c>
      <c r="G393" s="16"/>
      <c r="H393" s="1" t="str">
        <f t="shared" si="12"/>
        <v>Complete</v>
      </c>
      <c r="I393" s="68" t="s">
        <v>850</v>
      </c>
    </row>
    <row r="394" spans="2:9" ht="15" customHeight="1" x14ac:dyDescent="0.25">
      <c r="B394" s="9" t="s">
        <v>835</v>
      </c>
      <c r="C394" s="1">
        <v>16</v>
      </c>
      <c r="D394" s="2" t="s">
        <v>8212</v>
      </c>
      <c r="E394" s="16"/>
      <c r="F394" s="16" t="str">
        <f>IF(INDEX(I.Electricity.ES1U13C2,16)="","",INDEX(I.Electricity.ES1U13C2,16))</f>
        <v/>
      </c>
      <c r="G394" s="16"/>
      <c r="H394" s="1" t="str">
        <f t="shared" si="12"/>
        <v>Complete</v>
      </c>
      <c r="I394" s="68" t="s">
        <v>851</v>
      </c>
    </row>
    <row r="395" spans="2:9" ht="15" customHeight="1" x14ac:dyDescent="0.25">
      <c r="B395" s="9" t="s">
        <v>835</v>
      </c>
      <c r="C395" s="1">
        <v>17</v>
      </c>
      <c r="D395" s="2" t="s">
        <v>8212</v>
      </c>
      <c r="E395" s="16"/>
      <c r="F395" s="16" t="str">
        <f>IF(INDEX(I.Electricity.ES1U13C2,17)="","",INDEX(I.Electricity.ES1U13C2,17))</f>
        <v/>
      </c>
      <c r="G395" s="16"/>
      <c r="H395" s="1" t="str">
        <f t="shared" si="12"/>
        <v>Complete</v>
      </c>
      <c r="I395" s="68" t="s">
        <v>852</v>
      </c>
    </row>
    <row r="396" spans="2:9" ht="15" customHeight="1" x14ac:dyDescent="0.25">
      <c r="B396" s="9" t="s">
        <v>835</v>
      </c>
      <c r="C396" s="1">
        <v>18</v>
      </c>
      <c r="D396" s="2" t="s">
        <v>8212</v>
      </c>
      <c r="E396" s="16"/>
      <c r="F396" s="16" t="str">
        <f>IF(INDEX(I.Electricity.ES1U13C2,18)="","",INDEX(I.Electricity.ES1U13C2,18))</f>
        <v/>
      </c>
      <c r="G396" s="16"/>
      <c r="H396" s="1" t="str">
        <f t="shared" si="12"/>
        <v>Complete</v>
      </c>
      <c r="I396" s="68" t="s">
        <v>853</v>
      </c>
    </row>
    <row r="397" spans="2:9" ht="15" customHeight="1" x14ac:dyDescent="0.25">
      <c r="B397" s="9" t="s">
        <v>835</v>
      </c>
      <c r="C397" s="1">
        <v>19</v>
      </c>
      <c r="D397" s="2" t="s">
        <v>8212</v>
      </c>
      <c r="E397" s="16"/>
      <c r="F397" s="16" t="str">
        <f>IF(INDEX(I.Electricity.ES1U13C2,19)="","",INDEX(I.Electricity.ES1U13C2,19))</f>
        <v/>
      </c>
      <c r="G397" s="16"/>
      <c r="H397" s="1" t="str">
        <f t="shared" si="12"/>
        <v>Complete</v>
      </c>
      <c r="I397" s="68" t="s">
        <v>854</v>
      </c>
    </row>
    <row r="398" spans="2:9" ht="15" customHeight="1" x14ac:dyDescent="0.25">
      <c r="B398" s="9" t="s">
        <v>835</v>
      </c>
      <c r="C398" s="1">
        <v>20</v>
      </c>
      <c r="D398" s="2" t="s">
        <v>8212</v>
      </c>
      <c r="E398" s="16"/>
      <c r="F398" s="16" t="str">
        <f>IF(INDEX(I.Electricity.ES1U13C2,20)="","",INDEX(I.Electricity.ES1U13C2,20))</f>
        <v/>
      </c>
      <c r="G398" s="16"/>
      <c r="H398" s="1" t="str">
        <f t="shared" si="12"/>
        <v>Complete</v>
      </c>
      <c r="I398" s="68" t="s">
        <v>855</v>
      </c>
    </row>
    <row r="399" spans="2:9" ht="15" customHeight="1" x14ac:dyDescent="0.25">
      <c r="B399" s="9" t="s">
        <v>835</v>
      </c>
      <c r="C399" s="1">
        <v>21</v>
      </c>
      <c r="D399" s="2" t="s">
        <v>8212</v>
      </c>
      <c r="E399" s="16"/>
      <c r="F399" s="16" t="str">
        <f>IF(INDEX(I.Electricity.ES1U13C2,21)="","",INDEX(I.Electricity.ES1U13C2,21))</f>
        <v/>
      </c>
      <c r="G399" s="16"/>
      <c r="H399" s="1" t="str">
        <f t="shared" si="12"/>
        <v>Complete</v>
      </c>
      <c r="I399" s="68" t="s">
        <v>856</v>
      </c>
    </row>
    <row r="400" spans="2:9" ht="15" customHeight="1" x14ac:dyDescent="0.25">
      <c r="B400" s="9" t="s">
        <v>835</v>
      </c>
      <c r="C400" s="1">
        <v>22</v>
      </c>
      <c r="D400" s="2" t="s">
        <v>8212</v>
      </c>
      <c r="E400" s="16"/>
      <c r="F400" s="16" t="str">
        <f>IF(INDEX(I.Electricity.ES1U13C2,22)="","",INDEX(I.Electricity.ES1U13C2,22))</f>
        <v/>
      </c>
      <c r="G400" s="16"/>
      <c r="H400" s="1" t="str">
        <f t="shared" si="12"/>
        <v>Complete</v>
      </c>
      <c r="I400" s="68" t="s">
        <v>857</v>
      </c>
    </row>
    <row r="401" spans="2:9" ht="15" customHeight="1" x14ac:dyDescent="0.25">
      <c r="B401" s="9" t="s">
        <v>835</v>
      </c>
      <c r="C401" s="1">
        <v>23</v>
      </c>
      <c r="D401" s="2" t="s">
        <v>8212</v>
      </c>
      <c r="E401" s="16"/>
      <c r="F401" s="16" t="str">
        <f>IF(INDEX(I.Electricity.ES1U13C2,23)="","",INDEX(I.Electricity.ES1U13C2,23))</f>
        <v/>
      </c>
      <c r="G401" s="16"/>
      <c r="H401" s="1" t="str">
        <f t="shared" si="12"/>
        <v>Complete</v>
      </c>
      <c r="I401" s="68" t="s">
        <v>858</v>
      </c>
    </row>
    <row r="402" spans="2:9" ht="15" customHeight="1" x14ac:dyDescent="0.25">
      <c r="B402" s="7" t="s">
        <v>835</v>
      </c>
      <c r="C402" s="5">
        <v>24</v>
      </c>
      <c r="D402" s="6" t="s">
        <v>8212</v>
      </c>
      <c r="E402" s="76"/>
      <c r="F402" s="76" t="str">
        <f>IF(INDEX(I.Electricity.ES1U13C2,24)="","",INDEX(I.Electricity.ES1U13C2,24))</f>
        <v/>
      </c>
      <c r="G402" s="76"/>
      <c r="H402" s="5" t="str">
        <f t="shared" si="12"/>
        <v>Complete</v>
      </c>
      <c r="I402" s="71" t="s">
        <v>859</v>
      </c>
    </row>
    <row r="403" spans="2:9" ht="15" customHeight="1" x14ac:dyDescent="0.25">
      <c r="B403" s="9" t="s">
        <v>860</v>
      </c>
      <c r="C403" s="1">
        <v>1</v>
      </c>
      <c r="D403" s="2" t="s">
        <v>8213</v>
      </c>
      <c r="E403" s="16"/>
      <c r="F403" s="16" t="str">
        <f>IF(INDEX(I.Electricity.ES1U14C2,1)="","",INDEX(I.Electricity.ES1U14C2,1))</f>
        <v/>
      </c>
      <c r="G403" s="16"/>
      <c r="H403" s="1" t="str">
        <f t="shared" ref="H403:H426" si="13">IF(AND(I.Developer.ES1=TRUE,I.Facility.UnitCount&gt;=14,I.Developer.C2=TRUE,F403=""),"Incomplete","Complete")</f>
        <v>Complete</v>
      </c>
      <c r="I403" s="68" t="s">
        <v>861</v>
      </c>
    </row>
    <row r="404" spans="2:9" ht="15" customHeight="1" x14ac:dyDescent="0.25">
      <c r="B404" s="9" t="s">
        <v>860</v>
      </c>
      <c r="C404" s="1">
        <v>2</v>
      </c>
      <c r="D404" s="2" t="s">
        <v>8213</v>
      </c>
      <c r="E404" s="16"/>
      <c r="F404" s="16" t="str">
        <f>IF(INDEX(I.Electricity.ES1U14C2,2)="","",INDEX(I.Electricity.ES1U14C2,2))</f>
        <v/>
      </c>
      <c r="G404" s="16"/>
      <c r="H404" s="1" t="str">
        <f t="shared" si="13"/>
        <v>Complete</v>
      </c>
      <c r="I404" s="68" t="s">
        <v>862</v>
      </c>
    </row>
    <row r="405" spans="2:9" ht="15" customHeight="1" x14ac:dyDescent="0.25">
      <c r="B405" s="9" t="s">
        <v>860</v>
      </c>
      <c r="C405" s="1">
        <v>3</v>
      </c>
      <c r="D405" s="2" t="s">
        <v>8213</v>
      </c>
      <c r="E405" s="16"/>
      <c r="F405" s="16" t="str">
        <f>IF(INDEX(I.Electricity.ES1U14C2,3)="","",INDEX(I.Electricity.ES1U14C2,3))</f>
        <v/>
      </c>
      <c r="G405" s="16"/>
      <c r="H405" s="1" t="str">
        <f t="shared" si="13"/>
        <v>Complete</v>
      </c>
      <c r="I405" s="68" t="s">
        <v>863</v>
      </c>
    </row>
    <row r="406" spans="2:9" ht="15" customHeight="1" x14ac:dyDescent="0.25">
      <c r="B406" s="9" t="s">
        <v>860</v>
      </c>
      <c r="C406" s="1">
        <v>4</v>
      </c>
      <c r="D406" s="2" t="s">
        <v>8213</v>
      </c>
      <c r="E406" s="16"/>
      <c r="F406" s="16" t="str">
        <f>IF(INDEX(I.Electricity.ES1U14C2,4)="","",INDEX(I.Electricity.ES1U14C2,4))</f>
        <v/>
      </c>
      <c r="G406" s="16"/>
      <c r="H406" s="1" t="str">
        <f t="shared" si="13"/>
        <v>Complete</v>
      </c>
      <c r="I406" s="68" t="s">
        <v>864</v>
      </c>
    </row>
    <row r="407" spans="2:9" ht="15" customHeight="1" x14ac:dyDescent="0.25">
      <c r="B407" s="9" t="s">
        <v>860</v>
      </c>
      <c r="C407" s="1">
        <v>5</v>
      </c>
      <c r="D407" s="2" t="s">
        <v>8213</v>
      </c>
      <c r="E407" s="16"/>
      <c r="F407" s="16" t="str">
        <f>IF(INDEX(I.Electricity.ES1U14C2,5)="","",INDEX(I.Electricity.ES1U14C2,5))</f>
        <v/>
      </c>
      <c r="G407" s="16"/>
      <c r="H407" s="1" t="str">
        <f t="shared" si="13"/>
        <v>Complete</v>
      </c>
      <c r="I407" s="68" t="s">
        <v>865</v>
      </c>
    </row>
    <row r="408" spans="2:9" ht="15" customHeight="1" x14ac:dyDescent="0.25">
      <c r="B408" s="9" t="s">
        <v>860</v>
      </c>
      <c r="C408" s="1">
        <v>6</v>
      </c>
      <c r="D408" s="2" t="s">
        <v>8213</v>
      </c>
      <c r="E408" s="16"/>
      <c r="F408" s="16" t="str">
        <f>IF(INDEX(I.Electricity.ES1U14C2,6)="","",INDEX(I.Electricity.ES1U14C2,6))</f>
        <v/>
      </c>
      <c r="G408" s="16"/>
      <c r="H408" s="1" t="str">
        <f t="shared" si="13"/>
        <v>Complete</v>
      </c>
      <c r="I408" s="68" t="s">
        <v>866</v>
      </c>
    </row>
    <row r="409" spans="2:9" ht="15" customHeight="1" x14ac:dyDescent="0.25">
      <c r="B409" s="9" t="s">
        <v>860</v>
      </c>
      <c r="C409" s="1">
        <v>7</v>
      </c>
      <c r="D409" s="2" t="s">
        <v>8213</v>
      </c>
      <c r="E409" s="16"/>
      <c r="F409" s="16" t="str">
        <f>IF(INDEX(I.Electricity.ES1U14C2,7)="","",INDEX(I.Electricity.ES1U14C2,7))</f>
        <v/>
      </c>
      <c r="G409" s="16"/>
      <c r="H409" s="1" t="str">
        <f t="shared" si="13"/>
        <v>Complete</v>
      </c>
      <c r="I409" s="68" t="s">
        <v>867</v>
      </c>
    </row>
    <row r="410" spans="2:9" ht="15" customHeight="1" x14ac:dyDescent="0.25">
      <c r="B410" s="9" t="s">
        <v>860</v>
      </c>
      <c r="C410" s="1">
        <v>8</v>
      </c>
      <c r="D410" s="2" t="s">
        <v>8213</v>
      </c>
      <c r="E410" s="16"/>
      <c r="F410" s="16" t="str">
        <f>IF(INDEX(I.Electricity.ES1U14C2,8)="","",INDEX(I.Electricity.ES1U14C2,8))</f>
        <v/>
      </c>
      <c r="G410" s="16"/>
      <c r="H410" s="1" t="str">
        <f t="shared" si="13"/>
        <v>Complete</v>
      </c>
      <c r="I410" s="68" t="s">
        <v>868</v>
      </c>
    </row>
    <row r="411" spans="2:9" ht="15" customHeight="1" x14ac:dyDescent="0.25">
      <c r="B411" s="9" t="s">
        <v>860</v>
      </c>
      <c r="C411" s="1">
        <v>9</v>
      </c>
      <c r="D411" s="2" t="s">
        <v>8213</v>
      </c>
      <c r="E411" s="16"/>
      <c r="F411" s="16" t="str">
        <f>IF(INDEX(I.Electricity.ES1U14C2,9)="","",INDEX(I.Electricity.ES1U14C2,9))</f>
        <v/>
      </c>
      <c r="G411" s="16"/>
      <c r="H411" s="1" t="str">
        <f t="shared" si="13"/>
        <v>Complete</v>
      </c>
      <c r="I411" s="68" t="s">
        <v>869</v>
      </c>
    </row>
    <row r="412" spans="2:9" ht="15" customHeight="1" x14ac:dyDescent="0.25">
      <c r="B412" s="9" t="s">
        <v>860</v>
      </c>
      <c r="C412" s="1">
        <v>10</v>
      </c>
      <c r="D412" s="2" t="s">
        <v>8213</v>
      </c>
      <c r="E412" s="16"/>
      <c r="F412" s="16" t="str">
        <f>IF(INDEX(I.Electricity.ES1U14C2,10)="","",INDEX(I.Electricity.ES1U14C2,10))</f>
        <v/>
      </c>
      <c r="G412" s="16"/>
      <c r="H412" s="1" t="str">
        <f t="shared" si="13"/>
        <v>Complete</v>
      </c>
      <c r="I412" s="68" t="s">
        <v>870</v>
      </c>
    </row>
    <row r="413" spans="2:9" ht="15" customHeight="1" x14ac:dyDescent="0.25">
      <c r="B413" s="9" t="s">
        <v>860</v>
      </c>
      <c r="C413" s="1">
        <v>11</v>
      </c>
      <c r="D413" s="2" t="s">
        <v>8213</v>
      </c>
      <c r="E413" s="16"/>
      <c r="F413" s="16" t="str">
        <f>IF(INDEX(I.Electricity.ES1U14C2,11)="","",INDEX(I.Electricity.ES1U14C2,11))</f>
        <v/>
      </c>
      <c r="G413" s="16"/>
      <c r="H413" s="1" t="str">
        <f t="shared" si="13"/>
        <v>Complete</v>
      </c>
      <c r="I413" s="68" t="s">
        <v>871</v>
      </c>
    </row>
    <row r="414" spans="2:9" ht="15" customHeight="1" x14ac:dyDescent="0.25">
      <c r="B414" s="9" t="s">
        <v>860</v>
      </c>
      <c r="C414" s="1">
        <v>12</v>
      </c>
      <c r="D414" s="2" t="s">
        <v>8213</v>
      </c>
      <c r="E414" s="16"/>
      <c r="F414" s="16" t="str">
        <f>IF(INDEX(I.Electricity.ES1U14C2,12)="","",INDEX(I.Electricity.ES1U14C2,12))</f>
        <v/>
      </c>
      <c r="G414" s="16"/>
      <c r="H414" s="1" t="str">
        <f t="shared" si="13"/>
        <v>Complete</v>
      </c>
      <c r="I414" s="68" t="s">
        <v>872</v>
      </c>
    </row>
    <row r="415" spans="2:9" ht="15" customHeight="1" x14ac:dyDescent="0.25">
      <c r="B415" s="9" t="s">
        <v>860</v>
      </c>
      <c r="C415" s="1">
        <v>13</v>
      </c>
      <c r="D415" s="2" t="s">
        <v>8213</v>
      </c>
      <c r="E415" s="16"/>
      <c r="F415" s="16" t="str">
        <f>IF(INDEX(I.Electricity.ES1U14C2,13)="","",INDEX(I.Electricity.ES1U14C2,13))</f>
        <v/>
      </c>
      <c r="G415" s="16"/>
      <c r="H415" s="1" t="str">
        <f t="shared" si="13"/>
        <v>Complete</v>
      </c>
      <c r="I415" s="68" t="s">
        <v>873</v>
      </c>
    </row>
    <row r="416" spans="2:9" ht="15" customHeight="1" x14ac:dyDescent="0.25">
      <c r="B416" s="9" t="s">
        <v>860</v>
      </c>
      <c r="C416" s="1">
        <v>14</v>
      </c>
      <c r="D416" s="2" t="s">
        <v>8213</v>
      </c>
      <c r="E416" s="16"/>
      <c r="F416" s="16" t="str">
        <f>IF(INDEX(I.Electricity.ES1U14C2,14)="","",INDEX(I.Electricity.ES1U14C2,14))</f>
        <v/>
      </c>
      <c r="G416" s="16"/>
      <c r="H416" s="1" t="str">
        <f t="shared" si="13"/>
        <v>Complete</v>
      </c>
      <c r="I416" s="68" t="s">
        <v>874</v>
      </c>
    </row>
    <row r="417" spans="2:9" ht="15" customHeight="1" x14ac:dyDescent="0.25">
      <c r="B417" s="9" t="s">
        <v>860</v>
      </c>
      <c r="C417" s="1">
        <v>15</v>
      </c>
      <c r="D417" s="2" t="s">
        <v>8213</v>
      </c>
      <c r="E417" s="16"/>
      <c r="F417" s="16" t="str">
        <f>IF(INDEX(I.Electricity.ES1U14C2,15)="","",INDEX(I.Electricity.ES1U14C2,15))</f>
        <v/>
      </c>
      <c r="G417" s="16"/>
      <c r="H417" s="1" t="str">
        <f t="shared" si="13"/>
        <v>Complete</v>
      </c>
      <c r="I417" s="68" t="s">
        <v>875</v>
      </c>
    </row>
    <row r="418" spans="2:9" ht="15" customHeight="1" x14ac:dyDescent="0.25">
      <c r="B418" s="9" t="s">
        <v>860</v>
      </c>
      <c r="C418" s="1">
        <v>16</v>
      </c>
      <c r="D418" s="2" t="s">
        <v>8213</v>
      </c>
      <c r="E418" s="16"/>
      <c r="F418" s="16" t="str">
        <f>IF(INDEX(I.Electricity.ES1U14C2,16)="","",INDEX(I.Electricity.ES1U14C2,16))</f>
        <v/>
      </c>
      <c r="G418" s="16"/>
      <c r="H418" s="1" t="str">
        <f t="shared" si="13"/>
        <v>Complete</v>
      </c>
      <c r="I418" s="68" t="s">
        <v>876</v>
      </c>
    </row>
    <row r="419" spans="2:9" ht="15" customHeight="1" x14ac:dyDescent="0.25">
      <c r="B419" s="9" t="s">
        <v>860</v>
      </c>
      <c r="C419" s="1">
        <v>17</v>
      </c>
      <c r="D419" s="2" t="s">
        <v>8213</v>
      </c>
      <c r="E419" s="16"/>
      <c r="F419" s="16" t="str">
        <f>IF(INDEX(I.Electricity.ES1U14C2,17)="","",INDEX(I.Electricity.ES1U14C2,17))</f>
        <v/>
      </c>
      <c r="G419" s="16"/>
      <c r="H419" s="1" t="str">
        <f t="shared" si="13"/>
        <v>Complete</v>
      </c>
      <c r="I419" s="68" t="s">
        <v>877</v>
      </c>
    </row>
    <row r="420" spans="2:9" ht="15" customHeight="1" x14ac:dyDescent="0.25">
      <c r="B420" s="9" t="s">
        <v>860</v>
      </c>
      <c r="C420" s="1">
        <v>18</v>
      </c>
      <c r="D420" s="2" t="s">
        <v>8213</v>
      </c>
      <c r="E420" s="16"/>
      <c r="F420" s="16" t="str">
        <f>IF(INDEX(I.Electricity.ES1U14C2,18)="","",INDEX(I.Electricity.ES1U14C2,18))</f>
        <v/>
      </c>
      <c r="G420" s="16"/>
      <c r="H420" s="1" t="str">
        <f t="shared" si="13"/>
        <v>Complete</v>
      </c>
      <c r="I420" s="68" t="s">
        <v>878</v>
      </c>
    </row>
    <row r="421" spans="2:9" ht="15" customHeight="1" x14ac:dyDescent="0.25">
      <c r="B421" s="9" t="s">
        <v>860</v>
      </c>
      <c r="C421" s="1">
        <v>19</v>
      </c>
      <c r="D421" s="2" t="s">
        <v>8213</v>
      </c>
      <c r="E421" s="16"/>
      <c r="F421" s="16" t="str">
        <f>IF(INDEX(I.Electricity.ES1U14C2,19)="","",INDEX(I.Electricity.ES1U14C2,19))</f>
        <v/>
      </c>
      <c r="G421" s="16"/>
      <c r="H421" s="1" t="str">
        <f t="shared" si="13"/>
        <v>Complete</v>
      </c>
      <c r="I421" s="68" t="s">
        <v>879</v>
      </c>
    </row>
    <row r="422" spans="2:9" ht="15" customHeight="1" x14ac:dyDescent="0.25">
      <c r="B422" s="9" t="s">
        <v>860</v>
      </c>
      <c r="C422" s="1">
        <v>20</v>
      </c>
      <c r="D422" s="2" t="s">
        <v>8213</v>
      </c>
      <c r="E422" s="16"/>
      <c r="F422" s="16" t="str">
        <f>IF(INDEX(I.Electricity.ES1U14C2,20)="","",INDEX(I.Electricity.ES1U14C2,20))</f>
        <v/>
      </c>
      <c r="G422" s="16"/>
      <c r="H422" s="1" t="str">
        <f t="shared" si="13"/>
        <v>Complete</v>
      </c>
      <c r="I422" s="68" t="s">
        <v>880</v>
      </c>
    </row>
    <row r="423" spans="2:9" ht="15" customHeight="1" x14ac:dyDescent="0.25">
      <c r="B423" s="9" t="s">
        <v>860</v>
      </c>
      <c r="C423" s="1">
        <v>21</v>
      </c>
      <c r="D423" s="2" t="s">
        <v>8213</v>
      </c>
      <c r="E423" s="16"/>
      <c r="F423" s="16" t="str">
        <f>IF(INDEX(I.Electricity.ES1U14C2,21)="","",INDEX(I.Electricity.ES1U14C2,21))</f>
        <v/>
      </c>
      <c r="G423" s="16"/>
      <c r="H423" s="1" t="str">
        <f t="shared" si="13"/>
        <v>Complete</v>
      </c>
      <c r="I423" s="68" t="s">
        <v>881</v>
      </c>
    </row>
    <row r="424" spans="2:9" ht="15" customHeight="1" x14ac:dyDescent="0.25">
      <c r="B424" s="9" t="s">
        <v>860</v>
      </c>
      <c r="C424" s="1">
        <v>22</v>
      </c>
      <c r="D424" s="2" t="s">
        <v>8213</v>
      </c>
      <c r="E424" s="16"/>
      <c r="F424" s="16" t="str">
        <f>IF(INDEX(I.Electricity.ES1U14C2,22)="","",INDEX(I.Electricity.ES1U14C2,22))</f>
        <v/>
      </c>
      <c r="G424" s="16"/>
      <c r="H424" s="1" t="str">
        <f t="shared" si="13"/>
        <v>Complete</v>
      </c>
      <c r="I424" s="68" t="s">
        <v>882</v>
      </c>
    </row>
    <row r="425" spans="2:9" ht="15" customHeight="1" x14ac:dyDescent="0.25">
      <c r="B425" s="9" t="s">
        <v>860</v>
      </c>
      <c r="C425" s="1">
        <v>23</v>
      </c>
      <c r="D425" s="2" t="s">
        <v>8213</v>
      </c>
      <c r="E425" s="16"/>
      <c r="F425" s="16" t="str">
        <f>IF(INDEX(I.Electricity.ES1U14C2,23)="","",INDEX(I.Electricity.ES1U14C2,23))</f>
        <v/>
      </c>
      <c r="G425" s="16"/>
      <c r="H425" s="1" t="str">
        <f t="shared" si="13"/>
        <v>Complete</v>
      </c>
      <c r="I425" s="68" t="s">
        <v>883</v>
      </c>
    </row>
    <row r="426" spans="2:9" ht="15" customHeight="1" x14ac:dyDescent="0.25">
      <c r="B426" s="7" t="s">
        <v>860</v>
      </c>
      <c r="C426" s="5">
        <v>24</v>
      </c>
      <c r="D426" s="6" t="s">
        <v>8213</v>
      </c>
      <c r="E426" s="76"/>
      <c r="F426" s="76" t="str">
        <f>IF(INDEX(I.Electricity.ES1U14C2,24)="","",INDEX(I.Electricity.ES1U14C2,24))</f>
        <v/>
      </c>
      <c r="G426" s="76"/>
      <c r="H426" s="5" t="str">
        <f t="shared" si="13"/>
        <v>Complete</v>
      </c>
      <c r="I426" s="71" t="s">
        <v>884</v>
      </c>
    </row>
    <row r="427" spans="2:9" ht="15" customHeight="1" x14ac:dyDescent="0.25">
      <c r="B427" s="9" t="s">
        <v>885</v>
      </c>
      <c r="C427" s="1">
        <v>1</v>
      </c>
      <c r="D427" s="2" t="s">
        <v>8214</v>
      </c>
      <c r="E427" s="16"/>
      <c r="F427" s="16" t="str">
        <f>IF(INDEX(I.Electricity.ES1U15C2,1)="","",INDEX(I.Electricity.ES1U15C2,1))</f>
        <v/>
      </c>
      <c r="G427" s="16"/>
      <c r="H427" s="1" t="str">
        <f t="shared" ref="H427:H450" si="14">IF(AND(I.Developer.ES1=TRUE,I.Facility.UnitCount&gt;=15,I.Developer.C2=TRUE,F427=""),"Incomplete","Complete")</f>
        <v>Complete</v>
      </c>
      <c r="I427" s="68" t="s">
        <v>886</v>
      </c>
    </row>
    <row r="428" spans="2:9" ht="15" customHeight="1" x14ac:dyDescent="0.25">
      <c r="B428" s="9" t="s">
        <v>885</v>
      </c>
      <c r="C428" s="1">
        <v>2</v>
      </c>
      <c r="D428" s="2" t="s">
        <v>8214</v>
      </c>
      <c r="E428" s="16"/>
      <c r="F428" s="16" t="str">
        <f>IF(INDEX(I.Electricity.ES1U15C2,2)="","",INDEX(I.Electricity.ES1U15C2,2))</f>
        <v/>
      </c>
      <c r="G428" s="16"/>
      <c r="H428" s="1" t="str">
        <f t="shared" si="14"/>
        <v>Complete</v>
      </c>
      <c r="I428" s="68" t="s">
        <v>887</v>
      </c>
    </row>
    <row r="429" spans="2:9" ht="15" customHeight="1" x14ac:dyDescent="0.25">
      <c r="B429" s="9" t="s">
        <v>885</v>
      </c>
      <c r="C429" s="1">
        <v>3</v>
      </c>
      <c r="D429" s="2" t="s">
        <v>8214</v>
      </c>
      <c r="E429" s="16"/>
      <c r="F429" s="16" t="str">
        <f>IF(INDEX(I.Electricity.ES1U15C2,3)="","",INDEX(I.Electricity.ES1U15C2,3))</f>
        <v/>
      </c>
      <c r="G429" s="16"/>
      <c r="H429" s="1" t="str">
        <f t="shared" si="14"/>
        <v>Complete</v>
      </c>
      <c r="I429" s="68" t="s">
        <v>888</v>
      </c>
    </row>
    <row r="430" spans="2:9" ht="15" customHeight="1" x14ac:dyDescent="0.25">
      <c r="B430" s="9" t="s">
        <v>885</v>
      </c>
      <c r="C430" s="1">
        <v>4</v>
      </c>
      <c r="D430" s="2" t="s">
        <v>8214</v>
      </c>
      <c r="E430" s="16"/>
      <c r="F430" s="16" t="str">
        <f>IF(INDEX(I.Electricity.ES1U15C2,4)="","",INDEX(I.Electricity.ES1U15C2,4))</f>
        <v/>
      </c>
      <c r="G430" s="16"/>
      <c r="H430" s="1" t="str">
        <f t="shared" si="14"/>
        <v>Complete</v>
      </c>
      <c r="I430" s="68" t="s">
        <v>889</v>
      </c>
    </row>
    <row r="431" spans="2:9" ht="15" customHeight="1" x14ac:dyDescent="0.25">
      <c r="B431" s="9" t="s">
        <v>885</v>
      </c>
      <c r="C431" s="1">
        <v>5</v>
      </c>
      <c r="D431" s="2" t="s">
        <v>8214</v>
      </c>
      <c r="E431" s="16"/>
      <c r="F431" s="16" t="str">
        <f>IF(INDEX(I.Electricity.ES1U15C2,5)="","",INDEX(I.Electricity.ES1U15C2,5))</f>
        <v/>
      </c>
      <c r="G431" s="16"/>
      <c r="H431" s="1" t="str">
        <f t="shared" si="14"/>
        <v>Complete</v>
      </c>
      <c r="I431" s="68" t="s">
        <v>890</v>
      </c>
    </row>
    <row r="432" spans="2:9" ht="15" customHeight="1" x14ac:dyDescent="0.25">
      <c r="B432" s="9" t="s">
        <v>885</v>
      </c>
      <c r="C432" s="1">
        <v>6</v>
      </c>
      <c r="D432" s="2" t="s">
        <v>8214</v>
      </c>
      <c r="E432" s="16"/>
      <c r="F432" s="16" t="str">
        <f>IF(INDEX(I.Electricity.ES1U15C2,6)="","",INDEX(I.Electricity.ES1U15C2,6))</f>
        <v/>
      </c>
      <c r="G432" s="16"/>
      <c r="H432" s="1" t="str">
        <f t="shared" si="14"/>
        <v>Complete</v>
      </c>
      <c r="I432" s="68" t="s">
        <v>891</v>
      </c>
    </row>
    <row r="433" spans="2:9" ht="15" customHeight="1" x14ac:dyDescent="0.25">
      <c r="B433" s="9" t="s">
        <v>885</v>
      </c>
      <c r="C433" s="1">
        <v>7</v>
      </c>
      <c r="D433" s="2" t="s">
        <v>8214</v>
      </c>
      <c r="E433" s="16"/>
      <c r="F433" s="16" t="str">
        <f>IF(INDEX(I.Electricity.ES1U15C2,7)="","",INDEX(I.Electricity.ES1U15C2,7))</f>
        <v/>
      </c>
      <c r="G433" s="16"/>
      <c r="H433" s="1" t="str">
        <f t="shared" si="14"/>
        <v>Complete</v>
      </c>
      <c r="I433" s="68" t="s">
        <v>892</v>
      </c>
    </row>
    <row r="434" spans="2:9" ht="15" customHeight="1" x14ac:dyDescent="0.25">
      <c r="B434" s="9" t="s">
        <v>885</v>
      </c>
      <c r="C434" s="1">
        <v>8</v>
      </c>
      <c r="D434" s="2" t="s">
        <v>8214</v>
      </c>
      <c r="E434" s="16"/>
      <c r="F434" s="16" t="str">
        <f>IF(INDEX(I.Electricity.ES1U15C2,8)="","",INDEX(I.Electricity.ES1U15C2,8))</f>
        <v/>
      </c>
      <c r="G434" s="16"/>
      <c r="H434" s="1" t="str">
        <f t="shared" si="14"/>
        <v>Complete</v>
      </c>
      <c r="I434" s="68" t="s">
        <v>893</v>
      </c>
    </row>
    <row r="435" spans="2:9" ht="15" customHeight="1" x14ac:dyDescent="0.25">
      <c r="B435" s="9" t="s">
        <v>885</v>
      </c>
      <c r="C435" s="1">
        <v>9</v>
      </c>
      <c r="D435" s="2" t="s">
        <v>8214</v>
      </c>
      <c r="E435" s="16"/>
      <c r="F435" s="16" t="str">
        <f>IF(INDEX(I.Electricity.ES1U15C2,9)="","",INDEX(I.Electricity.ES1U15C2,9))</f>
        <v/>
      </c>
      <c r="G435" s="16"/>
      <c r="H435" s="1" t="str">
        <f t="shared" si="14"/>
        <v>Complete</v>
      </c>
      <c r="I435" s="68" t="s">
        <v>894</v>
      </c>
    </row>
    <row r="436" spans="2:9" ht="15" customHeight="1" x14ac:dyDescent="0.25">
      <c r="B436" s="9" t="s">
        <v>885</v>
      </c>
      <c r="C436" s="1">
        <v>10</v>
      </c>
      <c r="D436" s="2" t="s">
        <v>8214</v>
      </c>
      <c r="E436" s="16"/>
      <c r="F436" s="16" t="str">
        <f>IF(INDEX(I.Electricity.ES1U15C2,10)="","",INDEX(I.Electricity.ES1U15C2,10))</f>
        <v/>
      </c>
      <c r="G436" s="16"/>
      <c r="H436" s="1" t="str">
        <f t="shared" si="14"/>
        <v>Complete</v>
      </c>
      <c r="I436" s="68" t="s">
        <v>895</v>
      </c>
    </row>
    <row r="437" spans="2:9" ht="15" customHeight="1" x14ac:dyDescent="0.25">
      <c r="B437" s="9" t="s">
        <v>885</v>
      </c>
      <c r="C437" s="1">
        <v>11</v>
      </c>
      <c r="D437" s="2" t="s">
        <v>8214</v>
      </c>
      <c r="E437" s="16"/>
      <c r="F437" s="16" t="str">
        <f>IF(INDEX(I.Electricity.ES1U15C2,11)="","",INDEX(I.Electricity.ES1U15C2,11))</f>
        <v/>
      </c>
      <c r="G437" s="16"/>
      <c r="H437" s="1" t="str">
        <f t="shared" si="14"/>
        <v>Complete</v>
      </c>
      <c r="I437" s="68" t="s">
        <v>896</v>
      </c>
    </row>
    <row r="438" spans="2:9" ht="15" customHeight="1" x14ac:dyDescent="0.25">
      <c r="B438" s="9" t="s">
        <v>885</v>
      </c>
      <c r="C438" s="1">
        <v>12</v>
      </c>
      <c r="D438" s="2" t="s">
        <v>8214</v>
      </c>
      <c r="E438" s="16"/>
      <c r="F438" s="16" t="str">
        <f>IF(INDEX(I.Electricity.ES1U15C2,12)="","",INDEX(I.Electricity.ES1U15C2,12))</f>
        <v/>
      </c>
      <c r="G438" s="16"/>
      <c r="H438" s="1" t="str">
        <f t="shared" si="14"/>
        <v>Complete</v>
      </c>
      <c r="I438" s="68" t="s">
        <v>897</v>
      </c>
    </row>
    <row r="439" spans="2:9" ht="15" customHeight="1" x14ac:dyDescent="0.25">
      <c r="B439" s="9" t="s">
        <v>885</v>
      </c>
      <c r="C439" s="1">
        <v>13</v>
      </c>
      <c r="D439" s="2" t="s">
        <v>8214</v>
      </c>
      <c r="E439" s="16"/>
      <c r="F439" s="16" t="str">
        <f>IF(INDEX(I.Electricity.ES1U15C2,13)="","",INDEX(I.Electricity.ES1U15C2,13))</f>
        <v/>
      </c>
      <c r="G439" s="16"/>
      <c r="H439" s="1" t="str">
        <f t="shared" si="14"/>
        <v>Complete</v>
      </c>
      <c r="I439" s="68" t="s">
        <v>898</v>
      </c>
    </row>
    <row r="440" spans="2:9" ht="15" customHeight="1" x14ac:dyDescent="0.25">
      <c r="B440" s="9" t="s">
        <v>885</v>
      </c>
      <c r="C440" s="1">
        <v>14</v>
      </c>
      <c r="D440" s="2" t="s">
        <v>8214</v>
      </c>
      <c r="E440" s="16"/>
      <c r="F440" s="16" t="str">
        <f>IF(INDEX(I.Electricity.ES1U15C2,14)="","",INDEX(I.Electricity.ES1U15C2,14))</f>
        <v/>
      </c>
      <c r="G440" s="16"/>
      <c r="H440" s="1" t="str">
        <f t="shared" si="14"/>
        <v>Complete</v>
      </c>
      <c r="I440" s="68" t="s">
        <v>899</v>
      </c>
    </row>
    <row r="441" spans="2:9" ht="15" customHeight="1" x14ac:dyDescent="0.25">
      <c r="B441" s="9" t="s">
        <v>885</v>
      </c>
      <c r="C441" s="1">
        <v>15</v>
      </c>
      <c r="D441" s="2" t="s">
        <v>8214</v>
      </c>
      <c r="E441" s="16"/>
      <c r="F441" s="16" t="str">
        <f>IF(INDEX(I.Electricity.ES1U15C2,15)="","",INDEX(I.Electricity.ES1U15C2,15))</f>
        <v/>
      </c>
      <c r="G441" s="16"/>
      <c r="H441" s="1" t="str">
        <f t="shared" si="14"/>
        <v>Complete</v>
      </c>
      <c r="I441" s="68" t="s">
        <v>900</v>
      </c>
    </row>
    <row r="442" spans="2:9" ht="15" customHeight="1" x14ac:dyDescent="0.25">
      <c r="B442" s="9" t="s">
        <v>885</v>
      </c>
      <c r="C442" s="1">
        <v>16</v>
      </c>
      <c r="D442" s="2" t="s">
        <v>8214</v>
      </c>
      <c r="E442" s="16"/>
      <c r="F442" s="16" t="str">
        <f>IF(INDEX(I.Electricity.ES1U15C2,16)="","",INDEX(I.Electricity.ES1U15C2,16))</f>
        <v/>
      </c>
      <c r="G442" s="16"/>
      <c r="H442" s="1" t="str">
        <f t="shared" si="14"/>
        <v>Complete</v>
      </c>
      <c r="I442" s="68" t="s">
        <v>901</v>
      </c>
    </row>
    <row r="443" spans="2:9" ht="15" customHeight="1" x14ac:dyDescent="0.25">
      <c r="B443" s="9" t="s">
        <v>885</v>
      </c>
      <c r="C443" s="1">
        <v>17</v>
      </c>
      <c r="D443" s="2" t="s">
        <v>8214</v>
      </c>
      <c r="E443" s="16"/>
      <c r="F443" s="16" t="str">
        <f>IF(INDEX(I.Electricity.ES1U15C2,17)="","",INDEX(I.Electricity.ES1U15C2,17))</f>
        <v/>
      </c>
      <c r="G443" s="16"/>
      <c r="H443" s="1" t="str">
        <f t="shared" si="14"/>
        <v>Complete</v>
      </c>
      <c r="I443" s="68" t="s">
        <v>902</v>
      </c>
    </row>
    <row r="444" spans="2:9" ht="15" customHeight="1" x14ac:dyDescent="0.25">
      <c r="B444" s="9" t="s">
        <v>885</v>
      </c>
      <c r="C444" s="1">
        <v>18</v>
      </c>
      <c r="D444" s="2" t="s">
        <v>8214</v>
      </c>
      <c r="E444" s="16"/>
      <c r="F444" s="16" t="str">
        <f>IF(INDEX(I.Electricity.ES1U15C2,18)="","",INDEX(I.Electricity.ES1U15C2,18))</f>
        <v/>
      </c>
      <c r="G444" s="16"/>
      <c r="H444" s="1" t="str">
        <f t="shared" si="14"/>
        <v>Complete</v>
      </c>
      <c r="I444" s="68" t="s">
        <v>903</v>
      </c>
    </row>
    <row r="445" spans="2:9" ht="15" customHeight="1" x14ac:dyDescent="0.25">
      <c r="B445" s="9" t="s">
        <v>885</v>
      </c>
      <c r="C445" s="1">
        <v>19</v>
      </c>
      <c r="D445" s="2" t="s">
        <v>8214</v>
      </c>
      <c r="E445" s="16"/>
      <c r="F445" s="16" t="str">
        <f>IF(INDEX(I.Electricity.ES1U15C2,19)="","",INDEX(I.Electricity.ES1U15C2,19))</f>
        <v/>
      </c>
      <c r="G445" s="16"/>
      <c r="H445" s="1" t="str">
        <f t="shared" si="14"/>
        <v>Complete</v>
      </c>
      <c r="I445" s="68" t="s">
        <v>904</v>
      </c>
    </row>
    <row r="446" spans="2:9" ht="15" customHeight="1" x14ac:dyDescent="0.25">
      <c r="B446" s="9" t="s">
        <v>885</v>
      </c>
      <c r="C446" s="1">
        <v>20</v>
      </c>
      <c r="D446" s="2" t="s">
        <v>8214</v>
      </c>
      <c r="E446" s="16"/>
      <c r="F446" s="16" t="str">
        <f>IF(INDEX(I.Electricity.ES1U15C2,20)="","",INDEX(I.Electricity.ES1U15C2,20))</f>
        <v/>
      </c>
      <c r="G446" s="16"/>
      <c r="H446" s="1" t="str">
        <f t="shared" si="14"/>
        <v>Complete</v>
      </c>
      <c r="I446" s="68" t="s">
        <v>905</v>
      </c>
    </row>
    <row r="447" spans="2:9" ht="15" customHeight="1" x14ac:dyDescent="0.25">
      <c r="B447" s="9" t="s">
        <v>885</v>
      </c>
      <c r="C447" s="1">
        <v>21</v>
      </c>
      <c r="D447" s="2" t="s">
        <v>8214</v>
      </c>
      <c r="E447" s="16"/>
      <c r="F447" s="16" t="str">
        <f>IF(INDEX(I.Electricity.ES1U15C2,21)="","",INDEX(I.Electricity.ES1U15C2,21))</f>
        <v/>
      </c>
      <c r="G447" s="16"/>
      <c r="H447" s="1" t="str">
        <f t="shared" si="14"/>
        <v>Complete</v>
      </c>
      <c r="I447" s="68" t="s">
        <v>906</v>
      </c>
    </row>
    <row r="448" spans="2:9" ht="15" customHeight="1" x14ac:dyDescent="0.25">
      <c r="B448" s="9" t="s">
        <v>885</v>
      </c>
      <c r="C448" s="1">
        <v>22</v>
      </c>
      <c r="D448" s="2" t="s">
        <v>8214</v>
      </c>
      <c r="E448" s="16"/>
      <c r="F448" s="16" t="str">
        <f>IF(INDEX(I.Electricity.ES1U15C2,22)="","",INDEX(I.Electricity.ES1U15C2,22))</f>
        <v/>
      </c>
      <c r="G448" s="16"/>
      <c r="H448" s="1" t="str">
        <f t="shared" si="14"/>
        <v>Complete</v>
      </c>
      <c r="I448" s="68" t="s">
        <v>907</v>
      </c>
    </row>
    <row r="449" spans="2:9" ht="15" customHeight="1" x14ac:dyDescent="0.25">
      <c r="B449" s="9" t="s">
        <v>885</v>
      </c>
      <c r="C449" s="1">
        <v>23</v>
      </c>
      <c r="D449" s="2" t="s">
        <v>8214</v>
      </c>
      <c r="E449" s="16"/>
      <c r="F449" s="16" t="str">
        <f>IF(INDEX(I.Electricity.ES1U15C2,23)="","",INDEX(I.Electricity.ES1U15C2,23))</f>
        <v/>
      </c>
      <c r="G449" s="16"/>
      <c r="H449" s="1" t="str">
        <f t="shared" si="14"/>
        <v>Complete</v>
      </c>
      <c r="I449" s="68" t="s">
        <v>908</v>
      </c>
    </row>
    <row r="450" spans="2:9" ht="15" customHeight="1" x14ac:dyDescent="0.25">
      <c r="B450" s="7" t="s">
        <v>885</v>
      </c>
      <c r="C450" s="5">
        <v>24</v>
      </c>
      <c r="D450" s="6" t="s">
        <v>8214</v>
      </c>
      <c r="E450" s="76"/>
      <c r="F450" s="76" t="str">
        <f>IF(INDEX(I.Electricity.ES1U15C2,24)="","",INDEX(I.Electricity.ES1U15C2,24))</f>
        <v/>
      </c>
      <c r="G450" s="76"/>
      <c r="H450" s="5" t="str">
        <f t="shared" si="14"/>
        <v>Complete</v>
      </c>
      <c r="I450" s="71" t="s">
        <v>909</v>
      </c>
    </row>
    <row r="451" spans="2:9" ht="15" customHeight="1" x14ac:dyDescent="0.25">
      <c r="B451" s="9" t="s">
        <v>910</v>
      </c>
      <c r="C451" s="1">
        <v>1</v>
      </c>
      <c r="D451" s="2" t="s">
        <v>8215</v>
      </c>
      <c r="E451" s="16"/>
      <c r="F451" s="16" t="str">
        <f>IF(INDEX(I.Electricity.ES1U16C2,1)="","",INDEX(I.Electricity.ES1U16C2,1))</f>
        <v/>
      </c>
      <c r="G451" s="16"/>
      <c r="H451" s="1" t="str">
        <f t="shared" ref="H451:H474" si="15">IF(AND(I.Developer.ES1=TRUE,I.Facility.UnitCount&gt;=16,I.Developer.C2=TRUE,F451=""),"Incomplete","Complete")</f>
        <v>Complete</v>
      </c>
      <c r="I451" s="68" t="s">
        <v>911</v>
      </c>
    </row>
    <row r="452" spans="2:9" ht="15" customHeight="1" x14ac:dyDescent="0.25">
      <c r="B452" s="9" t="s">
        <v>910</v>
      </c>
      <c r="C452" s="1">
        <v>2</v>
      </c>
      <c r="D452" s="2" t="s">
        <v>8215</v>
      </c>
      <c r="E452" s="16"/>
      <c r="F452" s="16" t="str">
        <f>IF(INDEX(I.Electricity.ES1U16C2,2)="","",INDEX(I.Electricity.ES1U16C2,2))</f>
        <v/>
      </c>
      <c r="G452" s="16"/>
      <c r="H452" s="1" t="str">
        <f t="shared" si="15"/>
        <v>Complete</v>
      </c>
      <c r="I452" s="68" t="s">
        <v>912</v>
      </c>
    </row>
    <row r="453" spans="2:9" ht="15" customHeight="1" x14ac:dyDescent="0.25">
      <c r="B453" s="9" t="s">
        <v>910</v>
      </c>
      <c r="C453" s="1">
        <v>3</v>
      </c>
      <c r="D453" s="2" t="s">
        <v>8215</v>
      </c>
      <c r="E453" s="16"/>
      <c r="F453" s="16" t="str">
        <f>IF(INDEX(I.Electricity.ES1U16C2,3)="","",INDEX(I.Electricity.ES1U16C2,3))</f>
        <v/>
      </c>
      <c r="G453" s="16"/>
      <c r="H453" s="1" t="str">
        <f t="shared" si="15"/>
        <v>Complete</v>
      </c>
      <c r="I453" s="68" t="s">
        <v>913</v>
      </c>
    </row>
    <row r="454" spans="2:9" ht="15" customHeight="1" x14ac:dyDescent="0.25">
      <c r="B454" s="9" t="s">
        <v>910</v>
      </c>
      <c r="C454" s="1">
        <v>4</v>
      </c>
      <c r="D454" s="2" t="s">
        <v>8215</v>
      </c>
      <c r="E454" s="16"/>
      <c r="F454" s="16" t="str">
        <f>IF(INDEX(I.Electricity.ES1U16C2,4)="","",INDEX(I.Electricity.ES1U16C2,4))</f>
        <v/>
      </c>
      <c r="G454" s="16"/>
      <c r="H454" s="1" t="str">
        <f t="shared" si="15"/>
        <v>Complete</v>
      </c>
      <c r="I454" s="68" t="s">
        <v>914</v>
      </c>
    </row>
    <row r="455" spans="2:9" ht="15" customHeight="1" x14ac:dyDescent="0.25">
      <c r="B455" s="9" t="s">
        <v>910</v>
      </c>
      <c r="C455" s="1">
        <v>5</v>
      </c>
      <c r="D455" s="2" t="s">
        <v>8215</v>
      </c>
      <c r="E455" s="16"/>
      <c r="F455" s="16" t="str">
        <f>IF(INDEX(I.Electricity.ES1U16C2,5)="","",INDEX(I.Electricity.ES1U16C2,5))</f>
        <v/>
      </c>
      <c r="G455" s="16"/>
      <c r="H455" s="1" t="str">
        <f t="shared" si="15"/>
        <v>Complete</v>
      </c>
      <c r="I455" s="68" t="s">
        <v>915</v>
      </c>
    </row>
    <row r="456" spans="2:9" ht="15" customHeight="1" x14ac:dyDescent="0.25">
      <c r="B456" s="9" t="s">
        <v>910</v>
      </c>
      <c r="C456" s="1">
        <v>6</v>
      </c>
      <c r="D456" s="2" t="s">
        <v>8215</v>
      </c>
      <c r="E456" s="16"/>
      <c r="F456" s="16" t="str">
        <f>IF(INDEX(I.Electricity.ES1U16C2,6)="","",INDEX(I.Electricity.ES1U16C2,6))</f>
        <v/>
      </c>
      <c r="G456" s="16"/>
      <c r="H456" s="1" t="str">
        <f t="shared" si="15"/>
        <v>Complete</v>
      </c>
      <c r="I456" s="68" t="s">
        <v>916</v>
      </c>
    </row>
    <row r="457" spans="2:9" ht="15" customHeight="1" x14ac:dyDescent="0.25">
      <c r="B457" s="9" t="s">
        <v>910</v>
      </c>
      <c r="C457" s="1">
        <v>7</v>
      </c>
      <c r="D457" s="2" t="s">
        <v>8215</v>
      </c>
      <c r="E457" s="16"/>
      <c r="F457" s="16" t="str">
        <f>IF(INDEX(I.Electricity.ES1U16C2,7)="","",INDEX(I.Electricity.ES1U16C2,7))</f>
        <v/>
      </c>
      <c r="G457" s="16"/>
      <c r="H457" s="1" t="str">
        <f t="shared" si="15"/>
        <v>Complete</v>
      </c>
      <c r="I457" s="68" t="s">
        <v>917</v>
      </c>
    </row>
    <row r="458" spans="2:9" ht="15" customHeight="1" x14ac:dyDescent="0.25">
      <c r="B458" s="9" t="s">
        <v>910</v>
      </c>
      <c r="C458" s="1">
        <v>8</v>
      </c>
      <c r="D458" s="2" t="s">
        <v>8215</v>
      </c>
      <c r="E458" s="16"/>
      <c r="F458" s="16" t="str">
        <f>IF(INDEX(I.Electricity.ES1U16C2,8)="","",INDEX(I.Electricity.ES1U16C2,8))</f>
        <v/>
      </c>
      <c r="G458" s="16"/>
      <c r="H458" s="1" t="str">
        <f t="shared" si="15"/>
        <v>Complete</v>
      </c>
      <c r="I458" s="68" t="s">
        <v>918</v>
      </c>
    </row>
    <row r="459" spans="2:9" ht="15" customHeight="1" x14ac:dyDescent="0.25">
      <c r="B459" s="9" t="s">
        <v>910</v>
      </c>
      <c r="C459" s="1">
        <v>9</v>
      </c>
      <c r="D459" s="2" t="s">
        <v>8215</v>
      </c>
      <c r="E459" s="16"/>
      <c r="F459" s="16" t="str">
        <f>IF(INDEX(I.Electricity.ES1U16C2,9)="","",INDEX(I.Electricity.ES1U16C2,9))</f>
        <v/>
      </c>
      <c r="G459" s="16"/>
      <c r="H459" s="1" t="str">
        <f t="shared" si="15"/>
        <v>Complete</v>
      </c>
      <c r="I459" s="68" t="s">
        <v>919</v>
      </c>
    </row>
    <row r="460" spans="2:9" ht="15" customHeight="1" x14ac:dyDescent="0.25">
      <c r="B460" s="9" t="s">
        <v>910</v>
      </c>
      <c r="C460" s="1">
        <v>10</v>
      </c>
      <c r="D460" s="2" t="s">
        <v>8215</v>
      </c>
      <c r="E460" s="16"/>
      <c r="F460" s="16" t="str">
        <f>IF(INDEX(I.Electricity.ES1U16C2,10)="","",INDEX(I.Electricity.ES1U16C2,10))</f>
        <v/>
      </c>
      <c r="G460" s="16"/>
      <c r="H460" s="1" t="str">
        <f t="shared" si="15"/>
        <v>Complete</v>
      </c>
      <c r="I460" s="68" t="s">
        <v>920</v>
      </c>
    </row>
    <row r="461" spans="2:9" ht="15" customHeight="1" x14ac:dyDescent="0.25">
      <c r="B461" s="9" t="s">
        <v>910</v>
      </c>
      <c r="C461" s="1">
        <v>11</v>
      </c>
      <c r="D461" s="2" t="s">
        <v>8215</v>
      </c>
      <c r="E461" s="16"/>
      <c r="F461" s="16" t="str">
        <f>IF(INDEX(I.Electricity.ES1U16C2,11)="","",INDEX(I.Electricity.ES1U16C2,11))</f>
        <v/>
      </c>
      <c r="G461" s="16"/>
      <c r="H461" s="1" t="str">
        <f t="shared" si="15"/>
        <v>Complete</v>
      </c>
      <c r="I461" s="68" t="s">
        <v>921</v>
      </c>
    </row>
    <row r="462" spans="2:9" ht="15" customHeight="1" x14ac:dyDescent="0.25">
      <c r="B462" s="9" t="s">
        <v>910</v>
      </c>
      <c r="C462" s="1">
        <v>12</v>
      </c>
      <c r="D462" s="2" t="s">
        <v>8215</v>
      </c>
      <c r="E462" s="16"/>
      <c r="F462" s="16" t="str">
        <f>IF(INDEX(I.Electricity.ES1U16C2,12)="","",INDEX(I.Electricity.ES1U16C2,12))</f>
        <v/>
      </c>
      <c r="G462" s="16"/>
      <c r="H462" s="1" t="str">
        <f t="shared" si="15"/>
        <v>Complete</v>
      </c>
      <c r="I462" s="68" t="s">
        <v>922</v>
      </c>
    </row>
    <row r="463" spans="2:9" ht="15" customHeight="1" x14ac:dyDescent="0.25">
      <c r="B463" s="9" t="s">
        <v>910</v>
      </c>
      <c r="C463" s="1">
        <v>13</v>
      </c>
      <c r="D463" s="2" t="s">
        <v>8215</v>
      </c>
      <c r="E463" s="16"/>
      <c r="F463" s="16" t="str">
        <f>IF(INDEX(I.Electricity.ES1U16C2,13)="","",INDEX(I.Electricity.ES1U16C2,13))</f>
        <v/>
      </c>
      <c r="G463" s="16"/>
      <c r="H463" s="1" t="str">
        <f t="shared" si="15"/>
        <v>Complete</v>
      </c>
      <c r="I463" s="68" t="s">
        <v>923</v>
      </c>
    </row>
    <row r="464" spans="2:9" ht="15" customHeight="1" x14ac:dyDescent="0.25">
      <c r="B464" s="9" t="s">
        <v>910</v>
      </c>
      <c r="C464" s="1">
        <v>14</v>
      </c>
      <c r="D464" s="2" t="s">
        <v>8215</v>
      </c>
      <c r="E464" s="16"/>
      <c r="F464" s="16" t="str">
        <f>IF(INDEX(I.Electricity.ES1U16C2,14)="","",INDEX(I.Electricity.ES1U16C2,14))</f>
        <v/>
      </c>
      <c r="G464" s="16"/>
      <c r="H464" s="1" t="str">
        <f t="shared" si="15"/>
        <v>Complete</v>
      </c>
      <c r="I464" s="68" t="s">
        <v>924</v>
      </c>
    </row>
    <row r="465" spans="2:9" ht="15" customHeight="1" x14ac:dyDescent="0.25">
      <c r="B465" s="9" t="s">
        <v>910</v>
      </c>
      <c r="C465" s="1">
        <v>15</v>
      </c>
      <c r="D465" s="2" t="s">
        <v>8215</v>
      </c>
      <c r="E465" s="16"/>
      <c r="F465" s="16" t="str">
        <f>IF(INDEX(I.Electricity.ES1U16C2,15)="","",INDEX(I.Electricity.ES1U16C2,15))</f>
        <v/>
      </c>
      <c r="G465" s="16"/>
      <c r="H465" s="1" t="str">
        <f t="shared" si="15"/>
        <v>Complete</v>
      </c>
      <c r="I465" s="68" t="s">
        <v>925</v>
      </c>
    </row>
    <row r="466" spans="2:9" ht="15" customHeight="1" x14ac:dyDescent="0.25">
      <c r="B466" s="9" t="s">
        <v>910</v>
      </c>
      <c r="C466" s="1">
        <v>16</v>
      </c>
      <c r="D466" s="2" t="s">
        <v>8215</v>
      </c>
      <c r="E466" s="16"/>
      <c r="F466" s="16" t="str">
        <f>IF(INDEX(I.Electricity.ES1U16C2,16)="","",INDEX(I.Electricity.ES1U16C2,16))</f>
        <v/>
      </c>
      <c r="G466" s="16"/>
      <c r="H466" s="1" t="str">
        <f t="shared" si="15"/>
        <v>Complete</v>
      </c>
      <c r="I466" s="68" t="s">
        <v>926</v>
      </c>
    </row>
    <row r="467" spans="2:9" ht="15" customHeight="1" x14ac:dyDescent="0.25">
      <c r="B467" s="9" t="s">
        <v>910</v>
      </c>
      <c r="C467" s="1">
        <v>17</v>
      </c>
      <c r="D467" s="2" t="s">
        <v>8215</v>
      </c>
      <c r="E467" s="16"/>
      <c r="F467" s="16" t="str">
        <f>IF(INDEX(I.Electricity.ES1U16C2,17)="","",INDEX(I.Electricity.ES1U16C2,17))</f>
        <v/>
      </c>
      <c r="G467" s="16"/>
      <c r="H467" s="1" t="str">
        <f t="shared" si="15"/>
        <v>Complete</v>
      </c>
      <c r="I467" s="68" t="s">
        <v>927</v>
      </c>
    </row>
    <row r="468" spans="2:9" ht="15" customHeight="1" x14ac:dyDescent="0.25">
      <c r="B468" s="9" t="s">
        <v>910</v>
      </c>
      <c r="C468" s="1">
        <v>18</v>
      </c>
      <c r="D468" s="2" t="s">
        <v>8215</v>
      </c>
      <c r="E468" s="16"/>
      <c r="F468" s="16" t="str">
        <f>IF(INDEX(I.Electricity.ES1U16C2,18)="","",INDEX(I.Electricity.ES1U16C2,18))</f>
        <v/>
      </c>
      <c r="G468" s="16"/>
      <c r="H468" s="1" t="str">
        <f t="shared" si="15"/>
        <v>Complete</v>
      </c>
      <c r="I468" s="68" t="s">
        <v>928</v>
      </c>
    </row>
    <row r="469" spans="2:9" ht="15" customHeight="1" x14ac:dyDescent="0.25">
      <c r="B469" s="9" t="s">
        <v>910</v>
      </c>
      <c r="C469" s="1">
        <v>19</v>
      </c>
      <c r="D469" s="2" t="s">
        <v>8215</v>
      </c>
      <c r="E469" s="16"/>
      <c r="F469" s="16" t="str">
        <f>IF(INDEX(I.Electricity.ES1U16C2,19)="","",INDEX(I.Electricity.ES1U16C2,19))</f>
        <v/>
      </c>
      <c r="G469" s="16"/>
      <c r="H469" s="1" t="str">
        <f t="shared" si="15"/>
        <v>Complete</v>
      </c>
      <c r="I469" s="68" t="s">
        <v>929</v>
      </c>
    </row>
    <row r="470" spans="2:9" ht="15" customHeight="1" x14ac:dyDescent="0.25">
      <c r="B470" s="9" t="s">
        <v>910</v>
      </c>
      <c r="C470" s="1">
        <v>20</v>
      </c>
      <c r="D470" s="2" t="s">
        <v>8215</v>
      </c>
      <c r="E470" s="16"/>
      <c r="F470" s="16" t="str">
        <f>IF(INDEX(I.Electricity.ES1U16C2,20)="","",INDEX(I.Electricity.ES1U16C2,20))</f>
        <v/>
      </c>
      <c r="G470" s="16"/>
      <c r="H470" s="1" t="str">
        <f t="shared" si="15"/>
        <v>Complete</v>
      </c>
      <c r="I470" s="68" t="s">
        <v>930</v>
      </c>
    </row>
    <row r="471" spans="2:9" ht="15" customHeight="1" x14ac:dyDescent="0.25">
      <c r="B471" s="9" t="s">
        <v>910</v>
      </c>
      <c r="C471" s="1">
        <v>21</v>
      </c>
      <c r="D471" s="2" t="s">
        <v>8215</v>
      </c>
      <c r="E471" s="16"/>
      <c r="F471" s="16" t="str">
        <f>IF(INDEX(I.Electricity.ES1U16C2,21)="","",INDEX(I.Electricity.ES1U16C2,21))</f>
        <v/>
      </c>
      <c r="G471" s="16"/>
      <c r="H471" s="1" t="str">
        <f t="shared" si="15"/>
        <v>Complete</v>
      </c>
      <c r="I471" s="68" t="s">
        <v>931</v>
      </c>
    </row>
    <row r="472" spans="2:9" ht="15" customHeight="1" x14ac:dyDescent="0.25">
      <c r="B472" s="9" t="s">
        <v>910</v>
      </c>
      <c r="C472" s="1">
        <v>22</v>
      </c>
      <c r="D472" s="2" t="s">
        <v>8215</v>
      </c>
      <c r="E472" s="16"/>
      <c r="F472" s="16" t="str">
        <f>IF(INDEX(I.Electricity.ES1U16C2,22)="","",INDEX(I.Electricity.ES1U16C2,22))</f>
        <v/>
      </c>
      <c r="G472" s="16"/>
      <c r="H472" s="1" t="str">
        <f t="shared" si="15"/>
        <v>Complete</v>
      </c>
      <c r="I472" s="68" t="s">
        <v>932</v>
      </c>
    </row>
    <row r="473" spans="2:9" ht="15" customHeight="1" x14ac:dyDescent="0.25">
      <c r="B473" s="9" t="s">
        <v>910</v>
      </c>
      <c r="C473" s="1">
        <v>23</v>
      </c>
      <c r="D473" s="2" t="s">
        <v>8215</v>
      </c>
      <c r="E473" s="16"/>
      <c r="F473" s="16" t="str">
        <f>IF(INDEX(I.Electricity.ES1U16C2,23)="","",INDEX(I.Electricity.ES1U16C2,23))</f>
        <v/>
      </c>
      <c r="G473" s="16"/>
      <c r="H473" s="1" t="str">
        <f t="shared" si="15"/>
        <v>Complete</v>
      </c>
      <c r="I473" s="68" t="s">
        <v>933</v>
      </c>
    </row>
    <row r="474" spans="2:9" ht="15" customHeight="1" x14ac:dyDescent="0.25">
      <c r="B474" s="7" t="s">
        <v>910</v>
      </c>
      <c r="C474" s="5">
        <v>24</v>
      </c>
      <c r="D474" s="6" t="s">
        <v>8215</v>
      </c>
      <c r="E474" s="76"/>
      <c r="F474" s="76" t="str">
        <f>IF(INDEX(I.Electricity.ES1U16C2,24)="","",INDEX(I.Electricity.ES1U16C2,24))</f>
        <v/>
      </c>
      <c r="G474" s="76"/>
      <c r="H474" s="5" t="str">
        <f t="shared" si="15"/>
        <v>Complete</v>
      </c>
      <c r="I474" s="71" t="s">
        <v>934</v>
      </c>
    </row>
    <row r="475" spans="2:9" ht="15" customHeight="1" x14ac:dyDescent="0.25">
      <c r="B475" s="9" t="s">
        <v>935</v>
      </c>
      <c r="C475" s="1">
        <v>1</v>
      </c>
      <c r="D475" s="2" t="s">
        <v>8216</v>
      </c>
      <c r="E475" s="16"/>
      <c r="F475" s="16" t="str">
        <f>IF(INDEX(I.Electricity.ES1U17C2,1)="","",INDEX(I.Electricity.ES1U17C2,1))</f>
        <v/>
      </c>
      <c r="G475" s="16"/>
      <c r="H475" s="1" t="str">
        <f t="shared" ref="H475:H498" si="16">IF(AND(I.Developer.ES1=TRUE,I.Facility.UnitCount&gt;=17,I.Developer.C2=TRUE,F475=""),"Incomplete","Complete")</f>
        <v>Complete</v>
      </c>
      <c r="I475" s="68" t="s">
        <v>936</v>
      </c>
    </row>
    <row r="476" spans="2:9" ht="15" customHeight="1" x14ac:dyDescent="0.25">
      <c r="B476" s="9" t="s">
        <v>935</v>
      </c>
      <c r="C476" s="1">
        <v>2</v>
      </c>
      <c r="D476" s="2" t="s">
        <v>8216</v>
      </c>
      <c r="E476" s="16"/>
      <c r="F476" s="16" t="str">
        <f>IF(INDEX(I.Electricity.ES1U17C2,2)="","",INDEX(I.Electricity.ES1U17C2,2))</f>
        <v/>
      </c>
      <c r="G476" s="16"/>
      <c r="H476" s="1" t="str">
        <f t="shared" si="16"/>
        <v>Complete</v>
      </c>
      <c r="I476" s="68" t="s">
        <v>937</v>
      </c>
    </row>
    <row r="477" spans="2:9" ht="15" customHeight="1" x14ac:dyDescent="0.25">
      <c r="B477" s="9" t="s">
        <v>935</v>
      </c>
      <c r="C477" s="1">
        <v>3</v>
      </c>
      <c r="D477" s="2" t="s">
        <v>8216</v>
      </c>
      <c r="E477" s="16"/>
      <c r="F477" s="16" t="str">
        <f>IF(INDEX(I.Electricity.ES1U17C2,3)="","",INDEX(I.Electricity.ES1U17C2,3))</f>
        <v/>
      </c>
      <c r="G477" s="16"/>
      <c r="H477" s="1" t="str">
        <f t="shared" si="16"/>
        <v>Complete</v>
      </c>
      <c r="I477" s="68" t="s">
        <v>938</v>
      </c>
    </row>
    <row r="478" spans="2:9" ht="15" customHeight="1" x14ac:dyDescent="0.25">
      <c r="B478" s="9" t="s">
        <v>935</v>
      </c>
      <c r="C478" s="1">
        <v>4</v>
      </c>
      <c r="D478" s="2" t="s">
        <v>8216</v>
      </c>
      <c r="E478" s="16"/>
      <c r="F478" s="16" t="str">
        <f>IF(INDEX(I.Electricity.ES1U17C2,4)="","",INDEX(I.Electricity.ES1U17C2,4))</f>
        <v/>
      </c>
      <c r="G478" s="16"/>
      <c r="H478" s="1" t="str">
        <f t="shared" si="16"/>
        <v>Complete</v>
      </c>
      <c r="I478" s="68" t="s">
        <v>939</v>
      </c>
    </row>
    <row r="479" spans="2:9" ht="15" customHeight="1" x14ac:dyDescent="0.25">
      <c r="B479" s="9" t="s">
        <v>935</v>
      </c>
      <c r="C479" s="1">
        <v>5</v>
      </c>
      <c r="D479" s="2" t="s">
        <v>8216</v>
      </c>
      <c r="E479" s="16"/>
      <c r="F479" s="16" t="str">
        <f>IF(INDEX(I.Electricity.ES1U17C2,5)="","",INDEX(I.Electricity.ES1U17C2,5))</f>
        <v/>
      </c>
      <c r="G479" s="16"/>
      <c r="H479" s="1" t="str">
        <f t="shared" si="16"/>
        <v>Complete</v>
      </c>
      <c r="I479" s="68" t="s">
        <v>940</v>
      </c>
    </row>
    <row r="480" spans="2:9" ht="15" customHeight="1" x14ac:dyDescent="0.25">
      <c r="B480" s="9" t="s">
        <v>935</v>
      </c>
      <c r="C480" s="1">
        <v>6</v>
      </c>
      <c r="D480" s="2" t="s">
        <v>8216</v>
      </c>
      <c r="E480" s="16"/>
      <c r="F480" s="16" t="str">
        <f>IF(INDEX(I.Electricity.ES1U17C2,6)="","",INDEX(I.Electricity.ES1U17C2,6))</f>
        <v/>
      </c>
      <c r="G480" s="16"/>
      <c r="H480" s="1" t="str">
        <f t="shared" si="16"/>
        <v>Complete</v>
      </c>
      <c r="I480" s="68" t="s">
        <v>941</v>
      </c>
    </row>
    <row r="481" spans="2:9" ht="15" customHeight="1" x14ac:dyDescent="0.25">
      <c r="B481" s="9" t="s">
        <v>935</v>
      </c>
      <c r="C481" s="1">
        <v>7</v>
      </c>
      <c r="D481" s="2" t="s">
        <v>8216</v>
      </c>
      <c r="E481" s="16"/>
      <c r="F481" s="16" t="str">
        <f>IF(INDEX(I.Electricity.ES1U17C2,7)="","",INDEX(I.Electricity.ES1U17C2,7))</f>
        <v/>
      </c>
      <c r="G481" s="16"/>
      <c r="H481" s="1" t="str">
        <f t="shared" si="16"/>
        <v>Complete</v>
      </c>
      <c r="I481" s="68" t="s">
        <v>942</v>
      </c>
    </row>
    <row r="482" spans="2:9" ht="15" customHeight="1" x14ac:dyDescent="0.25">
      <c r="B482" s="9" t="s">
        <v>935</v>
      </c>
      <c r="C482" s="1">
        <v>8</v>
      </c>
      <c r="D482" s="2" t="s">
        <v>8216</v>
      </c>
      <c r="E482" s="16"/>
      <c r="F482" s="16" t="str">
        <f>IF(INDEX(I.Electricity.ES1U17C2,8)="","",INDEX(I.Electricity.ES1U17C2,8))</f>
        <v/>
      </c>
      <c r="G482" s="16"/>
      <c r="H482" s="1" t="str">
        <f t="shared" si="16"/>
        <v>Complete</v>
      </c>
      <c r="I482" s="68" t="s">
        <v>943</v>
      </c>
    </row>
    <row r="483" spans="2:9" ht="15" customHeight="1" x14ac:dyDescent="0.25">
      <c r="B483" s="9" t="s">
        <v>935</v>
      </c>
      <c r="C483" s="1">
        <v>9</v>
      </c>
      <c r="D483" s="2" t="s">
        <v>8216</v>
      </c>
      <c r="E483" s="16"/>
      <c r="F483" s="16" t="str">
        <f>IF(INDEX(I.Electricity.ES1U17C2,9)="","",INDEX(I.Electricity.ES1U17C2,9))</f>
        <v/>
      </c>
      <c r="G483" s="16"/>
      <c r="H483" s="1" t="str">
        <f t="shared" si="16"/>
        <v>Complete</v>
      </c>
      <c r="I483" s="68" t="s">
        <v>944</v>
      </c>
    </row>
    <row r="484" spans="2:9" ht="15" customHeight="1" x14ac:dyDescent="0.25">
      <c r="B484" s="9" t="s">
        <v>935</v>
      </c>
      <c r="C484" s="1">
        <v>10</v>
      </c>
      <c r="D484" s="2" t="s">
        <v>8216</v>
      </c>
      <c r="E484" s="16"/>
      <c r="F484" s="16" t="str">
        <f>IF(INDEX(I.Electricity.ES1U17C2,10)="","",INDEX(I.Electricity.ES1U17C2,10))</f>
        <v/>
      </c>
      <c r="G484" s="16"/>
      <c r="H484" s="1" t="str">
        <f t="shared" si="16"/>
        <v>Complete</v>
      </c>
      <c r="I484" s="68" t="s">
        <v>945</v>
      </c>
    </row>
    <row r="485" spans="2:9" ht="15" customHeight="1" x14ac:dyDescent="0.25">
      <c r="B485" s="9" t="s">
        <v>935</v>
      </c>
      <c r="C485" s="1">
        <v>11</v>
      </c>
      <c r="D485" s="2" t="s">
        <v>8216</v>
      </c>
      <c r="E485" s="16"/>
      <c r="F485" s="16" t="str">
        <f>IF(INDEX(I.Electricity.ES1U17C2,11)="","",INDEX(I.Electricity.ES1U17C2,11))</f>
        <v/>
      </c>
      <c r="G485" s="16"/>
      <c r="H485" s="1" t="str">
        <f t="shared" si="16"/>
        <v>Complete</v>
      </c>
      <c r="I485" s="68" t="s">
        <v>946</v>
      </c>
    </row>
    <row r="486" spans="2:9" ht="15" customHeight="1" x14ac:dyDescent="0.25">
      <c r="B486" s="9" t="s">
        <v>935</v>
      </c>
      <c r="C486" s="1">
        <v>12</v>
      </c>
      <c r="D486" s="2" t="s">
        <v>8216</v>
      </c>
      <c r="E486" s="16"/>
      <c r="F486" s="16" t="str">
        <f>IF(INDEX(I.Electricity.ES1U17C2,12)="","",INDEX(I.Electricity.ES1U17C2,12))</f>
        <v/>
      </c>
      <c r="G486" s="16"/>
      <c r="H486" s="1" t="str">
        <f t="shared" si="16"/>
        <v>Complete</v>
      </c>
      <c r="I486" s="68" t="s">
        <v>947</v>
      </c>
    </row>
    <row r="487" spans="2:9" ht="15" customHeight="1" x14ac:dyDescent="0.25">
      <c r="B487" s="9" t="s">
        <v>935</v>
      </c>
      <c r="C487" s="1">
        <v>13</v>
      </c>
      <c r="D487" s="2" t="s">
        <v>8216</v>
      </c>
      <c r="E487" s="16"/>
      <c r="F487" s="16" t="str">
        <f>IF(INDEX(I.Electricity.ES1U17C2,13)="","",INDEX(I.Electricity.ES1U17C2,13))</f>
        <v/>
      </c>
      <c r="G487" s="16"/>
      <c r="H487" s="1" t="str">
        <f t="shared" si="16"/>
        <v>Complete</v>
      </c>
      <c r="I487" s="68" t="s">
        <v>948</v>
      </c>
    </row>
    <row r="488" spans="2:9" ht="15" customHeight="1" x14ac:dyDescent="0.25">
      <c r="B488" s="9" t="s">
        <v>935</v>
      </c>
      <c r="C488" s="1">
        <v>14</v>
      </c>
      <c r="D488" s="2" t="s">
        <v>8216</v>
      </c>
      <c r="E488" s="16"/>
      <c r="F488" s="16" t="str">
        <f>IF(INDEX(I.Electricity.ES1U17C2,14)="","",INDEX(I.Electricity.ES1U17C2,14))</f>
        <v/>
      </c>
      <c r="G488" s="16"/>
      <c r="H488" s="1" t="str">
        <f t="shared" si="16"/>
        <v>Complete</v>
      </c>
      <c r="I488" s="68" t="s">
        <v>949</v>
      </c>
    </row>
    <row r="489" spans="2:9" ht="15" customHeight="1" x14ac:dyDescent="0.25">
      <c r="B489" s="9" t="s">
        <v>935</v>
      </c>
      <c r="C489" s="1">
        <v>15</v>
      </c>
      <c r="D489" s="2" t="s">
        <v>8216</v>
      </c>
      <c r="E489" s="16"/>
      <c r="F489" s="16" t="str">
        <f>IF(INDEX(I.Electricity.ES1U17C2,15)="","",INDEX(I.Electricity.ES1U17C2,15))</f>
        <v/>
      </c>
      <c r="G489" s="16"/>
      <c r="H489" s="1" t="str">
        <f t="shared" si="16"/>
        <v>Complete</v>
      </c>
      <c r="I489" s="68" t="s">
        <v>950</v>
      </c>
    </row>
    <row r="490" spans="2:9" ht="15" customHeight="1" x14ac:dyDescent="0.25">
      <c r="B490" s="9" t="s">
        <v>935</v>
      </c>
      <c r="C490" s="1">
        <v>16</v>
      </c>
      <c r="D490" s="2" t="s">
        <v>8216</v>
      </c>
      <c r="E490" s="16"/>
      <c r="F490" s="16" t="str">
        <f>IF(INDEX(I.Electricity.ES1U17C2,16)="","",INDEX(I.Electricity.ES1U17C2,16))</f>
        <v/>
      </c>
      <c r="G490" s="16"/>
      <c r="H490" s="1" t="str">
        <f t="shared" si="16"/>
        <v>Complete</v>
      </c>
      <c r="I490" s="68" t="s">
        <v>951</v>
      </c>
    </row>
    <row r="491" spans="2:9" ht="15" customHeight="1" x14ac:dyDescent="0.25">
      <c r="B491" s="9" t="s">
        <v>935</v>
      </c>
      <c r="C491" s="1">
        <v>17</v>
      </c>
      <c r="D491" s="2" t="s">
        <v>8216</v>
      </c>
      <c r="E491" s="16"/>
      <c r="F491" s="16" t="str">
        <f>IF(INDEX(I.Electricity.ES1U17C2,17)="","",INDEX(I.Electricity.ES1U17C2,17))</f>
        <v/>
      </c>
      <c r="G491" s="16"/>
      <c r="H491" s="1" t="str">
        <f t="shared" si="16"/>
        <v>Complete</v>
      </c>
      <c r="I491" s="68" t="s">
        <v>952</v>
      </c>
    </row>
    <row r="492" spans="2:9" ht="15" customHeight="1" x14ac:dyDescent="0.25">
      <c r="B492" s="9" t="s">
        <v>935</v>
      </c>
      <c r="C492" s="1">
        <v>18</v>
      </c>
      <c r="D492" s="2" t="s">
        <v>8216</v>
      </c>
      <c r="E492" s="16"/>
      <c r="F492" s="16" t="str">
        <f>IF(INDEX(I.Electricity.ES1U17C2,18)="","",INDEX(I.Electricity.ES1U17C2,18))</f>
        <v/>
      </c>
      <c r="G492" s="16"/>
      <c r="H492" s="1" t="str">
        <f t="shared" si="16"/>
        <v>Complete</v>
      </c>
      <c r="I492" s="68" t="s">
        <v>953</v>
      </c>
    </row>
    <row r="493" spans="2:9" ht="15" customHeight="1" x14ac:dyDescent="0.25">
      <c r="B493" s="9" t="s">
        <v>935</v>
      </c>
      <c r="C493" s="1">
        <v>19</v>
      </c>
      <c r="D493" s="2" t="s">
        <v>8216</v>
      </c>
      <c r="E493" s="16"/>
      <c r="F493" s="16" t="str">
        <f>IF(INDEX(I.Electricity.ES1U17C2,19)="","",INDEX(I.Electricity.ES1U17C2,19))</f>
        <v/>
      </c>
      <c r="G493" s="16"/>
      <c r="H493" s="1" t="str">
        <f t="shared" si="16"/>
        <v>Complete</v>
      </c>
      <c r="I493" s="68" t="s">
        <v>954</v>
      </c>
    </row>
    <row r="494" spans="2:9" ht="15" customHeight="1" x14ac:dyDescent="0.25">
      <c r="B494" s="9" t="s">
        <v>935</v>
      </c>
      <c r="C494" s="1">
        <v>20</v>
      </c>
      <c r="D494" s="2" t="s">
        <v>8216</v>
      </c>
      <c r="E494" s="16"/>
      <c r="F494" s="16" t="str">
        <f>IF(INDEX(I.Electricity.ES1U17C2,20)="","",INDEX(I.Electricity.ES1U17C2,20))</f>
        <v/>
      </c>
      <c r="G494" s="16"/>
      <c r="H494" s="1" t="str">
        <f t="shared" si="16"/>
        <v>Complete</v>
      </c>
      <c r="I494" s="68" t="s">
        <v>955</v>
      </c>
    </row>
    <row r="495" spans="2:9" ht="15" customHeight="1" x14ac:dyDescent="0.25">
      <c r="B495" s="9" t="s">
        <v>935</v>
      </c>
      <c r="C495" s="1">
        <v>21</v>
      </c>
      <c r="D495" s="2" t="s">
        <v>8216</v>
      </c>
      <c r="E495" s="16"/>
      <c r="F495" s="16" t="str">
        <f>IF(INDEX(I.Electricity.ES1U17C2,21)="","",INDEX(I.Electricity.ES1U17C2,21))</f>
        <v/>
      </c>
      <c r="G495" s="16"/>
      <c r="H495" s="1" t="str">
        <f t="shared" si="16"/>
        <v>Complete</v>
      </c>
      <c r="I495" s="68" t="s">
        <v>956</v>
      </c>
    </row>
    <row r="496" spans="2:9" ht="15" customHeight="1" x14ac:dyDescent="0.25">
      <c r="B496" s="9" t="s">
        <v>935</v>
      </c>
      <c r="C496" s="1">
        <v>22</v>
      </c>
      <c r="D496" s="2" t="s">
        <v>8216</v>
      </c>
      <c r="E496" s="16"/>
      <c r="F496" s="16" t="str">
        <f>IF(INDEX(I.Electricity.ES1U17C2,22)="","",INDEX(I.Electricity.ES1U17C2,22))</f>
        <v/>
      </c>
      <c r="G496" s="16"/>
      <c r="H496" s="1" t="str">
        <f t="shared" si="16"/>
        <v>Complete</v>
      </c>
      <c r="I496" s="68" t="s">
        <v>957</v>
      </c>
    </row>
    <row r="497" spans="2:9" ht="15" customHeight="1" x14ac:dyDescent="0.25">
      <c r="B497" s="9" t="s">
        <v>935</v>
      </c>
      <c r="C497" s="1">
        <v>23</v>
      </c>
      <c r="D497" s="2" t="s">
        <v>8216</v>
      </c>
      <c r="E497" s="16"/>
      <c r="F497" s="16" t="str">
        <f>IF(INDEX(I.Electricity.ES1U17C2,23)="","",INDEX(I.Electricity.ES1U17C2,23))</f>
        <v/>
      </c>
      <c r="G497" s="16"/>
      <c r="H497" s="1" t="str">
        <f t="shared" si="16"/>
        <v>Complete</v>
      </c>
      <c r="I497" s="68" t="s">
        <v>958</v>
      </c>
    </row>
    <row r="498" spans="2:9" ht="15" customHeight="1" x14ac:dyDescent="0.25">
      <c r="B498" s="7" t="s">
        <v>935</v>
      </c>
      <c r="C498" s="5">
        <v>24</v>
      </c>
      <c r="D498" s="6" t="s">
        <v>8216</v>
      </c>
      <c r="E498" s="76"/>
      <c r="F498" s="76" t="str">
        <f>IF(INDEX(I.Electricity.ES1U17C2,24)="","",INDEX(I.Electricity.ES1U17C2,24))</f>
        <v/>
      </c>
      <c r="G498" s="76"/>
      <c r="H498" s="5" t="str">
        <f t="shared" si="16"/>
        <v>Complete</v>
      </c>
      <c r="I498" s="71" t="s">
        <v>959</v>
      </c>
    </row>
    <row r="499" spans="2:9" ht="15" customHeight="1" x14ac:dyDescent="0.25">
      <c r="B499" s="9" t="s">
        <v>960</v>
      </c>
      <c r="C499" s="1">
        <v>1</v>
      </c>
      <c r="D499" s="2" t="s">
        <v>8217</v>
      </c>
      <c r="E499" s="16"/>
      <c r="F499" s="16" t="str">
        <f>IF(INDEX(I.Electricity.ES1U18C2,1)="","",INDEX(I.Electricity.ES1U18C2,1))</f>
        <v/>
      </c>
      <c r="G499" s="16"/>
      <c r="H499" s="1" t="str">
        <f t="shared" ref="H499:H522" si="17">IF(AND(I.Developer.ES1=TRUE,I.Facility.UnitCount&gt;=18,I.Developer.C2=TRUE,F499=""),"Incomplete","Complete")</f>
        <v>Complete</v>
      </c>
      <c r="I499" s="68" t="s">
        <v>961</v>
      </c>
    </row>
    <row r="500" spans="2:9" ht="15" customHeight="1" x14ac:dyDescent="0.25">
      <c r="B500" s="9" t="s">
        <v>960</v>
      </c>
      <c r="C500" s="1">
        <v>2</v>
      </c>
      <c r="D500" s="2" t="s">
        <v>8217</v>
      </c>
      <c r="E500" s="16"/>
      <c r="F500" s="16" t="str">
        <f>IF(INDEX(I.Electricity.ES1U18C2,2)="","",INDEX(I.Electricity.ES1U18C2,2))</f>
        <v/>
      </c>
      <c r="G500" s="16"/>
      <c r="H500" s="1" t="str">
        <f t="shared" si="17"/>
        <v>Complete</v>
      </c>
      <c r="I500" s="68" t="s">
        <v>962</v>
      </c>
    </row>
    <row r="501" spans="2:9" ht="15" customHeight="1" x14ac:dyDescent="0.25">
      <c r="B501" s="9" t="s">
        <v>960</v>
      </c>
      <c r="C501" s="1">
        <v>3</v>
      </c>
      <c r="D501" s="2" t="s">
        <v>8217</v>
      </c>
      <c r="E501" s="16"/>
      <c r="F501" s="16" t="str">
        <f>IF(INDEX(I.Electricity.ES1U18C2,3)="","",INDEX(I.Electricity.ES1U18C2,3))</f>
        <v/>
      </c>
      <c r="G501" s="16"/>
      <c r="H501" s="1" t="str">
        <f t="shared" si="17"/>
        <v>Complete</v>
      </c>
      <c r="I501" s="68" t="s">
        <v>963</v>
      </c>
    </row>
    <row r="502" spans="2:9" ht="15" customHeight="1" x14ac:dyDescent="0.25">
      <c r="B502" s="9" t="s">
        <v>960</v>
      </c>
      <c r="C502" s="1">
        <v>4</v>
      </c>
      <c r="D502" s="2" t="s">
        <v>8217</v>
      </c>
      <c r="E502" s="16"/>
      <c r="F502" s="16" t="str">
        <f>IF(INDEX(I.Electricity.ES1U18C2,4)="","",INDEX(I.Electricity.ES1U18C2,4))</f>
        <v/>
      </c>
      <c r="G502" s="16"/>
      <c r="H502" s="1" t="str">
        <f t="shared" si="17"/>
        <v>Complete</v>
      </c>
      <c r="I502" s="68" t="s">
        <v>964</v>
      </c>
    </row>
    <row r="503" spans="2:9" ht="15" customHeight="1" x14ac:dyDescent="0.25">
      <c r="B503" s="9" t="s">
        <v>960</v>
      </c>
      <c r="C503" s="1">
        <v>5</v>
      </c>
      <c r="D503" s="2" t="s">
        <v>8217</v>
      </c>
      <c r="E503" s="16"/>
      <c r="F503" s="16" t="str">
        <f>IF(INDEX(I.Electricity.ES1U18C2,5)="","",INDEX(I.Electricity.ES1U18C2,5))</f>
        <v/>
      </c>
      <c r="G503" s="16"/>
      <c r="H503" s="1" t="str">
        <f t="shared" si="17"/>
        <v>Complete</v>
      </c>
      <c r="I503" s="68" t="s">
        <v>965</v>
      </c>
    </row>
    <row r="504" spans="2:9" ht="15" customHeight="1" x14ac:dyDescent="0.25">
      <c r="B504" s="9" t="s">
        <v>960</v>
      </c>
      <c r="C504" s="1">
        <v>6</v>
      </c>
      <c r="D504" s="2" t="s">
        <v>8217</v>
      </c>
      <c r="E504" s="16"/>
      <c r="F504" s="16" t="str">
        <f>IF(INDEX(I.Electricity.ES1U18C2,6)="","",INDEX(I.Electricity.ES1U18C2,6))</f>
        <v/>
      </c>
      <c r="G504" s="16"/>
      <c r="H504" s="1" t="str">
        <f t="shared" si="17"/>
        <v>Complete</v>
      </c>
      <c r="I504" s="68" t="s">
        <v>966</v>
      </c>
    </row>
    <row r="505" spans="2:9" ht="15" customHeight="1" x14ac:dyDescent="0.25">
      <c r="B505" s="9" t="s">
        <v>960</v>
      </c>
      <c r="C505" s="1">
        <v>7</v>
      </c>
      <c r="D505" s="2" t="s">
        <v>8217</v>
      </c>
      <c r="E505" s="16"/>
      <c r="F505" s="16" t="str">
        <f>IF(INDEX(I.Electricity.ES1U18C2,7)="","",INDEX(I.Electricity.ES1U18C2,7))</f>
        <v/>
      </c>
      <c r="G505" s="16"/>
      <c r="H505" s="1" t="str">
        <f t="shared" si="17"/>
        <v>Complete</v>
      </c>
      <c r="I505" s="68" t="s">
        <v>967</v>
      </c>
    </row>
    <row r="506" spans="2:9" ht="15" customHeight="1" x14ac:dyDescent="0.25">
      <c r="B506" s="9" t="s">
        <v>960</v>
      </c>
      <c r="C506" s="1">
        <v>8</v>
      </c>
      <c r="D506" s="2" t="s">
        <v>8217</v>
      </c>
      <c r="E506" s="16"/>
      <c r="F506" s="16" t="str">
        <f>IF(INDEX(I.Electricity.ES1U18C2,8)="","",INDEX(I.Electricity.ES1U18C2,8))</f>
        <v/>
      </c>
      <c r="G506" s="16"/>
      <c r="H506" s="1" t="str">
        <f t="shared" si="17"/>
        <v>Complete</v>
      </c>
      <c r="I506" s="68" t="s">
        <v>968</v>
      </c>
    </row>
    <row r="507" spans="2:9" ht="15" customHeight="1" x14ac:dyDescent="0.25">
      <c r="B507" s="9" t="s">
        <v>960</v>
      </c>
      <c r="C507" s="1">
        <v>9</v>
      </c>
      <c r="D507" s="2" t="s">
        <v>8217</v>
      </c>
      <c r="E507" s="16"/>
      <c r="F507" s="16" t="str">
        <f>IF(INDEX(I.Electricity.ES1U18C2,9)="","",INDEX(I.Electricity.ES1U18C2,9))</f>
        <v/>
      </c>
      <c r="G507" s="16"/>
      <c r="H507" s="1" t="str">
        <f t="shared" si="17"/>
        <v>Complete</v>
      </c>
      <c r="I507" s="68" t="s">
        <v>969</v>
      </c>
    </row>
    <row r="508" spans="2:9" ht="15" customHeight="1" x14ac:dyDescent="0.25">
      <c r="B508" s="9" t="s">
        <v>960</v>
      </c>
      <c r="C508" s="1">
        <v>10</v>
      </c>
      <c r="D508" s="2" t="s">
        <v>8217</v>
      </c>
      <c r="E508" s="16"/>
      <c r="F508" s="16" t="str">
        <f>IF(INDEX(I.Electricity.ES1U18C2,10)="","",INDEX(I.Electricity.ES1U18C2,10))</f>
        <v/>
      </c>
      <c r="G508" s="16"/>
      <c r="H508" s="1" t="str">
        <f t="shared" si="17"/>
        <v>Complete</v>
      </c>
      <c r="I508" s="68" t="s">
        <v>970</v>
      </c>
    </row>
    <row r="509" spans="2:9" ht="15" customHeight="1" x14ac:dyDescent="0.25">
      <c r="B509" s="9" t="s">
        <v>960</v>
      </c>
      <c r="C509" s="1">
        <v>11</v>
      </c>
      <c r="D509" s="2" t="s">
        <v>8217</v>
      </c>
      <c r="E509" s="16"/>
      <c r="F509" s="16" t="str">
        <f>IF(INDEX(I.Electricity.ES1U18C2,11)="","",INDEX(I.Electricity.ES1U18C2,11))</f>
        <v/>
      </c>
      <c r="G509" s="16"/>
      <c r="H509" s="1" t="str">
        <f t="shared" si="17"/>
        <v>Complete</v>
      </c>
      <c r="I509" s="68" t="s">
        <v>971</v>
      </c>
    </row>
    <row r="510" spans="2:9" ht="15" customHeight="1" x14ac:dyDescent="0.25">
      <c r="B510" s="9" t="s">
        <v>960</v>
      </c>
      <c r="C510" s="1">
        <v>12</v>
      </c>
      <c r="D510" s="2" t="s">
        <v>8217</v>
      </c>
      <c r="E510" s="16"/>
      <c r="F510" s="16" t="str">
        <f>IF(INDEX(I.Electricity.ES1U18C2,12)="","",INDEX(I.Electricity.ES1U18C2,12))</f>
        <v/>
      </c>
      <c r="G510" s="16"/>
      <c r="H510" s="1" t="str">
        <f t="shared" si="17"/>
        <v>Complete</v>
      </c>
      <c r="I510" s="68" t="s">
        <v>972</v>
      </c>
    </row>
    <row r="511" spans="2:9" ht="15" customHeight="1" x14ac:dyDescent="0.25">
      <c r="B511" s="9" t="s">
        <v>960</v>
      </c>
      <c r="C511" s="1">
        <v>13</v>
      </c>
      <c r="D511" s="2" t="s">
        <v>8217</v>
      </c>
      <c r="E511" s="16"/>
      <c r="F511" s="16" t="str">
        <f>IF(INDEX(I.Electricity.ES1U18C2,13)="","",INDEX(I.Electricity.ES1U18C2,13))</f>
        <v/>
      </c>
      <c r="G511" s="16"/>
      <c r="H511" s="1" t="str">
        <f t="shared" si="17"/>
        <v>Complete</v>
      </c>
      <c r="I511" s="68" t="s">
        <v>973</v>
      </c>
    </row>
    <row r="512" spans="2:9" ht="15" customHeight="1" x14ac:dyDescent="0.25">
      <c r="B512" s="9" t="s">
        <v>960</v>
      </c>
      <c r="C512" s="1">
        <v>14</v>
      </c>
      <c r="D512" s="2" t="s">
        <v>8217</v>
      </c>
      <c r="E512" s="16"/>
      <c r="F512" s="16" t="str">
        <f>IF(INDEX(I.Electricity.ES1U18C2,14)="","",INDEX(I.Electricity.ES1U18C2,14))</f>
        <v/>
      </c>
      <c r="G512" s="16"/>
      <c r="H512" s="1" t="str">
        <f t="shared" si="17"/>
        <v>Complete</v>
      </c>
      <c r="I512" s="68" t="s">
        <v>974</v>
      </c>
    </row>
    <row r="513" spans="2:9" ht="15" customHeight="1" x14ac:dyDescent="0.25">
      <c r="B513" s="9" t="s">
        <v>960</v>
      </c>
      <c r="C513" s="1">
        <v>15</v>
      </c>
      <c r="D513" s="2" t="s">
        <v>8217</v>
      </c>
      <c r="E513" s="16"/>
      <c r="F513" s="16" t="str">
        <f>IF(INDEX(I.Electricity.ES1U18C2,15)="","",INDEX(I.Electricity.ES1U18C2,15))</f>
        <v/>
      </c>
      <c r="G513" s="16"/>
      <c r="H513" s="1" t="str">
        <f t="shared" si="17"/>
        <v>Complete</v>
      </c>
      <c r="I513" s="68" t="s">
        <v>975</v>
      </c>
    </row>
    <row r="514" spans="2:9" ht="15" customHeight="1" x14ac:dyDescent="0.25">
      <c r="B514" s="9" t="s">
        <v>960</v>
      </c>
      <c r="C514" s="1">
        <v>16</v>
      </c>
      <c r="D514" s="2" t="s">
        <v>8217</v>
      </c>
      <c r="E514" s="16"/>
      <c r="F514" s="16" t="str">
        <f>IF(INDEX(I.Electricity.ES1U18C2,16)="","",INDEX(I.Electricity.ES1U18C2,16))</f>
        <v/>
      </c>
      <c r="G514" s="16"/>
      <c r="H514" s="1" t="str">
        <f t="shared" si="17"/>
        <v>Complete</v>
      </c>
      <c r="I514" s="68" t="s">
        <v>976</v>
      </c>
    </row>
    <row r="515" spans="2:9" ht="15" customHeight="1" x14ac:dyDescent="0.25">
      <c r="B515" s="9" t="s">
        <v>960</v>
      </c>
      <c r="C515" s="1">
        <v>17</v>
      </c>
      <c r="D515" s="2" t="s">
        <v>8217</v>
      </c>
      <c r="E515" s="16"/>
      <c r="F515" s="16" t="str">
        <f>IF(INDEX(I.Electricity.ES1U18C2,17)="","",INDEX(I.Electricity.ES1U18C2,17))</f>
        <v/>
      </c>
      <c r="G515" s="16"/>
      <c r="H515" s="1" t="str">
        <f t="shared" si="17"/>
        <v>Complete</v>
      </c>
      <c r="I515" s="68" t="s">
        <v>977</v>
      </c>
    </row>
    <row r="516" spans="2:9" ht="15" customHeight="1" x14ac:dyDescent="0.25">
      <c r="B516" s="9" t="s">
        <v>960</v>
      </c>
      <c r="C516" s="1">
        <v>18</v>
      </c>
      <c r="D516" s="2" t="s">
        <v>8217</v>
      </c>
      <c r="E516" s="16"/>
      <c r="F516" s="16" t="str">
        <f>IF(INDEX(I.Electricity.ES1U18C2,18)="","",INDEX(I.Electricity.ES1U18C2,18))</f>
        <v/>
      </c>
      <c r="G516" s="16"/>
      <c r="H516" s="1" t="str">
        <f t="shared" si="17"/>
        <v>Complete</v>
      </c>
      <c r="I516" s="68" t="s">
        <v>978</v>
      </c>
    </row>
    <row r="517" spans="2:9" ht="15" customHeight="1" x14ac:dyDescent="0.25">
      <c r="B517" s="9" t="s">
        <v>960</v>
      </c>
      <c r="C517" s="1">
        <v>19</v>
      </c>
      <c r="D517" s="2" t="s">
        <v>8217</v>
      </c>
      <c r="E517" s="16"/>
      <c r="F517" s="16" t="str">
        <f>IF(INDEX(I.Electricity.ES1U18C2,19)="","",INDEX(I.Electricity.ES1U18C2,19))</f>
        <v/>
      </c>
      <c r="G517" s="16"/>
      <c r="H517" s="1" t="str">
        <f t="shared" si="17"/>
        <v>Complete</v>
      </c>
      <c r="I517" s="68" t="s">
        <v>979</v>
      </c>
    </row>
    <row r="518" spans="2:9" ht="15" customHeight="1" x14ac:dyDescent="0.25">
      <c r="B518" s="9" t="s">
        <v>960</v>
      </c>
      <c r="C518" s="1">
        <v>20</v>
      </c>
      <c r="D518" s="2" t="s">
        <v>8217</v>
      </c>
      <c r="E518" s="16"/>
      <c r="F518" s="16" t="str">
        <f>IF(INDEX(I.Electricity.ES1U18C2,20)="","",INDEX(I.Electricity.ES1U18C2,20))</f>
        <v/>
      </c>
      <c r="G518" s="16"/>
      <c r="H518" s="1" t="str">
        <f t="shared" si="17"/>
        <v>Complete</v>
      </c>
      <c r="I518" s="68" t="s">
        <v>980</v>
      </c>
    </row>
    <row r="519" spans="2:9" ht="15" customHeight="1" x14ac:dyDescent="0.25">
      <c r="B519" s="9" t="s">
        <v>960</v>
      </c>
      <c r="C519" s="1">
        <v>21</v>
      </c>
      <c r="D519" s="2" t="s">
        <v>8217</v>
      </c>
      <c r="E519" s="16"/>
      <c r="F519" s="16" t="str">
        <f>IF(INDEX(I.Electricity.ES1U18C2,21)="","",INDEX(I.Electricity.ES1U18C2,21))</f>
        <v/>
      </c>
      <c r="G519" s="16"/>
      <c r="H519" s="1" t="str">
        <f t="shared" si="17"/>
        <v>Complete</v>
      </c>
      <c r="I519" s="68" t="s">
        <v>981</v>
      </c>
    </row>
    <row r="520" spans="2:9" ht="15" customHeight="1" x14ac:dyDescent="0.25">
      <c r="B520" s="9" t="s">
        <v>960</v>
      </c>
      <c r="C520" s="1">
        <v>22</v>
      </c>
      <c r="D520" s="2" t="s">
        <v>8217</v>
      </c>
      <c r="E520" s="16"/>
      <c r="F520" s="16" t="str">
        <f>IF(INDEX(I.Electricity.ES1U18C2,22)="","",INDEX(I.Electricity.ES1U18C2,22))</f>
        <v/>
      </c>
      <c r="G520" s="16"/>
      <c r="H520" s="1" t="str">
        <f t="shared" si="17"/>
        <v>Complete</v>
      </c>
      <c r="I520" s="68" t="s">
        <v>982</v>
      </c>
    </row>
    <row r="521" spans="2:9" ht="15" customHeight="1" x14ac:dyDescent="0.25">
      <c r="B521" s="9" t="s">
        <v>960</v>
      </c>
      <c r="C521" s="1">
        <v>23</v>
      </c>
      <c r="D521" s="2" t="s">
        <v>8217</v>
      </c>
      <c r="E521" s="16"/>
      <c r="F521" s="16" t="str">
        <f>IF(INDEX(I.Electricity.ES1U18C2,23)="","",INDEX(I.Electricity.ES1U18C2,23))</f>
        <v/>
      </c>
      <c r="G521" s="16"/>
      <c r="H521" s="1" t="str">
        <f t="shared" si="17"/>
        <v>Complete</v>
      </c>
      <c r="I521" s="68" t="s">
        <v>983</v>
      </c>
    </row>
    <row r="522" spans="2:9" ht="15" customHeight="1" x14ac:dyDescent="0.25">
      <c r="B522" s="7" t="s">
        <v>960</v>
      </c>
      <c r="C522" s="5">
        <v>24</v>
      </c>
      <c r="D522" s="6" t="s">
        <v>8217</v>
      </c>
      <c r="E522" s="76"/>
      <c r="F522" s="76" t="str">
        <f>IF(INDEX(I.Electricity.ES1U18C2,24)="","",INDEX(I.Electricity.ES1U18C2,24))</f>
        <v/>
      </c>
      <c r="G522" s="76"/>
      <c r="H522" s="5" t="str">
        <f t="shared" si="17"/>
        <v>Complete</v>
      </c>
      <c r="I522" s="71" t="s">
        <v>984</v>
      </c>
    </row>
    <row r="523" spans="2:9" ht="15" customHeight="1" x14ac:dyDescent="0.25">
      <c r="B523" s="9" t="s">
        <v>985</v>
      </c>
      <c r="C523" s="1">
        <v>1</v>
      </c>
      <c r="D523" s="2" t="s">
        <v>8218</v>
      </c>
      <c r="E523" s="16"/>
      <c r="F523" s="16" t="str">
        <f>IF(INDEX(I.Electricity.ES1U19C2,1)="","",INDEX(I.Electricity.ES1U19C2,1))</f>
        <v/>
      </c>
      <c r="G523" s="16"/>
      <c r="H523" s="1" t="str">
        <f t="shared" ref="H523:H546" si="18">IF(AND(I.Developer.ES1=TRUE,I.Facility.UnitCount&gt;=19,I.Developer.C2=TRUE,F523=""),"Incomplete","Complete")</f>
        <v>Complete</v>
      </c>
      <c r="I523" s="68" t="s">
        <v>986</v>
      </c>
    </row>
    <row r="524" spans="2:9" ht="15" customHeight="1" x14ac:dyDescent="0.25">
      <c r="B524" s="9" t="s">
        <v>985</v>
      </c>
      <c r="C524" s="1">
        <v>2</v>
      </c>
      <c r="D524" s="2" t="s">
        <v>8218</v>
      </c>
      <c r="E524" s="16"/>
      <c r="F524" s="16" t="str">
        <f>IF(INDEX(I.Electricity.ES1U19C2,2)="","",INDEX(I.Electricity.ES1U19C2,2))</f>
        <v/>
      </c>
      <c r="G524" s="16"/>
      <c r="H524" s="1" t="str">
        <f t="shared" si="18"/>
        <v>Complete</v>
      </c>
      <c r="I524" s="68" t="s">
        <v>987</v>
      </c>
    </row>
    <row r="525" spans="2:9" ht="15" customHeight="1" x14ac:dyDescent="0.25">
      <c r="B525" s="9" t="s">
        <v>985</v>
      </c>
      <c r="C525" s="1">
        <v>3</v>
      </c>
      <c r="D525" s="2" t="s">
        <v>8218</v>
      </c>
      <c r="E525" s="16"/>
      <c r="F525" s="16" t="str">
        <f>IF(INDEX(I.Electricity.ES1U19C2,3)="","",INDEX(I.Electricity.ES1U19C2,3))</f>
        <v/>
      </c>
      <c r="G525" s="16"/>
      <c r="H525" s="1" t="str">
        <f t="shared" si="18"/>
        <v>Complete</v>
      </c>
      <c r="I525" s="68" t="s">
        <v>988</v>
      </c>
    </row>
    <row r="526" spans="2:9" ht="15" customHeight="1" x14ac:dyDescent="0.25">
      <c r="B526" s="9" t="s">
        <v>985</v>
      </c>
      <c r="C526" s="1">
        <v>4</v>
      </c>
      <c r="D526" s="2" t="s">
        <v>8218</v>
      </c>
      <c r="E526" s="16"/>
      <c r="F526" s="16" t="str">
        <f>IF(INDEX(I.Electricity.ES1U19C2,4)="","",INDEX(I.Electricity.ES1U19C2,4))</f>
        <v/>
      </c>
      <c r="G526" s="16"/>
      <c r="H526" s="1" t="str">
        <f t="shared" si="18"/>
        <v>Complete</v>
      </c>
      <c r="I526" s="68" t="s">
        <v>989</v>
      </c>
    </row>
    <row r="527" spans="2:9" ht="15" customHeight="1" x14ac:dyDescent="0.25">
      <c r="B527" s="9" t="s">
        <v>985</v>
      </c>
      <c r="C527" s="1">
        <v>5</v>
      </c>
      <c r="D527" s="2" t="s">
        <v>8218</v>
      </c>
      <c r="E527" s="16"/>
      <c r="F527" s="16" t="str">
        <f>IF(INDEX(I.Electricity.ES1U19C2,5)="","",INDEX(I.Electricity.ES1U19C2,5))</f>
        <v/>
      </c>
      <c r="G527" s="16"/>
      <c r="H527" s="1" t="str">
        <f t="shared" si="18"/>
        <v>Complete</v>
      </c>
      <c r="I527" s="68" t="s">
        <v>990</v>
      </c>
    </row>
    <row r="528" spans="2:9" ht="15" customHeight="1" x14ac:dyDescent="0.25">
      <c r="B528" s="9" t="s">
        <v>985</v>
      </c>
      <c r="C528" s="1">
        <v>6</v>
      </c>
      <c r="D528" s="2" t="s">
        <v>8218</v>
      </c>
      <c r="E528" s="16"/>
      <c r="F528" s="16" t="str">
        <f>IF(INDEX(I.Electricity.ES1U19C2,6)="","",INDEX(I.Electricity.ES1U19C2,6))</f>
        <v/>
      </c>
      <c r="G528" s="16"/>
      <c r="H528" s="1" t="str">
        <f t="shared" si="18"/>
        <v>Complete</v>
      </c>
      <c r="I528" s="68" t="s">
        <v>991</v>
      </c>
    </row>
    <row r="529" spans="2:9" ht="15" customHeight="1" x14ac:dyDescent="0.25">
      <c r="B529" s="9" t="s">
        <v>985</v>
      </c>
      <c r="C529" s="1">
        <v>7</v>
      </c>
      <c r="D529" s="2" t="s">
        <v>8218</v>
      </c>
      <c r="E529" s="16"/>
      <c r="F529" s="16" t="str">
        <f>IF(INDEX(I.Electricity.ES1U19C2,7)="","",INDEX(I.Electricity.ES1U19C2,7))</f>
        <v/>
      </c>
      <c r="G529" s="16"/>
      <c r="H529" s="1" t="str">
        <f t="shared" si="18"/>
        <v>Complete</v>
      </c>
      <c r="I529" s="68" t="s">
        <v>992</v>
      </c>
    </row>
    <row r="530" spans="2:9" ht="15" customHeight="1" x14ac:dyDescent="0.25">
      <c r="B530" s="9" t="s">
        <v>985</v>
      </c>
      <c r="C530" s="1">
        <v>8</v>
      </c>
      <c r="D530" s="2" t="s">
        <v>8218</v>
      </c>
      <c r="E530" s="16"/>
      <c r="F530" s="16" t="str">
        <f>IF(INDEX(I.Electricity.ES1U19C2,8)="","",INDEX(I.Electricity.ES1U19C2,8))</f>
        <v/>
      </c>
      <c r="G530" s="16"/>
      <c r="H530" s="1" t="str">
        <f t="shared" si="18"/>
        <v>Complete</v>
      </c>
      <c r="I530" s="68" t="s">
        <v>993</v>
      </c>
    </row>
    <row r="531" spans="2:9" ht="15" customHeight="1" x14ac:dyDescent="0.25">
      <c r="B531" s="9" t="s">
        <v>985</v>
      </c>
      <c r="C531" s="1">
        <v>9</v>
      </c>
      <c r="D531" s="2" t="s">
        <v>8218</v>
      </c>
      <c r="E531" s="16"/>
      <c r="F531" s="16" t="str">
        <f>IF(INDEX(I.Electricity.ES1U19C2,9)="","",INDEX(I.Electricity.ES1U19C2,9))</f>
        <v/>
      </c>
      <c r="G531" s="16"/>
      <c r="H531" s="1" t="str">
        <f t="shared" si="18"/>
        <v>Complete</v>
      </c>
      <c r="I531" s="68" t="s">
        <v>994</v>
      </c>
    </row>
    <row r="532" spans="2:9" ht="15" customHeight="1" x14ac:dyDescent="0.25">
      <c r="B532" s="9" t="s">
        <v>985</v>
      </c>
      <c r="C532" s="1">
        <v>10</v>
      </c>
      <c r="D532" s="2" t="s">
        <v>8218</v>
      </c>
      <c r="E532" s="16"/>
      <c r="F532" s="16" t="str">
        <f>IF(INDEX(I.Electricity.ES1U19C2,10)="","",INDEX(I.Electricity.ES1U19C2,10))</f>
        <v/>
      </c>
      <c r="G532" s="16"/>
      <c r="H532" s="1" t="str">
        <f t="shared" si="18"/>
        <v>Complete</v>
      </c>
      <c r="I532" s="68" t="s">
        <v>995</v>
      </c>
    </row>
    <row r="533" spans="2:9" ht="15" customHeight="1" x14ac:dyDescent="0.25">
      <c r="B533" s="9" t="s">
        <v>985</v>
      </c>
      <c r="C533" s="1">
        <v>11</v>
      </c>
      <c r="D533" s="2" t="s">
        <v>8218</v>
      </c>
      <c r="E533" s="16"/>
      <c r="F533" s="16" t="str">
        <f>IF(INDEX(I.Electricity.ES1U19C2,11)="","",INDEX(I.Electricity.ES1U19C2,11))</f>
        <v/>
      </c>
      <c r="G533" s="16"/>
      <c r="H533" s="1" t="str">
        <f t="shared" si="18"/>
        <v>Complete</v>
      </c>
      <c r="I533" s="68" t="s">
        <v>996</v>
      </c>
    </row>
    <row r="534" spans="2:9" ht="15" customHeight="1" x14ac:dyDescent="0.25">
      <c r="B534" s="9" t="s">
        <v>985</v>
      </c>
      <c r="C534" s="1">
        <v>12</v>
      </c>
      <c r="D534" s="2" t="s">
        <v>8218</v>
      </c>
      <c r="E534" s="16"/>
      <c r="F534" s="16" t="str">
        <f>IF(INDEX(I.Electricity.ES1U19C2,12)="","",INDEX(I.Electricity.ES1U19C2,12))</f>
        <v/>
      </c>
      <c r="G534" s="16"/>
      <c r="H534" s="1" t="str">
        <f t="shared" si="18"/>
        <v>Complete</v>
      </c>
      <c r="I534" s="68" t="s">
        <v>997</v>
      </c>
    </row>
    <row r="535" spans="2:9" ht="15" customHeight="1" x14ac:dyDescent="0.25">
      <c r="B535" s="9" t="s">
        <v>985</v>
      </c>
      <c r="C535" s="1">
        <v>13</v>
      </c>
      <c r="D535" s="2" t="s">
        <v>8218</v>
      </c>
      <c r="E535" s="16"/>
      <c r="F535" s="16" t="str">
        <f>IF(INDEX(I.Electricity.ES1U19C2,13)="","",INDEX(I.Electricity.ES1U19C2,13))</f>
        <v/>
      </c>
      <c r="G535" s="16"/>
      <c r="H535" s="1" t="str">
        <f t="shared" si="18"/>
        <v>Complete</v>
      </c>
      <c r="I535" s="68" t="s">
        <v>998</v>
      </c>
    </row>
    <row r="536" spans="2:9" ht="15" customHeight="1" x14ac:dyDescent="0.25">
      <c r="B536" s="9" t="s">
        <v>985</v>
      </c>
      <c r="C536" s="1">
        <v>14</v>
      </c>
      <c r="D536" s="2" t="s">
        <v>8218</v>
      </c>
      <c r="E536" s="16"/>
      <c r="F536" s="16" t="str">
        <f>IF(INDEX(I.Electricity.ES1U19C2,14)="","",INDEX(I.Electricity.ES1U19C2,14))</f>
        <v/>
      </c>
      <c r="G536" s="16"/>
      <c r="H536" s="1" t="str">
        <f t="shared" si="18"/>
        <v>Complete</v>
      </c>
      <c r="I536" s="68" t="s">
        <v>999</v>
      </c>
    </row>
    <row r="537" spans="2:9" ht="15" customHeight="1" x14ac:dyDescent="0.25">
      <c r="B537" s="9" t="s">
        <v>985</v>
      </c>
      <c r="C537" s="1">
        <v>15</v>
      </c>
      <c r="D537" s="2" t="s">
        <v>8218</v>
      </c>
      <c r="E537" s="16"/>
      <c r="F537" s="16" t="str">
        <f>IF(INDEX(I.Electricity.ES1U19C2,15)="","",INDEX(I.Electricity.ES1U19C2,15))</f>
        <v/>
      </c>
      <c r="G537" s="16"/>
      <c r="H537" s="1" t="str">
        <f t="shared" si="18"/>
        <v>Complete</v>
      </c>
      <c r="I537" s="68" t="s">
        <v>1000</v>
      </c>
    </row>
    <row r="538" spans="2:9" ht="15" customHeight="1" x14ac:dyDescent="0.25">
      <c r="B538" s="9" t="s">
        <v>985</v>
      </c>
      <c r="C538" s="1">
        <v>16</v>
      </c>
      <c r="D538" s="2" t="s">
        <v>8218</v>
      </c>
      <c r="E538" s="16"/>
      <c r="F538" s="16" t="str">
        <f>IF(INDEX(I.Electricity.ES1U19C2,16)="","",INDEX(I.Electricity.ES1U19C2,16))</f>
        <v/>
      </c>
      <c r="G538" s="16"/>
      <c r="H538" s="1" t="str">
        <f t="shared" si="18"/>
        <v>Complete</v>
      </c>
      <c r="I538" s="68" t="s">
        <v>1001</v>
      </c>
    </row>
    <row r="539" spans="2:9" ht="15" customHeight="1" x14ac:dyDescent="0.25">
      <c r="B539" s="9" t="s">
        <v>985</v>
      </c>
      <c r="C539" s="1">
        <v>17</v>
      </c>
      <c r="D539" s="2" t="s">
        <v>8218</v>
      </c>
      <c r="E539" s="16"/>
      <c r="F539" s="16" t="str">
        <f>IF(INDEX(I.Electricity.ES1U19C2,17)="","",INDEX(I.Electricity.ES1U19C2,17))</f>
        <v/>
      </c>
      <c r="G539" s="16"/>
      <c r="H539" s="1" t="str">
        <f t="shared" si="18"/>
        <v>Complete</v>
      </c>
      <c r="I539" s="68" t="s">
        <v>1002</v>
      </c>
    </row>
    <row r="540" spans="2:9" ht="15" customHeight="1" x14ac:dyDescent="0.25">
      <c r="B540" s="9" t="s">
        <v>985</v>
      </c>
      <c r="C540" s="1">
        <v>18</v>
      </c>
      <c r="D540" s="2" t="s">
        <v>8218</v>
      </c>
      <c r="E540" s="16"/>
      <c r="F540" s="16" t="str">
        <f>IF(INDEX(I.Electricity.ES1U19C2,18)="","",INDEX(I.Electricity.ES1U19C2,18))</f>
        <v/>
      </c>
      <c r="G540" s="16"/>
      <c r="H540" s="1" t="str">
        <f t="shared" si="18"/>
        <v>Complete</v>
      </c>
      <c r="I540" s="68" t="s">
        <v>1003</v>
      </c>
    </row>
    <row r="541" spans="2:9" ht="15" customHeight="1" x14ac:dyDescent="0.25">
      <c r="B541" s="9" t="s">
        <v>985</v>
      </c>
      <c r="C541" s="1">
        <v>19</v>
      </c>
      <c r="D541" s="2" t="s">
        <v>8218</v>
      </c>
      <c r="E541" s="16"/>
      <c r="F541" s="16" t="str">
        <f>IF(INDEX(I.Electricity.ES1U19C2,19)="","",INDEX(I.Electricity.ES1U19C2,19))</f>
        <v/>
      </c>
      <c r="G541" s="16"/>
      <c r="H541" s="1" t="str">
        <f t="shared" si="18"/>
        <v>Complete</v>
      </c>
      <c r="I541" s="68" t="s">
        <v>1004</v>
      </c>
    </row>
    <row r="542" spans="2:9" ht="15" customHeight="1" x14ac:dyDescent="0.25">
      <c r="B542" s="9" t="s">
        <v>985</v>
      </c>
      <c r="C542" s="1">
        <v>20</v>
      </c>
      <c r="D542" s="2" t="s">
        <v>8218</v>
      </c>
      <c r="E542" s="16"/>
      <c r="F542" s="16" t="str">
        <f>IF(INDEX(I.Electricity.ES1U19C2,20)="","",INDEX(I.Electricity.ES1U19C2,20))</f>
        <v/>
      </c>
      <c r="G542" s="16"/>
      <c r="H542" s="1" t="str">
        <f t="shared" si="18"/>
        <v>Complete</v>
      </c>
      <c r="I542" s="68" t="s">
        <v>1005</v>
      </c>
    </row>
    <row r="543" spans="2:9" ht="15" customHeight="1" x14ac:dyDescent="0.25">
      <c r="B543" s="9" t="s">
        <v>985</v>
      </c>
      <c r="C543" s="1">
        <v>21</v>
      </c>
      <c r="D543" s="2" t="s">
        <v>8218</v>
      </c>
      <c r="E543" s="16"/>
      <c r="F543" s="16" t="str">
        <f>IF(INDEX(I.Electricity.ES1U19C2,21)="","",INDEX(I.Electricity.ES1U19C2,21))</f>
        <v/>
      </c>
      <c r="G543" s="16"/>
      <c r="H543" s="1" t="str">
        <f t="shared" si="18"/>
        <v>Complete</v>
      </c>
      <c r="I543" s="68" t="s">
        <v>1006</v>
      </c>
    </row>
    <row r="544" spans="2:9" ht="15" customHeight="1" x14ac:dyDescent="0.25">
      <c r="B544" s="9" t="s">
        <v>985</v>
      </c>
      <c r="C544" s="1">
        <v>22</v>
      </c>
      <c r="D544" s="2" t="s">
        <v>8218</v>
      </c>
      <c r="E544" s="16"/>
      <c r="F544" s="16" t="str">
        <f>IF(INDEX(I.Electricity.ES1U19C2,22)="","",INDEX(I.Electricity.ES1U19C2,22))</f>
        <v/>
      </c>
      <c r="G544" s="16"/>
      <c r="H544" s="1" t="str">
        <f t="shared" si="18"/>
        <v>Complete</v>
      </c>
      <c r="I544" s="68" t="s">
        <v>1007</v>
      </c>
    </row>
    <row r="545" spans="2:9" ht="15" customHeight="1" x14ac:dyDescent="0.25">
      <c r="B545" s="9" t="s">
        <v>985</v>
      </c>
      <c r="C545" s="1">
        <v>23</v>
      </c>
      <c r="D545" s="2" t="s">
        <v>8218</v>
      </c>
      <c r="E545" s="16"/>
      <c r="F545" s="16" t="str">
        <f>IF(INDEX(I.Electricity.ES1U19C2,23)="","",INDEX(I.Electricity.ES1U19C2,23))</f>
        <v/>
      </c>
      <c r="G545" s="16"/>
      <c r="H545" s="1" t="str">
        <f t="shared" si="18"/>
        <v>Complete</v>
      </c>
      <c r="I545" s="68" t="s">
        <v>1008</v>
      </c>
    </row>
    <row r="546" spans="2:9" ht="15" customHeight="1" x14ac:dyDescent="0.25">
      <c r="B546" s="7" t="s">
        <v>985</v>
      </c>
      <c r="C546" s="5">
        <v>24</v>
      </c>
      <c r="D546" s="6" t="s">
        <v>8218</v>
      </c>
      <c r="E546" s="76"/>
      <c r="F546" s="76" t="str">
        <f>IF(INDEX(I.Electricity.ES1U19C2,24)="","",INDEX(I.Electricity.ES1U19C2,24))</f>
        <v/>
      </c>
      <c r="G546" s="76"/>
      <c r="H546" s="5" t="str">
        <f t="shared" si="18"/>
        <v>Complete</v>
      </c>
      <c r="I546" s="71" t="s">
        <v>1009</v>
      </c>
    </row>
    <row r="547" spans="2:9" ht="15" customHeight="1" x14ac:dyDescent="0.25">
      <c r="B547" s="9" t="s">
        <v>1010</v>
      </c>
      <c r="C547" s="1">
        <v>1</v>
      </c>
      <c r="D547" s="2" t="s">
        <v>8219</v>
      </c>
      <c r="E547" s="16"/>
      <c r="F547" s="16" t="str">
        <f>IF(INDEX(I.Electricity.ES1U20C2,1)="","",INDEX(I.Electricity.ES1U20C2,1))</f>
        <v/>
      </c>
      <c r="G547" s="16"/>
      <c r="H547" s="1" t="str">
        <f t="shared" ref="H547:H570" si="19">IF(AND(I.Developer.ES1=TRUE,I.Facility.UnitCount&gt;=20,I.Developer.C2=TRUE,F547=""),"Incomplete","Complete")</f>
        <v>Complete</v>
      </c>
      <c r="I547" s="68" t="s">
        <v>1011</v>
      </c>
    </row>
    <row r="548" spans="2:9" ht="15" customHeight="1" x14ac:dyDescent="0.25">
      <c r="B548" s="9" t="s">
        <v>1010</v>
      </c>
      <c r="C548" s="1">
        <v>2</v>
      </c>
      <c r="D548" s="2" t="s">
        <v>8219</v>
      </c>
      <c r="E548" s="16"/>
      <c r="F548" s="16" t="str">
        <f>IF(INDEX(I.Electricity.ES1U20C2,2)="","",INDEX(I.Electricity.ES1U20C2,2))</f>
        <v/>
      </c>
      <c r="G548" s="16"/>
      <c r="H548" s="1" t="str">
        <f t="shared" si="19"/>
        <v>Complete</v>
      </c>
      <c r="I548" s="68" t="s">
        <v>1012</v>
      </c>
    </row>
    <row r="549" spans="2:9" ht="15" customHeight="1" x14ac:dyDescent="0.25">
      <c r="B549" s="9" t="s">
        <v>1010</v>
      </c>
      <c r="C549" s="1">
        <v>3</v>
      </c>
      <c r="D549" s="2" t="s">
        <v>8219</v>
      </c>
      <c r="E549" s="16"/>
      <c r="F549" s="16" t="str">
        <f>IF(INDEX(I.Electricity.ES1U20C2,3)="","",INDEX(I.Electricity.ES1U20C2,3))</f>
        <v/>
      </c>
      <c r="G549" s="16"/>
      <c r="H549" s="1" t="str">
        <f t="shared" si="19"/>
        <v>Complete</v>
      </c>
      <c r="I549" s="68" t="s">
        <v>1013</v>
      </c>
    </row>
    <row r="550" spans="2:9" ht="15" customHeight="1" x14ac:dyDescent="0.25">
      <c r="B550" s="9" t="s">
        <v>1010</v>
      </c>
      <c r="C550" s="1">
        <v>4</v>
      </c>
      <c r="D550" s="2" t="s">
        <v>8219</v>
      </c>
      <c r="E550" s="16"/>
      <c r="F550" s="16" t="str">
        <f>IF(INDEX(I.Electricity.ES1U20C2,4)="","",INDEX(I.Electricity.ES1U20C2,4))</f>
        <v/>
      </c>
      <c r="G550" s="16"/>
      <c r="H550" s="1" t="str">
        <f t="shared" si="19"/>
        <v>Complete</v>
      </c>
      <c r="I550" s="68" t="s">
        <v>1014</v>
      </c>
    </row>
    <row r="551" spans="2:9" ht="15" customHeight="1" x14ac:dyDescent="0.25">
      <c r="B551" s="9" t="s">
        <v>1010</v>
      </c>
      <c r="C551" s="1">
        <v>5</v>
      </c>
      <c r="D551" s="2" t="s">
        <v>8219</v>
      </c>
      <c r="E551" s="16"/>
      <c r="F551" s="16" t="str">
        <f>IF(INDEX(I.Electricity.ES1U20C2,5)="","",INDEX(I.Electricity.ES1U20C2,5))</f>
        <v/>
      </c>
      <c r="G551" s="16"/>
      <c r="H551" s="1" t="str">
        <f t="shared" si="19"/>
        <v>Complete</v>
      </c>
      <c r="I551" s="68" t="s">
        <v>1015</v>
      </c>
    </row>
    <row r="552" spans="2:9" ht="15" customHeight="1" x14ac:dyDescent="0.25">
      <c r="B552" s="9" t="s">
        <v>1010</v>
      </c>
      <c r="C552" s="1">
        <v>6</v>
      </c>
      <c r="D552" s="2" t="s">
        <v>8219</v>
      </c>
      <c r="E552" s="16"/>
      <c r="F552" s="16" t="str">
        <f>IF(INDEX(I.Electricity.ES1U20C2,6)="","",INDEX(I.Electricity.ES1U20C2,6))</f>
        <v/>
      </c>
      <c r="G552" s="16"/>
      <c r="H552" s="1" t="str">
        <f t="shared" si="19"/>
        <v>Complete</v>
      </c>
      <c r="I552" s="68" t="s">
        <v>1016</v>
      </c>
    </row>
    <row r="553" spans="2:9" ht="15" customHeight="1" x14ac:dyDescent="0.25">
      <c r="B553" s="9" t="s">
        <v>1010</v>
      </c>
      <c r="C553" s="1">
        <v>7</v>
      </c>
      <c r="D553" s="2" t="s">
        <v>8219</v>
      </c>
      <c r="E553" s="16"/>
      <c r="F553" s="16" t="str">
        <f>IF(INDEX(I.Electricity.ES1U20C2,7)="","",INDEX(I.Electricity.ES1U20C2,7))</f>
        <v/>
      </c>
      <c r="G553" s="16"/>
      <c r="H553" s="1" t="str">
        <f t="shared" si="19"/>
        <v>Complete</v>
      </c>
      <c r="I553" s="68" t="s">
        <v>1017</v>
      </c>
    </row>
    <row r="554" spans="2:9" ht="15" customHeight="1" x14ac:dyDescent="0.25">
      <c r="B554" s="9" t="s">
        <v>1010</v>
      </c>
      <c r="C554" s="1">
        <v>8</v>
      </c>
      <c r="D554" s="2" t="s">
        <v>8219</v>
      </c>
      <c r="E554" s="16"/>
      <c r="F554" s="16" t="str">
        <f>IF(INDEX(I.Electricity.ES1U20C2,8)="","",INDEX(I.Electricity.ES1U20C2,8))</f>
        <v/>
      </c>
      <c r="G554" s="16"/>
      <c r="H554" s="1" t="str">
        <f t="shared" si="19"/>
        <v>Complete</v>
      </c>
      <c r="I554" s="68" t="s">
        <v>1018</v>
      </c>
    </row>
    <row r="555" spans="2:9" ht="15" customHeight="1" x14ac:dyDescent="0.25">
      <c r="B555" s="9" t="s">
        <v>1010</v>
      </c>
      <c r="C555" s="1">
        <v>9</v>
      </c>
      <c r="D555" s="2" t="s">
        <v>8219</v>
      </c>
      <c r="E555" s="16"/>
      <c r="F555" s="16" t="str">
        <f>IF(INDEX(I.Electricity.ES1U20C2,9)="","",INDEX(I.Electricity.ES1U20C2,9))</f>
        <v/>
      </c>
      <c r="G555" s="16"/>
      <c r="H555" s="1" t="str">
        <f t="shared" si="19"/>
        <v>Complete</v>
      </c>
      <c r="I555" s="68" t="s">
        <v>1019</v>
      </c>
    </row>
    <row r="556" spans="2:9" ht="15" customHeight="1" x14ac:dyDescent="0.25">
      <c r="B556" s="9" t="s">
        <v>1010</v>
      </c>
      <c r="C556" s="1">
        <v>10</v>
      </c>
      <c r="D556" s="2" t="s">
        <v>8219</v>
      </c>
      <c r="E556" s="16"/>
      <c r="F556" s="16" t="str">
        <f>IF(INDEX(I.Electricity.ES1U20C2,10)="","",INDEX(I.Electricity.ES1U20C2,10))</f>
        <v/>
      </c>
      <c r="G556" s="16"/>
      <c r="H556" s="1" t="str">
        <f t="shared" si="19"/>
        <v>Complete</v>
      </c>
      <c r="I556" s="68" t="s">
        <v>1020</v>
      </c>
    </row>
    <row r="557" spans="2:9" ht="15" customHeight="1" x14ac:dyDescent="0.25">
      <c r="B557" s="9" t="s">
        <v>1010</v>
      </c>
      <c r="C557" s="1">
        <v>11</v>
      </c>
      <c r="D557" s="2" t="s">
        <v>8219</v>
      </c>
      <c r="E557" s="16"/>
      <c r="F557" s="16" t="str">
        <f>IF(INDEX(I.Electricity.ES1U20C2,11)="","",INDEX(I.Electricity.ES1U20C2,11))</f>
        <v/>
      </c>
      <c r="G557" s="16"/>
      <c r="H557" s="1" t="str">
        <f t="shared" si="19"/>
        <v>Complete</v>
      </c>
      <c r="I557" s="68" t="s">
        <v>1021</v>
      </c>
    </row>
    <row r="558" spans="2:9" ht="15" customHeight="1" x14ac:dyDescent="0.25">
      <c r="B558" s="9" t="s">
        <v>1010</v>
      </c>
      <c r="C558" s="1">
        <v>12</v>
      </c>
      <c r="D558" s="2" t="s">
        <v>8219</v>
      </c>
      <c r="E558" s="16"/>
      <c r="F558" s="16" t="str">
        <f>IF(INDEX(I.Electricity.ES1U20C2,12)="","",INDEX(I.Electricity.ES1U20C2,12))</f>
        <v/>
      </c>
      <c r="G558" s="16"/>
      <c r="H558" s="1" t="str">
        <f t="shared" si="19"/>
        <v>Complete</v>
      </c>
      <c r="I558" s="68" t="s">
        <v>1022</v>
      </c>
    </row>
    <row r="559" spans="2:9" ht="15" customHeight="1" x14ac:dyDescent="0.25">
      <c r="B559" s="9" t="s">
        <v>1010</v>
      </c>
      <c r="C559" s="1">
        <v>13</v>
      </c>
      <c r="D559" s="2" t="s">
        <v>8219</v>
      </c>
      <c r="E559" s="16"/>
      <c r="F559" s="16" t="str">
        <f>IF(INDEX(I.Electricity.ES1U20C2,13)="","",INDEX(I.Electricity.ES1U20C2,13))</f>
        <v/>
      </c>
      <c r="G559" s="16"/>
      <c r="H559" s="1" t="str">
        <f t="shared" si="19"/>
        <v>Complete</v>
      </c>
      <c r="I559" s="68" t="s">
        <v>1023</v>
      </c>
    </row>
    <row r="560" spans="2:9" ht="15" customHeight="1" x14ac:dyDescent="0.25">
      <c r="B560" s="9" t="s">
        <v>1010</v>
      </c>
      <c r="C560" s="1">
        <v>14</v>
      </c>
      <c r="D560" s="2" t="s">
        <v>8219</v>
      </c>
      <c r="E560" s="16"/>
      <c r="F560" s="16" t="str">
        <f>IF(INDEX(I.Electricity.ES1U20C2,14)="","",INDEX(I.Electricity.ES1U20C2,14))</f>
        <v/>
      </c>
      <c r="G560" s="16"/>
      <c r="H560" s="1" t="str">
        <f t="shared" si="19"/>
        <v>Complete</v>
      </c>
      <c r="I560" s="68" t="s">
        <v>1024</v>
      </c>
    </row>
    <row r="561" spans="2:9" ht="15" customHeight="1" x14ac:dyDescent="0.25">
      <c r="B561" s="9" t="s">
        <v>1010</v>
      </c>
      <c r="C561" s="1">
        <v>15</v>
      </c>
      <c r="D561" s="2" t="s">
        <v>8219</v>
      </c>
      <c r="E561" s="16"/>
      <c r="F561" s="16" t="str">
        <f>IF(INDEX(I.Electricity.ES1U20C2,15)="","",INDEX(I.Electricity.ES1U20C2,15))</f>
        <v/>
      </c>
      <c r="G561" s="16"/>
      <c r="H561" s="1" t="str">
        <f t="shared" si="19"/>
        <v>Complete</v>
      </c>
      <c r="I561" s="68" t="s">
        <v>1025</v>
      </c>
    </row>
    <row r="562" spans="2:9" ht="15" customHeight="1" x14ac:dyDescent="0.25">
      <c r="B562" s="9" t="s">
        <v>1010</v>
      </c>
      <c r="C562" s="1">
        <v>16</v>
      </c>
      <c r="D562" s="2" t="s">
        <v>8219</v>
      </c>
      <c r="E562" s="16"/>
      <c r="F562" s="16" t="str">
        <f>IF(INDEX(I.Electricity.ES1U20C2,16)="","",INDEX(I.Electricity.ES1U20C2,16))</f>
        <v/>
      </c>
      <c r="G562" s="16"/>
      <c r="H562" s="1" t="str">
        <f t="shared" si="19"/>
        <v>Complete</v>
      </c>
      <c r="I562" s="68" t="s">
        <v>1026</v>
      </c>
    </row>
    <row r="563" spans="2:9" ht="15" customHeight="1" x14ac:dyDescent="0.25">
      <c r="B563" s="9" t="s">
        <v>1010</v>
      </c>
      <c r="C563" s="1">
        <v>17</v>
      </c>
      <c r="D563" s="2" t="s">
        <v>8219</v>
      </c>
      <c r="E563" s="16"/>
      <c r="F563" s="16" t="str">
        <f>IF(INDEX(I.Electricity.ES1U20C2,17)="","",INDEX(I.Electricity.ES1U20C2,17))</f>
        <v/>
      </c>
      <c r="G563" s="16"/>
      <c r="H563" s="1" t="str">
        <f t="shared" si="19"/>
        <v>Complete</v>
      </c>
      <c r="I563" s="68" t="s">
        <v>1027</v>
      </c>
    </row>
    <row r="564" spans="2:9" ht="15" customHeight="1" x14ac:dyDescent="0.25">
      <c r="B564" s="9" t="s">
        <v>1010</v>
      </c>
      <c r="C564" s="1">
        <v>18</v>
      </c>
      <c r="D564" s="2" t="s">
        <v>8219</v>
      </c>
      <c r="E564" s="16"/>
      <c r="F564" s="16" t="str">
        <f>IF(INDEX(I.Electricity.ES1U20C2,18)="","",INDEX(I.Electricity.ES1U20C2,18))</f>
        <v/>
      </c>
      <c r="G564" s="16"/>
      <c r="H564" s="1" t="str">
        <f t="shared" si="19"/>
        <v>Complete</v>
      </c>
      <c r="I564" s="68" t="s">
        <v>1028</v>
      </c>
    </row>
    <row r="565" spans="2:9" ht="15" customHeight="1" x14ac:dyDescent="0.25">
      <c r="B565" s="9" t="s">
        <v>1010</v>
      </c>
      <c r="C565" s="1">
        <v>19</v>
      </c>
      <c r="D565" s="2" t="s">
        <v>8219</v>
      </c>
      <c r="E565" s="16"/>
      <c r="F565" s="16" t="str">
        <f>IF(INDEX(I.Electricity.ES1U20C2,19)="","",INDEX(I.Electricity.ES1U20C2,19))</f>
        <v/>
      </c>
      <c r="G565" s="16"/>
      <c r="H565" s="1" t="str">
        <f t="shared" si="19"/>
        <v>Complete</v>
      </c>
      <c r="I565" s="68" t="s">
        <v>1029</v>
      </c>
    </row>
    <row r="566" spans="2:9" ht="15" customHeight="1" x14ac:dyDescent="0.25">
      <c r="B566" s="9" t="s">
        <v>1010</v>
      </c>
      <c r="C566" s="1">
        <v>20</v>
      </c>
      <c r="D566" s="2" t="s">
        <v>8219</v>
      </c>
      <c r="E566" s="16"/>
      <c r="F566" s="16" t="str">
        <f>IF(INDEX(I.Electricity.ES1U20C2,20)="","",INDEX(I.Electricity.ES1U20C2,20))</f>
        <v/>
      </c>
      <c r="G566" s="16"/>
      <c r="H566" s="1" t="str">
        <f t="shared" si="19"/>
        <v>Complete</v>
      </c>
      <c r="I566" s="68" t="s">
        <v>1030</v>
      </c>
    </row>
    <row r="567" spans="2:9" ht="15" customHeight="1" x14ac:dyDescent="0.25">
      <c r="B567" s="9" t="s">
        <v>1010</v>
      </c>
      <c r="C567" s="1">
        <v>21</v>
      </c>
      <c r="D567" s="2" t="s">
        <v>8219</v>
      </c>
      <c r="E567" s="16"/>
      <c r="F567" s="16" t="str">
        <f>IF(INDEX(I.Electricity.ES1U20C2,21)="","",INDEX(I.Electricity.ES1U20C2,21))</f>
        <v/>
      </c>
      <c r="G567" s="16"/>
      <c r="H567" s="1" t="str">
        <f t="shared" si="19"/>
        <v>Complete</v>
      </c>
      <c r="I567" s="68" t="s">
        <v>1031</v>
      </c>
    </row>
    <row r="568" spans="2:9" ht="15" customHeight="1" x14ac:dyDescent="0.25">
      <c r="B568" s="9" t="s">
        <v>1010</v>
      </c>
      <c r="C568" s="1">
        <v>22</v>
      </c>
      <c r="D568" s="2" t="s">
        <v>8219</v>
      </c>
      <c r="E568" s="16"/>
      <c r="F568" s="16" t="str">
        <f>IF(INDEX(I.Electricity.ES1U20C2,22)="","",INDEX(I.Electricity.ES1U20C2,22))</f>
        <v/>
      </c>
      <c r="G568" s="16"/>
      <c r="H568" s="1" t="str">
        <f t="shared" si="19"/>
        <v>Complete</v>
      </c>
      <c r="I568" s="68" t="s">
        <v>1032</v>
      </c>
    </row>
    <row r="569" spans="2:9" ht="15" customHeight="1" x14ac:dyDescent="0.25">
      <c r="B569" s="9" t="s">
        <v>1010</v>
      </c>
      <c r="C569" s="1">
        <v>23</v>
      </c>
      <c r="D569" s="2" t="s">
        <v>8219</v>
      </c>
      <c r="E569" s="16"/>
      <c r="F569" s="16" t="str">
        <f>IF(INDEX(I.Electricity.ES1U20C2,23)="","",INDEX(I.Electricity.ES1U20C2,23))</f>
        <v/>
      </c>
      <c r="G569" s="16"/>
      <c r="H569" s="1" t="str">
        <f t="shared" si="19"/>
        <v>Complete</v>
      </c>
      <c r="I569" s="68" t="s">
        <v>1033</v>
      </c>
    </row>
    <row r="570" spans="2:9" ht="15" customHeight="1" x14ac:dyDescent="0.25">
      <c r="B570" s="7" t="s">
        <v>1010</v>
      </c>
      <c r="C570" s="5">
        <v>24</v>
      </c>
      <c r="D570" s="6" t="s">
        <v>8219</v>
      </c>
      <c r="E570" s="76"/>
      <c r="F570" s="76" t="str">
        <f>IF(INDEX(I.Electricity.ES1U20C2,24)="","",INDEX(I.Electricity.ES1U20C2,24))</f>
        <v/>
      </c>
      <c r="G570" s="76"/>
      <c r="H570" s="5" t="str">
        <f t="shared" si="19"/>
        <v>Complete</v>
      </c>
      <c r="I570" s="71" t="s">
        <v>1034</v>
      </c>
    </row>
    <row r="571" spans="2:9" ht="15" customHeight="1" x14ac:dyDescent="0.25">
      <c r="B571" s="9" t="s">
        <v>1035</v>
      </c>
      <c r="C571" s="1">
        <v>1</v>
      </c>
      <c r="D571" s="2" t="s">
        <v>8220</v>
      </c>
      <c r="E571" s="16"/>
      <c r="F571" s="16" t="str">
        <f>IF(INDEX(I.Electricity.ES1U1C3,1)="","",INDEX(I.Electricity.ES1U1C3,1))</f>
        <v/>
      </c>
      <c r="G571" s="16"/>
      <c r="H571" s="1" t="str">
        <f t="shared" ref="H571:H591" si="20">IF(AND(I.Developer.ES1=TRUE,I.Facility.UnitCount&gt;=1,I.Developer.C3=TRUE,F571=""),"Incomplete","Complete")</f>
        <v>Complete</v>
      </c>
      <c r="I571" s="68" t="s">
        <v>1036</v>
      </c>
    </row>
    <row r="572" spans="2:9" ht="15" customHeight="1" x14ac:dyDescent="0.25">
      <c r="B572" s="9" t="s">
        <v>1035</v>
      </c>
      <c r="C572" s="1">
        <v>2</v>
      </c>
      <c r="D572" s="2" t="s">
        <v>8220</v>
      </c>
      <c r="E572" s="16"/>
      <c r="F572" s="16" t="str">
        <f>IF(INDEX(I.Electricity.ES1U1C3,2)="","",INDEX(I.Electricity.ES1U1C3,2))</f>
        <v/>
      </c>
      <c r="G572" s="16"/>
      <c r="H572" s="1" t="str">
        <f t="shared" si="20"/>
        <v>Complete</v>
      </c>
      <c r="I572" s="68" t="s">
        <v>1037</v>
      </c>
    </row>
    <row r="573" spans="2:9" ht="15" customHeight="1" x14ac:dyDescent="0.25">
      <c r="B573" s="9" t="s">
        <v>1035</v>
      </c>
      <c r="C573" s="1">
        <v>3</v>
      </c>
      <c r="D573" s="2" t="s">
        <v>8220</v>
      </c>
      <c r="E573" s="16"/>
      <c r="F573" s="16" t="str">
        <f>IF(INDEX(I.Electricity.ES1U1C3,3)="","",INDEX(I.Electricity.ES1U1C3,3))</f>
        <v/>
      </c>
      <c r="G573" s="16"/>
      <c r="H573" s="1" t="str">
        <f t="shared" si="20"/>
        <v>Complete</v>
      </c>
      <c r="I573" s="68" t="s">
        <v>1038</v>
      </c>
    </row>
    <row r="574" spans="2:9" ht="15" customHeight="1" x14ac:dyDescent="0.25">
      <c r="B574" s="9" t="s">
        <v>1035</v>
      </c>
      <c r="C574" s="1">
        <v>4</v>
      </c>
      <c r="D574" s="2" t="s">
        <v>8220</v>
      </c>
      <c r="E574" s="16"/>
      <c r="F574" s="16" t="str">
        <f>IF(INDEX(I.Electricity.ES1U1C3,4)="","",INDEX(I.Electricity.ES1U1C3,4))</f>
        <v/>
      </c>
      <c r="G574" s="16"/>
      <c r="H574" s="1" t="str">
        <f t="shared" si="20"/>
        <v>Complete</v>
      </c>
      <c r="I574" s="68" t="s">
        <v>1039</v>
      </c>
    </row>
    <row r="575" spans="2:9" ht="15" customHeight="1" x14ac:dyDescent="0.25">
      <c r="B575" s="9" t="s">
        <v>1035</v>
      </c>
      <c r="C575" s="1">
        <v>5</v>
      </c>
      <c r="D575" s="2" t="s">
        <v>8220</v>
      </c>
      <c r="E575" s="16"/>
      <c r="F575" s="16" t="str">
        <f>IF(INDEX(I.Electricity.ES1U1C3,5)="","",INDEX(I.Electricity.ES1U1C3,5))</f>
        <v/>
      </c>
      <c r="G575" s="16"/>
      <c r="H575" s="1" t="str">
        <f t="shared" si="20"/>
        <v>Complete</v>
      </c>
      <c r="I575" s="68" t="s">
        <v>1040</v>
      </c>
    </row>
    <row r="576" spans="2:9" ht="15" customHeight="1" x14ac:dyDescent="0.25">
      <c r="B576" s="9" t="s">
        <v>1035</v>
      </c>
      <c r="C576" s="1">
        <v>6</v>
      </c>
      <c r="D576" s="2" t="s">
        <v>8220</v>
      </c>
      <c r="E576" s="16"/>
      <c r="F576" s="16" t="str">
        <f>IF(INDEX(I.Electricity.ES1U1C3,6)="","",INDEX(I.Electricity.ES1U1C3,6))</f>
        <v/>
      </c>
      <c r="G576" s="16"/>
      <c r="H576" s="1" t="str">
        <f t="shared" si="20"/>
        <v>Complete</v>
      </c>
      <c r="I576" s="68" t="s">
        <v>1041</v>
      </c>
    </row>
    <row r="577" spans="2:9" ht="15" customHeight="1" x14ac:dyDescent="0.25">
      <c r="B577" s="9" t="s">
        <v>1035</v>
      </c>
      <c r="C577" s="1">
        <v>7</v>
      </c>
      <c r="D577" s="2" t="s">
        <v>8220</v>
      </c>
      <c r="E577" s="16"/>
      <c r="F577" s="16" t="str">
        <f>IF(INDEX(I.Electricity.ES1U1C3,7)="","",INDEX(I.Electricity.ES1U1C3,7))</f>
        <v/>
      </c>
      <c r="G577" s="16"/>
      <c r="H577" s="1" t="str">
        <f t="shared" si="20"/>
        <v>Complete</v>
      </c>
      <c r="I577" s="68" t="s">
        <v>1042</v>
      </c>
    </row>
    <row r="578" spans="2:9" ht="15" customHeight="1" x14ac:dyDescent="0.25">
      <c r="B578" s="9" t="s">
        <v>1035</v>
      </c>
      <c r="C578" s="1">
        <v>8</v>
      </c>
      <c r="D578" s="2" t="s">
        <v>8220</v>
      </c>
      <c r="E578" s="16"/>
      <c r="F578" s="16" t="str">
        <f>IF(INDEX(I.Electricity.ES1U1C3,8)="","",INDEX(I.Electricity.ES1U1C3,8))</f>
        <v/>
      </c>
      <c r="G578" s="16"/>
      <c r="H578" s="1" t="str">
        <f t="shared" si="20"/>
        <v>Complete</v>
      </c>
      <c r="I578" s="68" t="s">
        <v>1043</v>
      </c>
    </row>
    <row r="579" spans="2:9" ht="15" customHeight="1" x14ac:dyDescent="0.25">
      <c r="B579" s="9" t="s">
        <v>1035</v>
      </c>
      <c r="C579" s="1">
        <v>9</v>
      </c>
      <c r="D579" s="2" t="s">
        <v>8220</v>
      </c>
      <c r="E579" s="16"/>
      <c r="F579" s="16" t="str">
        <f>IF(INDEX(I.Electricity.ES1U1C3,9)="","",INDEX(I.Electricity.ES1U1C3,9))</f>
        <v/>
      </c>
      <c r="G579" s="16"/>
      <c r="H579" s="1" t="str">
        <f t="shared" si="20"/>
        <v>Complete</v>
      </c>
      <c r="I579" s="68" t="s">
        <v>1044</v>
      </c>
    </row>
    <row r="580" spans="2:9" ht="15" customHeight="1" x14ac:dyDescent="0.25">
      <c r="B580" s="9" t="s">
        <v>1035</v>
      </c>
      <c r="C580" s="1">
        <v>10</v>
      </c>
      <c r="D580" s="2" t="s">
        <v>8220</v>
      </c>
      <c r="E580" s="16"/>
      <c r="F580" s="16" t="str">
        <f>IF(INDEX(I.Electricity.ES1U1C3,10)="","",INDEX(I.Electricity.ES1U1C3,10))</f>
        <v/>
      </c>
      <c r="G580" s="16"/>
      <c r="H580" s="1" t="str">
        <f t="shared" si="20"/>
        <v>Complete</v>
      </c>
      <c r="I580" s="68" t="s">
        <v>1045</v>
      </c>
    </row>
    <row r="581" spans="2:9" ht="15" customHeight="1" x14ac:dyDescent="0.25">
      <c r="B581" s="9" t="s">
        <v>1035</v>
      </c>
      <c r="C581" s="1">
        <v>11</v>
      </c>
      <c r="D581" s="2" t="s">
        <v>8220</v>
      </c>
      <c r="E581" s="16"/>
      <c r="F581" s="16" t="str">
        <f>IF(INDEX(I.Electricity.ES1U1C3,11)="","",INDEX(I.Electricity.ES1U1C3,11))</f>
        <v/>
      </c>
      <c r="G581" s="16"/>
      <c r="H581" s="1" t="str">
        <f t="shared" si="20"/>
        <v>Complete</v>
      </c>
      <c r="I581" s="68" t="s">
        <v>1046</v>
      </c>
    </row>
    <row r="582" spans="2:9" ht="15" customHeight="1" x14ac:dyDescent="0.25">
      <c r="B582" s="9" t="s">
        <v>1035</v>
      </c>
      <c r="C582" s="1">
        <v>12</v>
      </c>
      <c r="D582" s="2" t="s">
        <v>8220</v>
      </c>
      <c r="E582" s="16"/>
      <c r="F582" s="16" t="str">
        <f>IF(INDEX(I.Electricity.ES1U1C3,12)="","",INDEX(I.Electricity.ES1U1C3,12))</f>
        <v/>
      </c>
      <c r="G582" s="16"/>
      <c r="H582" s="1" t="str">
        <f t="shared" si="20"/>
        <v>Complete</v>
      </c>
      <c r="I582" s="68" t="s">
        <v>1047</v>
      </c>
    </row>
    <row r="583" spans="2:9" ht="15" customHeight="1" x14ac:dyDescent="0.25">
      <c r="B583" s="9" t="s">
        <v>1035</v>
      </c>
      <c r="C583" s="1">
        <v>13</v>
      </c>
      <c r="D583" s="2" t="s">
        <v>8220</v>
      </c>
      <c r="E583" s="16"/>
      <c r="F583" s="16" t="str">
        <f>IF(INDEX(I.Electricity.ES1U1C3,13)="","",INDEX(I.Electricity.ES1U1C3,13))</f>
        <v/>
      </c>
      <c r="G583" s="16"/>
      <c r="H583" s="1" t="str">
        <f t="shared" si="20"/>
        <v>Complete</v>
      </c>
      <c r="I583" s="68" t="s">
        <v>1048</v>
      </c>
    </row>
    <row r="584" spans="2:9" ht="15" customHeight="1" x14ac:dyDescent="0.25">
      <c r="B584" s="9" t="s">
        <v>1035</v>
      </c>
      <c r="C584" s="1">
        <v>14</v>
      </c>
      <c r="D584" s="2" t="s">
        <v>8220</v>
      </c>
      <c r="E584" s="16"/>
      <c r="F584" s="16" t="str">
        <f>IF(INDEX(I.Electricity.ES1U1C3,14)="","",INDEX(I.Electricity.ES1U1C3,14))</f>
        <v/>
      </c>
      <c r="G584" s="16"/>
      <c r="H584" s="1" t="str">
        <f t="shared" si="20"/>
        <v>Complete</v>
      </c>
      <c r="I584" s="68" t="s">
        <v>1049</v>
      </c>
    </row>
    <row r="585" spans="2:9" ht="15" customHeight="1" x14ac:dyDescent="0.25">
      <c r="B585" s="9" t="s">
        <v>1035</v>
      </c>
      <c r="C585" s="1">
        <v>15</v>
      </c>
      <c r="D585" s="2" t="s">
        <v>8220</v>
      </c>
      <c r="E585" s="16"/>
      <c r="F585" s="16" t="str">
        <f>IF(INDEX(I.Electricity.ES1U1C3,15)="","",INDEX(I.Electricity.ES1U1C3,15))</f>
        <v/>
      </c>
      <c r="G585" s="16"/>
      <c r="H585" s="1" t="str">
        <f t="shared" si="20"/>
        <v>Complete</v>
      </c>
      <c r="I585" s="68" t="s">
        <v>1050</v>
      </c>
    </row>
    <row r="586" spans="2:9" ht="15" customHeight="1" x14ac:dyDescent="0.25">
      <c r="B586" s="9" t="s">
        <v>1035</v>
      </c>
      <c r="C586" s="1">
        <v>16</v>
      </c>
      <c r="D586" s="2" t="s">
        <v>8220</v>
      </c>
      <c r="E586" s="16"/>
      <c r="F586" s="16" t="str">
        <f>IF(INDEX(I.Electricity.ES1U1C3,16)="","",INDEX(I.Electricity.ES1U1C3,16))</f>
        <v/>
      </c>
      <c r="G586" s="16"/>
      <c r="H586" s="1" t="str">
        <f t="shared" si="20"/>
        <v>Complete</v>
      </c>
      <c r="I586" s="68" t="s">
        <v>1051</v>
      </c>
    </row>
    <row r="587" spans="2:9" ht="15" customHeight="1" x14ac:dyDescent="0.25">
      <c r="B587" s="9" t="s">
        <v>1035</v>
      </c>
      <c r="C587" s="1">
        <v>17</v>
      </c>
      <c r="D587" s="2" t="s">
        <v>8220</v>
      </c>
      <c r="E587" s="16"/>
      <c r="F587" s="16" t="str">
        <f>IF(INDEX(I.Electricity.ES1U1C3,17)="","",INDEX(I.Electricity.ES1U1C3,17))</f>
        <v/>
      </c>
      <c r="G587" s="16"/>
      <c r="H587" s="1" t="str">
        <f t="shared" si="20"/>
        <v>Complete</v>
      </c>
      <c r="I587" s="68" t="s">
        <v>1052</v>
      </c>
    </row>
    <row r="588" spans="2:9" ht="15" customHeight="1" x14ac:dyDescent="0.25">
      <c r="B588" s="9" t="s">
        <v>1035</v>
      </c>
      <c r="C588" s="1">
        <v>18</v>
      </c>
      <c r="D588" s="2" t="s">
        <v>8220</v>
      </c>
      <c r="E588" s="16"/>
      <c r="F588" s="16" t="str">
        <f>IF(INDEX(I.Electricity.ES1U1C3,18)="","",INDEX(I.Electricity.ES1U1C3,18))</f>
        <v/>
      </c>
      <c r="G588" s="16"/>
      <c r="H588" s="1" t="str">
        <f t="shared" si="20"/>
        <v>Complete</v>
      </c>
      <c r="I588" s="68" t="s">
        <v>1053</v>
      </c>
    </row>
    <row r="589" spans="2:9" ht="15" customHeight="1" x14ac:dyDescent="0.25">
      <c r="B589" s="9" t="s">
        <v>1035</v>
      </c>
      <c r="C589" s="1">
        <v>19</v>
      </c>
      <c r="D589" s="2" t="s">
        <v>8220</v>
      </c>
      <c r="E589" s="16"/>
      <c r="F589" s="16" t="str">
        <f>IF(INDEX(I.Electricity.ES1U1C3,19)="","",INDEX(I.Electricity.ES1U1C3,19))</f>
        <v/>
      </c>
      <c r="G589" s="16"/>
      <c r="H589" s="1" t="str">
        <f t="shared" si="20"/>
        <v>Complete</v>
      </c>
      <c r="I589" s="68" t="s">
        <v>1054</v>
      </c>
    </row>
    <row r="590" spans="2:9" ht="15" customHeight="1" x14ac:dyDescent="0.25">
      <c r="B590" s="9" t="s">
        <v>1035</v>
      </c>
      <c r="C590" s="1">
        <v>20</v>
      </c>
      <c r="D590" s="2" t="s">
        <v>8220</v>
      </c>
      <c r="E590" s="16"/>
      <c r="F590" s="16" t="str">
        <f>IF(INDEX(I.Electricity.ES1U1C3,20)="","",INDEX(I.Electricity.ES1U1C3,20))</f>
        <v/>
      </c>
      <c r="G590" s="16"/>
      <c r="H590" s="1" t="str">
        <f t="shared" si="20"/>
        <v>Complete</v>
      </c>
      <c r="I590" s="68" t="s">
        <v>1055</v>
      </c>
    </row>
    <row r="591" spans="2:9" ht="15" customHeight="1" x14ac:dyDescent="0.25">
      <c r="B591" s="7" t="s">
        <v>1035</v>
      </c>
      <c r="C591" s="5">
        <v>21</v>
      </c>
      <c r="D591" s="6" t="s">
        <v>8220</v>
      </c>
      <c r="E591" s="76"/>
      <c r="F591" s="76" t="str">
        <f>IF(INDEX(I.Electricity.ES1U1C3,21)="","",INDEX(I.Electricity.ES1U1C3,21))</f>
        <v/>
      </c>
      <c r="G591" s="76"/>
      <c r="H591" s="5" t="str">
        <f t="shared" si="20"/>
        <v>Complete</v>
      </c>
      <c r="I591" s="71" t="s">
        <v>1056</v>
      </c>
    </row>
    <row r="592" spans="2:9" ht="15" customHeight="1" x14ac:dyDescent="0.25">
      <c r="B592" s="9" t="s">
        <v>1057</v>
      </c>
      <c r="C592" s="1">
        <v>1</v>
      </c>
      <c r="D592" s="2" t="s">
        <v>8221</v>
      </c>
      <c r="E592" s="16"/>
      <c r="F592" s="16" t="str">
        <f>IF(INDEX(I.Electricity.ES1U2C3,1)="","",INDEX(I.Electricity.ES1U2C3,1))</f>
        <v/>
      </c>
      <c r="G592" s="16"/>
      <c r="H592" s="1" t="str">
        <f t="shared" ref="H592:H612" si="21">IF(AND(I.Developer.ES1=TRUE,I.Facility.UnitCount&gt;=2,I.Developer.C3=TRUE,F592=""),"Incomplete","Complete")</f>
        <v>Complete</v>
      </c>
      <c r="I592" s="68" t="s">
        <v>1058</v>
      </c>
    </row>
    <row r="593" spans="2:9" ht="15" customHeight="1" x14ac:dyDescent="0.25">
      <c r="B593" s="9" t="s">
        <v>1057</v>
      </c>
      <c r="C593" s="1">
        <v>2</v>
      </c>
      <c r="D593" s="2" t="s">
        <v>8221</v>
      </c>
      <c r="E593" s="16"/>
      <c r="F593" s="16" t="str">
        <f>IF(INDEX(I.Electricity.ES1U2C3,2)="","",INDEX(I.Electricity.ES1U2C3,2))</f>
        <v/>
      </c>
      <c r="G593" s="16"/>
      <c r="H593" s="1" t="str">
        <f t="shared" si="21"/>
        <v>Complete</v>
      </c>
      <c r="I593" s="68" t="s">
        <v>1059</v>
      </c>
    </row>
    <row r="594" spans="2:9" ht="15" customHeight="1" x14ac:dyDescent="0.25">
      <c r="B594" s="9" t="s">
        <v>1057</v>
      </c>
      <c r="C594" s="1">
        <v>3</v>
      </c>
      <c r="D594" s="2" t="s">
        <v>8221</v>
      </c>
      <c r="E594" s="16"/>
      <c r="F594" s="16" t="str">
        <f>IF(INDEX(I.Electricity.ES1U2C3,3)="","",INDEX(I.Electricity.ES1U2C3,3))</f>
        <v/>
      </c>
      <c r="G594" s="16"/>
      <c r="H594" s="1" t="str">
        <f t="shared" si="21"/>
        <v>Complete</v>
      </c>
      <c r="I594" s="68" t="s">
        <v>1060</v>
      </c>
    </row>
    <row r="595" spans="2:9" ht="15" customHeight="1" x14ac:dyDescent="0.25">
      <c r="B595" s="9" t="s">
        <v>1057</v>
      </c>
      <c r="C595" s="1">
        <v>4</v>
      </c>
      <c r="D595" s="2" t="s">
        <v>8221</v>
      </c>
      <c r="E595" s="16"/>
      <c r="F595" s="16" t="str">
        <f>IF(INDEX(I.Electricity.ES1U2C3,4)="","",INDEX(I.Electricity.ES1U2C3,4))</f>
        <v/>
      </c>
      <c r="G595" s="16"/>
      <c r="H595" s="1" t="str">
        <f t="shared" si="21"/>
        <v>Complete</v>
      </c>
      <c r="I595" s="68" t="s">
        <v>1061</v>
      </c>
    </row>
    <row r="596" spans="2:9" ht="15" customHeight="1" x14ac:dyDescent="0.25">
      <c r="B596" s="9" t="s">
        <v>1057</v>
      </c>
      <c r="C596" s="1">
        <v>5</v>
      </c>
      <c r="D596" s="2" t="s">
        <v>8221</v>
      </c>
      <c r="E596" s="16"/>
      <c r="F596" s="16" t="str">
        <f>IF(INDEX(I.Electricity.ES1U2C3,5)="","",INDEX(I.Electricity.ES1U2C3,5))</f>
        <v/>
      </c>
      <c r="G596" s="16"/>
      <c r="H596" s="1" t="str">
        <f t="shared" si="21"/>
        <v>Complete</v>
      </c>
      <c r="I596" s="68" t="s">
        <v>1062</v>
      </c>
    </row>
    <row r="597" spans="2:9" ht="15" customHeight="1" x14ac:dyDescent="0.25">
      <c r="B597" s="9" t="s">
        <v>1057</v>
      </c>
      <c r="C597" s="1">
        <v>6</v>
      </c>
      <c r="D597" s="2" t="s">
        <v>8221</v>
      </c>
      <c r="E597" s="16"/>
      <c r="F597" s="16" t="str">
        <f>IF(INDEX(I.Electricity.ES1U2C3,6)="","",INDEX(I.Electricity.ES1U2C3,6))</f>
        <v/>
      </c>
      <c r="G597" s="16"/>
      <c r="H597" s="1" t="str">
        <f t="shared" si="21"/>
        <v>Complete</v>
      </c>
      <c r="I597" s="68" t="s">
        <v>1063</v>
      </c>
    </row>
    <row r="598" spans="2:9" ht="15" customHeight="1" x14ac:dyDescent="0.25">
      <c r="B598" s="9" t="s">
        <v>1057</v>
      </c>
      <c r="C598" s="1">
        <v>7</v>
      </c>
      <c r="D598" s="2" t="s">
        <v>8221</v>
      </c>
      <c r="E598" s="16"/>
      <c r="F598" s="16" t="str">
        <f>IF(INDEX(I.Electricity.ES1U2C3,7)="","",INDEX(I.Electricity.ES1U2C3,7))</f>
        <v/>
      </c>
      <c r="G598" s="16"/>
      <c r="H598" s="1" t="str">
        <f t="shared" si="21"/>
        <v>Complete</v>
      </c>
      <c r="I598" s="68" t="s">
        <v>1064</v>
      </c>
    </row>
    <row r="599" spans="2:9" ht="15" customHeight="1" x14ac:dyDescent="0.25">
      <c r="B599" s="9" t="s">
        <v>1057</v>
      </c>
      <c r="C599" s="1">
        <v>8</v>
      </c>
      <c r="D599" s="2" t="s">
        <v>8221</v>
      </c>
      <c r="E599" s="16"/>
      <c r="F599" s="16" t="str">
        <f>IF(INDEX(I.Electricity.ES1U2C3,8)="","",INDEX(I.Electricity.ES1U2C3,8))</f>
        <v/>
      </c>
      <c r="G599" s="16"/>
      <c r="H599" s="1" t="str">
        <f t="shared" si="21"/>
        <v>Complete</v>
      </c>
      <c r="I599" s="68" t="s">
        <v>1065</v>
      </c>
    </row>
    <row r="600" spans="2:9" ht="15" customHeight="1" x14ac:dyDescent="0.25">
      <c r="B600" s="9" t="s">
        <v>1057</v>
      </c>
      <c r="C600" s="1">
        <v>9</v>
      </c>
      <c r="D600" s="2" t="s">
        <v>8221</v>
      </c>
      <c r="E600" s="16"/>
      <c r="F600" s="16" t="str">
        <f>IF(INDEX(I.Electricity.ES1U2C3,9)="","",INDEX(I.Electricity.ES1U2C3,9))</f>
        <v/>
      </c>
      <c r="G600" s="16"/>
      <c r="H600" s="1" t="str">
        <f t="shared" si="21"/>
        <v>Complete</v>
      </c>
      <c r="I600" s="68" t="s">
        <v>1066</v>
      </c>
    </row>
    <row r="601" spans="2:9" ht="15" customHeight="1" x14ac:dyDescent="0.25">
      <c r="B601" s="9" t="s">
        <v>1057</v>
      </c>
      <c r="C601" s="1">
        <v>10</v>
      </c>
      <c r="D601" s="2" t="s">
        <v>8221</v>
      </c>
      <c r="E601" s="16"/>
      <c r="F601" s="16" t="str">
        <f>IF(INDEX(I.Electricity.ES1U2C3,10)="","",INDEX(I.Electricity.ES1U2C3,10))</f>
        <v/>
      </c>
      <c r="G601" s="16"/>
      <c r="H601" s="1" t="str">
        <f t="shared" si="21"/>
        <v>Complete</v>
      </c>
      <c r="I601" s="68" t="s">
        <v>1067</v>
      </c>
    </row>
    <row r="602" spans="2:9" ht="15" customHeight="1" x14ac:dyDescent="0.25">
      <c r="B602" s="9" t="s">
        <v>1057</v>
      </c>
      <c r="C602" s="1">
        <v>11</v>
      </c>
      <c r="D602" s="2" t="s">
        <v>8221</v>
      </c>
      <c r="E602" s="16"/>
      <c r="F602" s="16" t="str">
        <f>IF(INDEX(I.Electricity.ES1U2C3,11)="","",INDEX(I.Electricity.ES1U2C3,11))</f>
        <v/>
      </c>
      <c r="G602" s="16"/>
      <c r="H602" s="1" t="str">
        <f t="shared" si="21"/>
        <v>Complete</v>
      </c>
      <c r="I602" s="68" t="s">
        <v>1068</v>
      </c>
    </row>
    <row r="603" spans="2:9" ht="15" customHeight="1" x14ac:dyDescent="0.25">
      <c r="B603" s="9" t="s">
        <v>1057</v>
      </c>
      <c r="C603" s="1">
        <v>12</v>
      </c>
      <c r="D603" s="2" t="s">
        <v>8221</v>
      </c>
      <c r="E603" s="16"/>
      <c r="F603" s="16" t="str">
        <f>IF(INDEX(I.Electricity.ES1U2C3,12)="","",INDEX(I.Electricity.ES1U2C3,12))</f>
        <v/>
      </c>
      <c r="G603" s="16"/>
      <c r="H603" s="1" t="str">
        <f t="shared" si="21"/>
        <v>Complete</v>
      </c>
      <c r="I603" s="68" t="s">
        <v>1069</v>
      </c>
    </row>
    <row r="604" spans="2:9" ht="15" customHeight="1" x14ac:dyDescent="0.25">
      <c r="B604" s="9" t="s">
        <v>1057</v>
      </c>
      <c r="C604" s="1">
        <v>13</v>
      </c>
      <c r="D604" s="2" t="s">
        <v>8221</v>
      </c>
      <c r="E604" s="16"/>
      <c r="F604" s="16" t="str">
        <f>IF(INDEX(I.Electricity.ES1U2C3,13)="","",INDEX(I.Electricity.ES1U2C3,13))</f>
        <v/>
      </c>
      <c r="G604" s="16"/>
      <c r="H604" s="1" t="str">
        <f t="shared" si="21"/>
        <v>Complete</v>
      </c>
      <c r="I604" s="68" t="s">
        <v>1070</v>
      </c>
    </row>
    <row r="605" spans="2:9" ht="15" customHeight="1" x14ac:dyDescent="0.25">
      <c r="B605" s="9" t="s">
        <v>1057</v>
      </c>
      <c r="C605" s="1">
        <v>14</v>
      </c>
      <c r="D605" s="2" t="s">
        <v>8221</v>
      </c>
      <c r="E605" s="16"/>
      <c r="F605" s="16" t="str">
        <f>IF(INDEX(I.Electricity.ES1U2C3,14)="","",INDEX(I.Electricity.ES1U2C3,14))</f>
        <v/>
      </c>
      <c r="G605" s="16"/>
      <c r="H605" s="1" t="str">
        <f t="shared" si="21"/>
        <v>Complete</v>
      </c>
      <c r="I605" s="68" t="s">
        <v>1071</v>
      </c>
    </row>
    <row r="606" spans="2:9" ht="15" customHeight="1" x14ac:dyDescent="0.25">
      <c r="B606" s="9" t="s">
        <v>1057</v>
      </c>
      <c r="C606" s="1">
        <v>15</v>
      </c>
      <c r="D606" s="2" t="s">
        <v>8221</v>
      </c>
      <c r="E606" s="16"/>
      <c r="F606" s="16" t="str">
        <f>IF(INDEX(I.Electricity.ES1U2C3,15)="","",INDEX(I.Electricity.ES1U2C3,15))</f>
        <v/>
      </c>
      <c r="G606" s="16"/>
      <c r="H606" s="1" t="str">
        <f t="shared" si="21"/>
        <v>Complete</v>
      </c>
      <c r="I606" s="68" t="s">
        <v>1072</v>
      </c>
    </row>
    <row r="607" spans="2:9" ht="15" customHeight="1" x14ac:dyDescent="0.25">
      <c r="B607" s="9" t="s">
        <v>1057</v>
      </c>
      <c r="C607" s="1">
        <v>16</v>
      </c>
      <c r="D607" s="2" t="s">
        <v>8221</v>
      </c>
      <c r="E607" s="16"/>
      <c r="F607" s="16" t="str">
        <f>IF(INDEX(I.Electricity.ES1U2C3,16)="","",INDEX(I.Electricity.ES1U2C3,16))</f>
        <v/>
      </c>
      <c r="G607" s="16"/>
      <c r="H607" s="1" t="str">
        <f t="shared" si="21"/>
        <v>Complete</v>
      </c>
      <c r="I607" s="68" t="s">
        <v>1073</v>
      </c>
    </row>
    <row r="608" spans="2:9" ht="15" customHeight="1" x14ac:dyDescent="0.25">
      <c r="B608" s="9" t="s">
        <v>1057</v>
      </c>
      <c r="C608" s="1">
        <v>17</v>
      </c>
      <c r="D608" s="2" t="s">
        <v>8221</v>
      </c>
      <c r="E608" s="16"/>
      <c r="F608" s="16" t="str">
        <f>IF(INDEX(I.Electricity.ES1U2C3,17)="","",INDEX(I.Electricity.ES1U2C3,17))</f>
        <v/>
      </c>
      <c r="G608" s="16"/>
      <c r="H608" s="1" t="str">
        <f t="shared" si="21"/>
        <v>Complete</v>
      </c>
      <c r="I608" s="68" t="s">
        <v>1074</v>
      </c>
    </row>
    <row r="609" spans="2:9" ht="15" customHeight="1" x14ac:dyDescent="0.25">
      <c r="B609" s="9" t="s">
        <v>1057</v>
      </c>
      <c r="C609" s="1">
        <v>18</v>
      </c>
      <c r="D609" s="2" t="s">
        <v>8221</v>
      </c>
      <c r="E609" s="16"/>
      <c r="F609" s="16" t="str">
        <f>IF(INDEX(I.Electricity.ES1U2C3,18)="","",INDEX(I.Electricity.ES1U2C3,18))</f>
        <v/>
      </c>
      <c r="G609" s="16"/>
      <c r="H609" s="1" t="str">
        <f t="shared" si="21"/>
        <v>Complete</v>
      </c>
      <c r="I609" s="68" t="s">
        <v>1075</v>
      </c>
    </row>
    <row r="610" spans="2:9" ht="15" customHeight="1" x14ac:dyDescent="0.25">
      <c r="B610" s="9" t="s">
        <v>1057</v>
      </c>
      <c r="C610" s="1">
        <v>19</v>
      </c>
      <c r="D610" s="2" t="s">
        <v>8221</v>
      </c>
      <c r="E610" s="16"/>
      <c r="F610" s="16" t="str">
        <f>IF(INDEX(I.Electricity.ES1U2C3,19)="","",INDEX(I.Electricity.ES1U2C3,19))</f>
        <v/>
      </c>
      <c r="G610" s="16"/>
      <c r="H610" s="1" t="str">
        <f t="shared" si="21"/>
        <v>Complete</v>
      </c>
      <c r="I610" s="68" t="s">
        <v>1076</v>
      </c>
    </row>
    <row r="611" spans="2:9" ht="15" customHeight="1" x14ac:dyDescent="0.25">
      <c r="B611" s="9" t="s">
        <v>1057</v>
      </c>
      <c r="C611" s="1">
        <v>20</v>
      </c>
      <c r="D611" s="2" t="s">
        <v>8221</v>
      </c>
      <c r="E611" s="16"/>
      <c r="F611" s="16" t="str">
        <f>IF(INDEX(I.Electricity.ES1U2C3,20)="","",INDEX(I.Electricity.ES1U2C3,20))</f>
        <v/>
      </c>
      <c r="G611" s="16"/>
      <c r="H611" s="1" t="str">
        <f t="shared" si="21"/>
        <v>Complete</v>
      </c>
      <c r="I611" s="68" t="s">
        <v>1077</v>
      </c>
    </row>
    <row r="612" spans="2:9" ht="15" customHeight="1" x14ac:dyDescent="0.25">
      <c r="B612" s="7" t="s">
        <v>1057</v>
      </c>
      <c r="C612" s="5">
        <v>21</v>
      </c>
      <c r="D612" s="6" t="s">
        <v>8221</v>
      </c>
      <c r="E612" s="76"/>
      <c r="F612" s="76" t="str">
        <f>IF(INDEX(I.Electricity.ES1U2C3,21)="","",INDEX(I.Electricity.ES1U2C3,21))</f>
        <v/>
      </c>
      <c r="G612" s="76"/>
      <c r="H612" s="5" t="str">
        <f t="shared" si="21"/>
        <v>Complete</v>
      </c>
      <c r="I612" s="71" t="s">
        <v>1078</v>
      </c>
    </row>
    <row r="613" spans="2:9" ht="15" customHeight="1" x14ac:dyDescent="0.25">
      <c r="B613" s="9" t="s">
        <v>1079</v>
      </c>
      <c r="C613" s="1">
        <v>1</v>
      </c>
      <c r="D613" s="2" t="s">
        <v>8222</v>
      </c>
      <c r="E613" s="16"/>
      <c r="F613" s="16" t="str">
        <f>IF(INDEX(I.Electricity.ES1U3C3,1)="","",INDEX(I.Electricity.ES1U3C3,1))</f>
        <v/>
      </c>
      <c r="G613" s="16"/>
      <c r="H613" s="1" t="str">
        <f t="shared" ref="H613:H633" si="22">IF(AND(I.Developer.ES1=TRUE,I.Facility.UnitCount&gt;=3,I.Developer.C3=TRUE,F613=""),"Incomplete","Complete")</f>
        <v>Complete</v>
      </c>
      <c r="I613" s="68" t="s">
        <v>1080</v>
      </c>
    </row>
    <row r="614" spans="2:9" ht="15" customHeight="1" x14ac:dyDescent="0.25">
      <c r="B614" s="9" t="s">
        <v>1079</v>
      </c>
      <c r="C614" s="1">
        <v>2</v>
      </c>
      <c r="D614" s="2" t="s">
        <v>8222</v>
      </c>
      <c r="E614" s="16"/>
      <c r="F614" s="16" t="str">
        <f>IF(INDEX(I.Electricity.ES1U3C3,2)="","",INDEX(I.Electricity.ES1U3C3,2))</f>
        <v/>
      </c>
      <c r="G614" s="16"/>
      <c r="H614" s="1" t="str">
        <f t="shared" si="22"/>
        <v>Complete</v>
      </c>
      <c r="I614" s="68" t="s">
        <v>1081</v>
      </c>
    </row>
    <row r="615" spans="2:9" ht="15" customHeight="1" x14ac:dyDescent="0.25">
      <c r="B615" s="9" t="s">
        <v>1079</v>
      </c>
      <c r="C615" s="1">
        <v>3</v>
      </c>
      <c r="D615" s="2" t="s">
        <v>8222</v>
      </c>
      <c r="E615" s="16"/>
      <c r="F615" s="16" t="str">
        <f>IF(INDEX(I.Electricity.ES1U3C3,3)="","",INDEX(I.Electricity.ES1U3C3,3))</f>
        <v/>
      </c>
      <c r="G615" s="16"/>
      <c r="H615" s="1" t="str">
        <f t="shared" si="22"/>
        <v>Complete</v>
      </c>
      <c r="I615" s="68" t="s">
        <v>1082</v>
      </c>
    </row>
    <row r="616" spans="2:9" ht="15" customHeight="1" x14ac:dyDescent="0.25">
      <c r="B616" s="9" t="s">
        <v>1079</v>
      </c>
      <c r="C616" s="1">
        <v>4</v>
      </c>
      <c r="D616" s="2" t="s">
        <v>8222</v>
      </c>
      <c r="E616" s="16"/>
      <c r="F616" s="16" t="str">
        <f>IF(INDEX(I.Electricity.ES1U3C3,4)="","",INDEX(I.Electricity.ES1U3C3,4))</f>
        <v/>
      </c>
      <c r="G616" s="16"/>
      <c r="H616" s="1" t="str">
        <f t="shared" si="22"/>
        <v>Complete</v>
      </c>
      <c r="I616" s="68" t="s">
        <v>1083</v>
      </c>
    </row>
    <row r="617" spans="2:9" ht="15" customHeight="1" x14ac:dyDescent="0.25">
      <c r="B617" s="9" t="s">
        <v>1079</v>
      </c>
      <c r="C617" s="1">
        <v>5</v>
      </c>
      <c r="D617" s="2" t="s">
        <v>8222</v>
      </c>
      <c r="E617" s="16"/>
      <c r="F617" s="16" t="str">
        <f>IF(INDEX(I.Electricity.ES1U3C3,5)="","",INDEX(I.Electricity.ES1U3C3,5))</f>
        <v/>
      </c>
      <c r="G617" s="16"/>
      <c r="H617" s="1" t="str">
        <f t="shared" si="22"/>
        <v>Complete</v>
      </c>
      <c r="I617" s="68" t="s">
        <v>1084</v>
      </c>
    </row>
    <row r="618" spans="2:9" ht="15" customHeight="1" x14ac:dyDescent="0.25">
      <c r="B618" s="9" t="s">
        <v>1079</v>
      </c>
      <c r="C618" s="1">
        <v>6</v>
      </c>
      <c r="D618" s="2" t="s">
        <v>8222</v>
      </c>
      <c r="E618" s="16"/>
      <c r="F618" s="16" t="str">
        <f>IF(INDEX(I.Electricity.ES1U3C3,6)="","",INDEX(I.Electricity.ES1U3C3,6))</f>
        <v/>
      </c>
      <c r="G618" s="16"/>
      <c r="H618" s="1" t="str">
        <f t="shared" si="22"/>
        <v>Complete</v>
      </c>
      <c r="I618" s="68" t="s">
        <v>1085</v>
      </c>
    </row>
    <row r="619" spans="2:9" ht="15" customHeight="1" x14ac:dyDescent="0.25">
      <c r="B619" s="9" t="s">
        <v>1079</v>
      </c>
      <c r="C619" s="1">
        <v>7</v>
      </c>
      <c r="D619" s="2" t="s">
        <v>8222</v>
      </c>
      <c r="E619" s="16"/>
      <c r="F619" s="16" t="str">
        <f>IF(INDEX(I.Electricity.ES1U3C3,7)="","",INDEX(I.Electricity.ES1U3C3,7))</f>
        <v/>
      </c>
      <c r="G619" s="16"/>
      <c r="H619" s="1" t="str">
        <f t="shared" si="22"/>
        <v>Complete</v>
      </c>
      <c r="I619" s="68" t="s">
        <v>1086</v>
      </c>
    </row>
    <row r="620" spans="2:9" ht="15" customHeight="1" x14ac:dyDescent="0.25">
      <c r="B620" s="9" t="s">
        <v>1079</v>
      </c>
      <c r="C620" s="1">
        <v>8</v>
      </c>
      <c r="D620" s="2" t="s">
        <v>8222</v>
      </c>
      <c r="E620" s="16"/>
      <c r="F620" s="16" t="str">
        <f>IF(INDEX(I.Electricity.ES1U3C3,8)="","",INDEX(I.Electricity.ES1U3C3,8))</f>
        <v/>
      </c>
      <c r="G620" s="16"/>
      <c r="H620" s="1" t="str">
        <f t="shared" si="22"/>
        <v>Complete</v>
      </c>
      <c r="I620" s="68" t="s">
        <v>1087</v>
      </c>
    </row>
    <row r="621" spans="2:9" ht="15" customHeight="1" x14ac:dyDescent="0.25">
      <c r="B621" s="9" t="s">
        <v>1079</v>
      </c>
      <c r="C621" s="1">
        <v>9</v>
      </c>
      <c r="D621" s="2" t="s">
        <v>8222</v>
      </c>
      <c r="E621" s="16"/>
      <c r="F621" s="16" t="str">
        <f>IF(INDEX(I.Electricity.ES1U3C3,9)="","",INDEX(I.Electricity.ES1U3C3,9))</f>
        <v/>
      </c>
      <c r="G621" s="16"/>
      <c r="H621" s="1" t="str">
        <f t="shared" si="22"/>
        <v>Complete</v>
      </c>
      <c r="I621" s="68" t="s">
        <v>1088</v>
      </c>
    </row>
    <row r="622" spans="2:9" ht="15" customHeight="1" x14ac:dyDescent="0.25">
      <c r="B622" s="9" t="s">
        <v>1079</v>
      </c>
      <c r="C622" s="1">
        <v>10</v>
      </c>
      <c r="D622" s="2" t="s">
        <v>8222</v>
      </c>
      <c r="E622" s="16"/>
      <c r="F622" s="16" t="str">
        <f>IF(INDEX(I.Electricity.ES1U3C3,10)="","",INDEX(I.Electricity.ES1U3C3,10))</f>
        <v/>
      </c>
      <c r="G622" s="16"/>
      <c r="H622" s="1" t="str">
        <f t="shared" si="22"/>
        <v>Complete</v>
      </c>
      <c r="I622" s="68" t="s">
        <v>1089</v>
      </c>
    </row>
    <row r="623" spans="2:9" ht="15" customHeight="1" x14ac:dyDescent="0.25">
      <c r="B623" s="9" t="s">
        <v>1079</v>
      </c>
      <c r="C623" s="1">
        <v>11</v>
      </c>
      <c r="D623" s="2" t="s">
        <v>8222</v>
      </c>
      <c r="E623" s="16"/>
      <c r="F623" s="16" t="str">
        <f>IF(INDEX(I.Electricity.ES1U3C3,11)="","",INDEX(I.Electricity.ES1U3C3,11))</f>
        <v/>
      </c>
      <c r="G623" s="16"/>
      <c r="H623" s="1" t="str">
        <f t="shared" si="22"/>
        <v>Complete</v>
      </c>
      <c r="I623" s="68" t="s">
        <v>1090</v>
      </c>
    </row>
    <row r="624" spans="2:9" ht="15" customHeight="1" x14ac:dyDescent="0.25">
      <c r="B624" s="9" t="s">
        <v>1079</v>
      </c>
      <c r="C624" s="1">
        <v>12</v>
      </c>
      <c r="D624" s="2" t="s">
        <v>8222</v>
      </c>
      <c r="E624" s="16"/>
      <c r="F624" s="16" t="str">
        <f>IF(INDEX(I.Electricity.ES1U3C3,12)="","",INDEX(I.Electricity.ES1U3C3,12))</f>
        <v/>
      </c>
      <c r="G624" s="16"/>
      <c r="H624" s="1" t="str">
        <f t="shared" si="22"/>
        <v>Complete</v>
      </c>
      <c r="I624" s="68" t="s">
        <v>1091</v>
      </c>
    </row>
    <row r="625" spans="2:9" ht="15" customHeight="1" x14ac:dyDescent="0.25">
      <c r="B625" s="9" t="s">
        <v>1079</v>
      </c>
      <c r="C625" s="1">
        <v>13</v>
      </c>
      <c r="D625" s="2" t="s">
        <v>8222</v>
      </c>
      <c r="E625" s="16"/>
      <c r="F625" s="16" t="str">
        <f>IF(INDEX(I.Electricity.ES1U3C3,13)="","",INDEX(I.Electricity.ES1U3C3,13))</f>
        <v/>
      </c>
      <c r="G625" s="16"/>
      <c r="H625" s="1" t="str">
        <f t="shared" si="22"/>
        <v>Complete</v>
      </c>
      <c r="I625" s="68" t="s">
        <v>1092</v>
      </c>
    </row>
    <row r="626" spans="2:9" ht="15" customHeight="1" x14ac:dyDescent="0.25">
      <c r="B626" s="9" t="s">
        <v>1079</v>
      </c>
      <c r="C626" s="1">
        <v>14</v>
      </c>
      <c r="D626" s="2" t="s">
        <v>8222</v>
      </c>
      <c r="E626" s="16"/>
      <c r="F626" s="16" t="str">
        <f>IF(INDEX(I.Electricity.ES1U3C3,14)="","",INDEX(I.Electricity.ES1U3C3,14))</f>
        <v/>
      </c>
      <c r="G626" s="16"/>
      <c r="H626" s="1" t="str">
        <f t="shared" si="22"/>
        <v>Complete</v>
      </c>
      <c r="I626" s="68" t="s">
        <v>1093</v>
      </c>
    </row>
    <row r="627" spans="2:9" ht="15" customHeight="1" x14ac:dyDescent="0.25">
      <c r="B627" s="9" t="s">
        <v>1079</v>
      </c>
      <c r="C627" s="1">
        <v>15</v>
      </c>
      <c r="D627" s="2" t="s">
        <v>8222</v>
      </c>
      <c r="E627" s="16"/>
      <c r="F627" s="16" t="str">
        <f>IF(INDEX(I.Electricity.ES1U3C3,15)="","",INDEX(I.Electricity.ES1U3C3,15))</f>
        <v/>
      </c>
      <c r="G627" s="16"/>
      <c r="H627" s="1" t="str">
        <f t="shared" si="22"/>
        <v>Complete</v>
      </c>
      <c r="I627" s="68" t="s">
        <v>1094</v>
      </c>
    </row>
    <row r="628" spans="2:9" ht="15" customHeight="1" x14ac:dyDescent="0.25">
      <c r="B628" s="9" t="s">
        <v>1079</v>
      </c>
      <c r="C628" s="1">
        <v>16</v>
      </c>
      <c r="D628" s="2" t="s">
        <v>8222</v>
      </c>
      <c r="E628" s="16"/>
      <c r="F628" s="16" t="str">
        <f>IF(INDEX(I.Electricity.ES1U3C3,16)="","",INDEX(I.Electricity.ES1U3C3,16))</f>
        <v/>
      </c>
      <c r="G628" s="16"/>
      <c r="H628" s="1" t="str">
        <f t="shared" si="22"/>
        <v>Complete</v>
      </c>
      <c r="I628" s="68" t="s">
        <v>1095</v>
      </c>
    </row>
    <row r="629" spans="2:9" ht="15" customHeight="1" x14ac:dyDescent="0.25">
      <c r="B629" s="9" t="s">
        <v>1079</v>
      </c>
      <c r="C629" s="1">
        <v>17</v>
      </c>
      <c r="D629" s="2" t="s">
        <v>8222</v>
      </c>
      <c r="E629" s="16"/>
      <c r="F629" s="16" t="str">
        <f>IF(INDEX(I.Electricity.ES1U3C3,17)="","",INDEX(I.Electricity.ES1U3C3,17))</f>
        <v/>
      </c>
      <c r="G629" s="16"/>
      <c r="H629" s="1" t="str">
        <f t="shared" si="22"/>
        <v>Complete</v>
      </c>
      <c r="I629" s="68" t="s">
        <v>1096</v>
      </c>
    </row>
    <row r="630" spans="2:9" ht="15" customHeight="1" x14ac:dyDescent="0.25">
      <c r="B630" s="9" t="s">
        <v>1079</v>
      </c>
      <c r="C630" s="1">
        <v>18</v>
      </c>
      <c r="D630" s="2" t="s">
        <v>8222</v>
      </c>
      <c r="E630" s="16"/>
      <c r="F630" s="16" t="str">
        <f>IF(INDEX(I.Electricity.ES1U3C3,18)="","",INDEX(I.Electricity.ES1U3C3,18))</f>
        <v/>
      </c>
      <c r="G630" s="16"/>
      <c r="H630" s="1" t="str">
        <f t="shared" si="22"/>
        <v>Complete</v>
      </c>
      <c r="I630" s="68" t="s">
        <v>1097</v>
      </c>
    </row>
    <row r="631" spans="2:9" ht="15" customHeight="1" x14ac:dyDescent="0.25">
      <c r="B631" s="9" t="s">
        <v>1079</v>
      </c>
      <c r="C631" s="1">
        <v>19</v>
      </c>
      <c r="D631" s="2" t="s">
        <v>8222</v>
      </c>
      <c r="E631" s="16"/>
      <c r="F631" s="16" t="str">
        <f>IF(INDEX(I.Electricity.ES1U3C3,19)="","",INDEX(I.Electricity.ES1U3C3,19))</f>
        <v/>
      </c>
      <c r="G631" s="16"/>
      <c r="H631" s="1" t="str">
        <f t="shared" si="22"/>
        <v>Complete</v>
      </c>
      <c r="I631" s="68" t="s">
        <v>1098</v>
      </c>
    </row>
    <row r="632" spans="2:9" ht="15" customHeight="1" x14ac:dyDescent="0.25">
      <c r="B632" s="9" t="s">
        <v>1079</v>
      </c>
      <c r="C632" s="1">
        <v>20</v>
      </c>
      <c r="D632" s="2" t="s">
        <v>8222</v>
      </c>
      <c r="E632" s="16"/>
      <c r="F632" s="16" t="str">
        <f>IF(INDEX(I.Electricity.ES1U3C3,20)="","",INDEX(I.Electricity.ES1U3C3,20))</f>
        <v/>
      </c>
      <c r="G632" s="16"/>
      <c r="H632" s="1" t="str">
        <f t="shared" si="22"/>
        <v>Complete</v>
      </c>
      <c r="I632" s="68" t="s">
        <v>1099</v>
      </c>
    </row>
    <row r="633" spans="2:9" ht="15" customHeight="1" x14ac:dyDescent="0.25">
      <c r="B633" s="7" t="s">
        <v>1079</v>
      </c>
      <c r="C633" s="5">
        <v>21</v>
      </c>
      <c r="D633" s="6" t="s">
        <v>8222</v>
      </c>
      <c r="E633" s="76"/>
      <c r="F633" s="76" t="str">
        <f>IF(INDEX(I.Electricity.ES1U3C3,21)="","",INDEX(I.Electricity.ES1U3C3,21))</f>
        <v/>
      </c>
      <c r="G633" s="76"/>
      <c r="H633" s="5" t="str">
        <f t="shared" si="22"/>
        <v>Complete</v>
      </c>
      <c r="I633" s="71" t="s">
        <v>1100</v>
      </c>
    </row>
    <row r="634" spans="2:9" ht="15" customHeight="1" x14ac:dyDescent="0.25">
      <c r="B634" s="9" t="s">
        <v>1101</v>
      </c>
      <c r="C634" s="1">
        <v>1</v>
      </c>
      <c r="D634" s="2" t="s">
        <v>8223</v>
      </c>
      <c r="E634" s="16"/>
      <c r="F634" s="16" t="str">
        <f>IF(INDEX(I.Electricity.ES1U4C3,1)="","",INDEX(I.Electricity.ES1U4C3,1))</f>
        <v/>
      </c>
      <c r="G634" s="16"/>
      <c r="H634" s="1" t="str">
        <f t="shared" ref="H634:H654" si="23">IF(AND(I.Developer.ES1=TRUE,I.Facility.UnitCount&gt;=4,I.Developer.C3=TRUE,F634=""),"Incomplete","Complete")</f>
        <v>Complete</v>
      </c>
      <c r="I634" s="68" t="s">
        <v>1102</v>
      </c>
    </row>
    <row r="635" spans="2:9" ht="15" customHeight="1" x14ac:dyDescent="0.25">
      <c r="B635" s="9" t="s">
        <v>1101</v>
      </c>
      <c r="C635" s="1">
        <v>2</v>
      </c>
      <c r="D635" s="2" t="s">
        <v>8223</v>
      </c>
      <c r="E635" s="16"/>
      <c r="F635" s="16" t="str">
        <f>IF(INDEX(I.Electricity.ES1U4C3,2)="","",INDEX(I.Electricity.ES1U4C3,2))</f>
        <v/>
      </c>
      <c r="G635" s="16"/>
      <c r="H635" s="1" t="str">
        <f t="shared" si="23"/>
        <v>Complete</v>
      </c>
      <c r="I635" s="68" t="s">
        <v>1103</v>
      </c>
    </row>
    <row r="636" spans="2:9" ht="15" customHeight="1" x14ac:dyDescent="0.25">
      <c r="B636" s="9" t="s">
        <v>1101</v>
      </c>
      <c r="C636" s="1">
        <v>3</v>
      </c>
      <c r="D636" s="2" t="s">
        <v>8223</v>
      </c>
      <c r="E636" s="16"/>
      <c r="F636" s="16" t="str">
        <f>IF(INDEX(I.Electricity.ES1U4C3,3)="","",INDEX(I.Electricity.ES1U4C3,3))</f>
        <v/>
      </c>
      <c r="G636" s="16"/>
      <c r="H636" s="1" t="str">
        <f t="shared" si="23"/>
        <v>Complete</v>
      </c>
      <c r="I636" s="68" t="s">
        <v>1104</v>
      </c>
    </row>
    <row r="637" spans="2:9" ht="15" customHeight="1" x14ac:dyDescent="0.25">
      <c r="B637" s="9" t="s">
        <v>1101</v>
      </c>
      <c r="C637" s="1">
        <v>4</v>
      </c>
      <c r="D637" s="2" t="s">
        <v>8223</v>
      </c>
      <c r="E637" s="16"/>
      <c r="F637" s="16" t="str">
        <f>IF(INDEX(I.Electricity.ES1U4C3,4)="","",INDEX(I.Electricity.ES1U4C3,4))</f>
        <v/>
      </c>
      <c r="G637" s="16"/>
      <c r="H637" s="1" t="str">
        <f t="shared" si="23"/>
        <v>Complete</v>
      </c>
      <c r="I637" s="68" t="s">
        <v>1105</v>
      </c>
    </row>
    <row r="638" spans="2:9" ht="15" customHeight="1" x14ac:dyDescent="0.25">
      <c r="B638" s="9" t="s">
        <v>1101</v>
      </c>
      <c r="C638" s="1">
        <v>5</v>
      </c>
      <c r="D638" s="2" t="s">
        <v>8223</v>
      </c>
      <c r="E638" s="16"/>
      <c r="F638" s="16" t="str">
        <f>IF(INDEX(I.Electricity.ES1U4C3,5)="","",INDEX(I.Electricity.ES1U4C3,5))</f>
        <v/>
      </c>
      <c r="G638" s="16"/>
      <c r="H638" s="1" t="str">
        <f t="shared" si="23"/>
        <v>Complete</v>
      </c>
      <c r="I638" s="68" t="s">
        <v>1106</v>
      </c>
    </row>
    <row r="639" spans="2:9" ht="15" customHeight="1" x14ac:dyDescent="0.25">
      <c r="B639" s="9" t="s">
        <v>1101</v>
      </c>
      <c r="C639" s="1">
        <v>6</v>
      </c>
      <c r="D639" s="2" t="s">
        <v>8223</v>
      </c>
      <c r="E639" s="16"/>
      <c r="F639" s="16" t="str">
        <f>IF(INDEX(I.Electricity.ES1U4C3,6)="","",INDEX(I.Electricity.ES1U4C3,6))</f>
        <v/>
      </c>
      <c r="G639" s="16"/>
      <c r="H639" s="1" t="str">
        <f t="shared" si="23"/>
        <v>Complete</v>
      </c>
      <c r="I639" s="68" t="s">
        <v>1107</v>
      </c>
    </row>
    <row r="640" spans="2:9" ht="15" customHeight="1" x14ac:dyDescent="0.25">
      <c r="B640" s="9" t="s">
        <v>1101</v>
      </c>
      <c r="C640" s="1">
        <v>7</v>
      </c>
      <c r="D640" s="2" t="s">
        <v>8223</v>
      </c>
      <c r="E640" s="16"/>
      <c r="F640" s="16" t="str">
        <f>IF(INDEX(I.Electricity.ES1U4C3,7)="","",INDEX(I.Electricity.ES1U4C3,7))</f>
        <v/>
      </c>
      <c r="G640" s="16"/>
      <c r="H640" s="1" t="str">
        <f t="shared" si="23"/>
        <v>Complete</v>
      </c>
      <c r="I640" s="68" t="s">
        <v>1108</v>
      </c>
    </row>
    <row r="641" spans="2:9" ht="15" customHeight="1" x14ac:dyDescent="0.25">
      <c r="B641" s="9" t="s">
        <v>1101</v>
      </c>
      <c r="C641" s="1">
        <v>8</v>
      </c>
      <c r="D641" s="2" t="s">
        <v>8223</v>
      </c>
      <c r="E641" s="16"/>
      <c r="F641" s="16" t="str">
        <f>IF(INDEX(I.Electricity.ES1U4C3,8)="","",INDEX(I.Electricity.ES1U4C3,8))</f>
        <v/>
      </c>
      <c r="G641" s="16"/>
      <c r="H641" s="1" t="str">
        <f t="shared" si="23"/>
        <v>Complete</v>
      </c>
      <c r="I641" s="68" t="s">
        <v>1109</v>
      </c>
    </row>
    <row r="642" spans="2:9" ht="15" customHeight="1" x14ac:dyDescent="0.25">
      <c r="B642" s="9" t="s">
        <v>1101</v>
      </c>
      <c r="C642" s="1">
        <v>9</v>
      </c>
      <c r="D642" s="2" t="s">
        <v>8223</v>
      </c>
      <c r="E642" s="16"/>
      <c r="F642" s="16" t="str">
        <f>IF(INDEX(I.Electricity.ES1U4C3,9)="","",INDEX(I.Electricity.ES1U4C3,9))</f>
        <v/>
      </c>
      <c r="G642" s="16"/>
      <c r="H642" s="1" t="str">
        <f t="shared" si="23"/>
        <v>Complete</v>
      </c>
      <c r="I642" s="68" t="s">
        <v>1110</v>
      </c>
    </row>
    <row r="643" spans="2:9" ht="15" customHeight="1" x14ac:dyDescent="0.25">
      <c r="B643" s="9" t="s">
        <v>1101</v>
      </c>
      <c r="C643" s="1">
        <v>10</v>
      </c>
      <c r="D643" s="2" t="s">
        <v>8223</v>
      </c>
      <c r="E643" s="16"/>
      <c r="F643" s="16" t="str">
        <f>IF(INDEX(I.Electricity.ES1U4C3,10)="","",INDEX(I.Electricity.ES1U4C3,10))</f>
        <v/>
      </c>
      <c r="G643" s="16"/>
      <c r="H643" s="1" t="str">
        <f t="shared" si="23"/>
        <v>Complete</v>
      </c>
      <c r="I643" s="68" t="s">
        <v>1111</v>
      </c>
    </row>
    <row r="644" spans="2:9" ht="15" customHeight="1" x14ac:dyDescent="0.25">
      <c r="B644" s="9" t="s">
        <v>1101</v>
      </c>
      <c r="C644" s="1">
        <v>11</v>
      </c>
      <c r="D644" s="2" t="s">
        <v>8223</v>
      </c>
      <c r="E644" s="16"/>
      <c r="F644" s="16" t="str">
        <f>IF(INDEX(I.Electricity.ES1U4C3,11)="","",INDEX(I.Electricity.ES1U4C3,11))</f>
        <v/>
      </c>
      <c r="G644" s="16"/>
      <c r="H644" s="1" t="str">
        <f t="shared" si="23"/>
        <v>Complete</v>
      </c>
      <c r="I644" s="68" t="s">
        <v>1112</v>
      </c>
    </row>
    <row r="645" spans="2:9" ht="15" customHeight="1" x14ac:dyDescent="0.25">
      <c r="B645" s="9" t="s">
        <v>1101</v>
      </c>
      <c r="C645" s="1">
        <v>12</v>
      </c>
      <c r="D645" s="2" t="s">
        <v>8223</v>
      </c>
      <c r="E645" s="16"/>
      <c r="F645" s="16" t="str">
        <f>IF(INDEX(I.Electricity.ES1U4C3,12)="","",INDEX(I.Electricity.ES1U4C3,12))</f>
        <v/>
      </c>
      <c r="G645" s="16"/>
      <c r="H645" s="1" t="str">
        <f t="shared" si="23"/>
        <v>Complete</v>
      </c>
      <c r="I645" s="68" t="s">
        <v>1113</v>
      </c>
    </row>
    <row r="646" spans="2:9" ht="15" customHeight="1" x14ac:dyDescent="0.25">
      <c r="B646" s="9" t="s">
        <v>1101</v>
      </c>
      <c r="C646" s="1">
        <v>13</v>
      </c>
      <c r="D646" s="2" t="s">
        <v>8223</v>
      </c>
      <c r="E646" s="16"/>
      <c r="F646" s="16" t="str">
        <f>IF(INDEX(I.Electricity.ES1U4C3,13)="","",INDEX(I.Electricity.ES1U4C3,13))</f>
        <v/>
      </c>
      <c r="G646" s="16"/>
      <c r="H646" s="1" t="str">
        <f t="shared" si="23"/>
        <v>Complete</v>
      </c>
      <c r="I646" s="68" t="s">
        <v>1114</v>
      </c>
    </row>
    <row r="647" spans="2:9" ht="15" customHeight="1" x14ac:dyDescent="0.25">
      <c r="B647" s="9" t="s">
        <v>1101</v>
      </c>
      <c r="C647" s="1">
        <v>14</v>
      </c>
      <c r="D647" s="2" t="s">
        <v>8223</v>
      </c>
      <c r="E647" s="16"/>
      <c r="F647" s="16" t="str">
        <f>IF(INDEX(I.Electricity.ES1U4C3,14)="","",INDEX(I.Electricity.ES1U4C3,14))</f>
        <v/>
      </c>
      <c r="G647" s="16"/>
      <c r="H647" s="1" t="str">
        <f t="shared" si="23"/>
        <v>Complete</v>
      </c>
      <c r="I647" s="68" t="s">
        <v>1115</v>
      </c>
    </row>
    <row r="648" spans="2:9" ht="15" customHeight="1" x14ac:dyDescent="0.25">
      <c r="B648" s="9" t="s">
        <v>1101</v>
      </c>
      <c r="C648" s="1">
        <v>15</v>
      </c>
      <c r="D648" s="2" t="s">
        <v>8223</v>
      </c>
      <c r="E648" s="16"/>
      <c r="F648" s="16" t="str">
        <f>IF(INDEX(I.Electricity.ES1U4C3,15)="","",INDEX(I.Electricity.ES1U4C3,15))</f>
        <v/>
      </c>
      <c r="G648" s="16"/>
      <c r="H648" s="1" t="str">
        <f t="shared" si="23"/>
        <v>Complete</v>
      </c>
      <c r="I648" s="68" t="s">
        <v>1116</v>
      </c>
    </row>
    <row r="649" spans="2:9" ht="15" customHeight="1" x14ac:dyDescent="0.25">
      <c r="B649" s="9" t="s">
        <v>1101</v>
      </c>
      <c r="C649" s="1">
        <v>16</v>
      </c>
      <c r="D649" s="2" t="s">
        <v>8223</v>
      </c>
      <c r="E649" s="16"/>
      <c r="F649" s="16" t="str">
        <f>IF(INDEX(I.Electricity.ES1U4C3,16)="","",INDEX(I.Electricity.ES1U4C3,16))</f>
        <v/>
      </c>
      <c r="G649" s="16"/>
      <c r="H649" s="1" t="str">
        <f t="shared" si="23"/>
        <v>Complete</v>
      </c>
      <c r="I649" s="68" t="s">
        <v>1117</v>
      </c>
    </row>
    <row r="650" spans="2:9" ht="15" customHeight="1" x14ac:dyDescent="0.25">
      <c r="B650" s="9" t="s">
        <v>1101</v>
      </c>
      <c r="C650" s="1">
        <v>17</v>
      </c>
      <c r="D650" s="2" t="s">
        <v>8223</v>
      </c>
      <c r="E650" s="16"/>
      <c r="F650" s="16" t="str">
        <f>IF(INDEX(I.Electricity.ES1U4C3,17)="","",INDEX(I.Electricity.ES1U4C3,17))</f>
        <v/>
      </c>
      <c r="G650" s="16"/>
      <c r="H650" s="1" t="str">
        <f t="shared" si="23"/>
        <v>Complete</v>
      </c>
      <c r="I650" s="68" t="s">
        <v>1118</v>
      </c>
    </row>
    <row r="651" spans="2:9" ht="15" customHeight="1" x14ac:dyDescent="0.25">
      <c r="B651" s="9" t="s">
        <v>1101</v>
      </c>
      <c r="C651" s="1">
        <v>18</v>
      </c>
      <c r="D651" s="2" t="s">
        <v>8223</v>
      </c>
      <c r="E651" s="16"/>
      <c r="F651" s="16" t="str">
        <f>IF(INDEX(I.Electricity.ES1U4C3,18)="","",INDEX(I.Electricity.ES1U4C3,18))</f>
        <v/>
      </c>
      <c r="G651" s="16"/>
      <c r="H651" s="1" t="str">
        <f t="shared" si="23"/>
        <v>Complete</v>
      </c>
      <c r="I651" s="68" t="s">
        <v>1119</v>
      </c>
    </row>
    <row r="652" spans="2:9" ht="15" customHeight="1" x14ac:dyDescent="0.25">
      <c r="B652" s="9" t="s">
        <v>1101</v>
      </c>
      <c r="C652" s="1">
        <v>19</v>
      </c>
      <c r="D652" s="2" t="s">
        <v>8223</v>
      </c>
      <c r="E652" s="16"/>
      <c r="F652" s="16" t="str">
        <f>IF(INDEX(I.Electricity.ES1U4C3,19)="","",INDEX(I.Electricity.ES1U4C3,19))</f>
        <v/>
      </c>
      <c r="G652" s="16"/>
      <c r="H652" s="1" t="str">
        <f t="shared" si="23"/>
        <v>Complete</v>
      </c>
      <c r="I652" s="68" t="s">
        <v>1120</v>
      </c>
    </row>
    <row r="653" spans="2:9" ht="15" customHeight="1" x14ac:dyDescent="0.25">
      <c r="B653" s="9" t="s">
        <v>1101</v>
      </c>
      <c r="C653" s="1">
        <v>20</v>
      </c>
      <c r="D653" s="2" t="s">
        <v>8223</v>
      </c>
      <c r="E653" s="16"/>
      <c r="F653" s="16" t="str">
        <f>IF(INDEX(I.Electricity.ES1U4C3,20)="","",INDEX(I.Electricity.ES1U4C3,20))</f>
        <v/>
      </c>
      <c r="G653" s="16"/>
      <c r="H653" s="1" t="str">
        <f t="shared" si="23"/>
        <v>Complete</v>
      </c>
      <c r="I653" s="68" t="s">
        <v>1121</v>
      </c>
    </row>
    <row r="654" spans="2:9" ht="15" customHeight="1" x14ac:dyDescent="0.25">
      <c r="B654" s="7" t="s">
        <v>1101</v>
      </c>
      <c r="C654" s="5">
        <v>21</v>
      </c>
      <c r="D654" s="6" t="s">
        <v>8223</v>
      </c>
      <c r="E654" s="76"/>
      <c r="F654" s="76" t="str">
        <f>IF(INDEX(I.Electricity.ES1U4C3,21)="","",INDEX(I.Electricity.ES1U4C3,21))</f>
        <v/>
      </c>
      <c r="G654" s="76"/>
      <c r="H654" s="5" t="str">
        <f t="shared" si="23"/>
        <v>Complete</v>
      </c>
      <c r="I654" s="71" t="s">
        <v>1122</v>
      </c>
    </row>
    <row r="655" spans="2:9" ht="15" customHeight="1" x14ac:dyDescent="0.25">
      <c r="B655" s="9" t="s">
        <v>1123</v>
      </c>
      <c r="C655" s="1">
        <v>1</v>
      </c>
      <c r="D655" s="2" t="s">
        <v>8224</v>
      </c>
      <c r="E655" s="16"/>
      <c r="F655" s="16" t="str">
        <f>IF(INDEX(I.Electricity.ES1U5C3,1)="","",INDEX(I.Electricity.ES1U5C3,1))</f>
        <v/>
      </c>
      <c r="G655" s="16"/>
      <c r="H655" s="1" t="str">
        <f t="shared" ref="H655:H675" si="24">IF(AND(I.Developer.ES1=TRUE,I.Facility.UnitCount&gt;=5,I.Developer.C3=TRUE,F655=""),"Incomplete","Complete")</f>
        <v>Complete</v>
      </c>
      <c r="I655" s="68" t="s">
        <v>1124</v>
      </c>
    </row>
    <row r="656" spans="2:9" ht="15" customHeight="1" x14ac:dyDescent="0.25">
      <c r="B656" s="9" t="s">
        <v>1123</v>
      </c>
      <c r="C656" s="1">
        <v>2</v>
      </c>
      <c r="D656" s="2" t="s">
        <v>8224</v>
      </c>
      <c r="E656" s="16"/>
      <c r="F656" s="16" t="str">
        <f>IF(INDEX(I.Electricity.ES1U5C3,2)="","",INDEX(I.Electricity.ES1U5C3,2))</f>
        <v/>
      </c>
      <c r="G656" s="16"/>
      <c r="H656" s="1" t="str">
        <f t="shared" si="24"/>
        <v>Complete</v>
      </c>
      <c r="I656" s="68" t="s">
        <v>1125</v>
      </c>
    </row>
    <row r="657" spans="2:9" ht="15" customHeight="1" x14ac:dyDescent="0.25">
      <c r="B657" s="9" t="s">
        <v>1123</v>
      </c>
      <c r="C657" s="1">
        <v>3</v>
      </c>
      <c r="D657" s="2" t="s">
        <v>8224</v>
      </c>
      <c r="E657" s="16"/>
      <c r="F657" s="16" t="str">
        <f>IF(INDEX(I.Electricity.ES1U5C3,3)="","",INDEX(I.Electricity.ES1U5C3,3))</f>
        <v/>
      </c>
      <c r="G657" s="16"/>
      <c r="H657" s="1" t="str">
        <f t="shared" si="24"/>
        <v>Complete</v>
      </c>
      <c r="I657" s="68" t="s">
        <v>1126</v>
      </c>
    </row>
    <row r="658" spans="2:9" ht="15" customHeight="1" x14ac:dyDescent="0.25">
      <c r="B658" s="9" t="s">
        <v>1123</v>
      </c>
      <c r="C658" s="1">
        <v>4</v>
      </c>
      <c r="D658" s="2" t="s">
        <v>8224</v>
      </c>
      <c r="E658" s="16"/>
      <c r="F658" s="16" t="str">
        <f>IF(INDEX(I.Electricity.ES1U5C3,4)="","",INDEX(I.Electricity.ES1U5C3,4))</f>
        <v/>
      </c>
      <c r="G658" s="16"/>
      <c r="H658" s="1" t="str">
        <f t="shared" si="24"/>
        <v>Complete</v>
      </c>
      <c r="I658" s="68" t="s">
        <v>1127</v>
      </c>
    </row>
    <row r="659" spans="2:9" ht="15" customHeight="1" x14ac:dyDescent="0.25">
      <c r="B659" s="9" t="s">
        <v>1123</v>
      </c>
      <c r="C659" s="1">
        <v>5</v>
      </c>
      <c r="D659" s="2" t="s">
        <v>8224</v>
      </c>
      <c r="E659" s="16"/>
      <c r="F659" s="16" t="str">
        <f>IF(INDEX(I.Electricity.ES1U5C3,5)="","",INDEX(I.Electricity.ES1U5C3,5))</f>
        <v/>
      </c>
      <c r="G659" s="16"/>
      <c r="H659" s="1" t="str">
        <f t="shared" si="24"/>
        <v>Complete</v>
      </c>
      <c r="I659" s="68" t="s">
        <v>1128</v>
      </c>
    </row>
    <row r="660" spans="2:9" ht="15" customHeight="1" x14ac:dyDescent="0.25">
      <c r="B660" s="9" t="s">
        <v>1123</v>
      </c>
      <c r="C660" s="1">
        <v>6</v>
      </c>
      <c r="D660" s="2" t="s">
        <v>8224</v>
      </c>
      <c r="E660" s="16"/>
      <c r="F660" s="16" t="str">
        <f>IF(INDEX(I.Electricity.ES1U5C3,6)="","",INDEX(I.Electricity.ES1U5C3,6))</f>
        <v/>
      </c>
      <c r="G660" s="16"/>
      <c r="H660" s="1" t="str">
        <f t="shared" si="24"/>
        <v>Complete</v>
      </c>
      <c r="I660" s="68" t="s">
        <v>1129</v>
      </c>
    </row>
    <row r="661" spans="2:9" ht="15" customHeight="1" x14ac:dyDescent="0.25">
      <c r="B661" s="9" t="s">
        <v>1123</v>
      </c>
      <c r="C661" s="1">
        <v>7</v>
      </c>
      <c r="D661" s="2" t="s">
        <v>8224</v>
      </c>
      <c r="E661" s="16"/>
      <c r="F661" s="16" t="str">
        <f>IF(INDEX(I.Electricity.ES1U5C3,7)="","",INDEX(I.Electricity.ES1U5C3,7))</f>
        <v/>
      </c>
      <c r="G661" s="16"/>
      <c r="H661" s="1" t="str">
        <f t="shared" si="24"/>
        <v>Complete</v>
      </c>
      <c r="I661" s="68" t="s">
        <v>1130</v>
      </c>
    </row>
    <row r="662" spans="2:9" ht="15" customHeight="1" x14ac:dyDescent="0.25">
      <c r="B662" s="9" t="s">
        <v>1123</v>
      </c>
      <c r="C662" s="1">
        <v>8</v>
      </c>
      <c r="D662" s="2" t="s">
        <v>8224</v>
      </c>
      <c r="E662" s="16"/>
      <c r="F662" s="16" t="str">
        <f>IF(INDEX(I.Electricity.ES1U5C3,8)="","",INDEX(I.Electricity.ES1U5C3,8))</f>
        <v/>
      </c>
      <c r="G662" s="16"/>
      <c r="H662" s="1" t="str">
        <f t="shared" si="24"/>
        <v>Complete</v>
      </c>
      <c r="I662" s="68" t="s">
        <v>1131</v>
      </c>
    </row>
    <row r="663" spans="2:9" ht="15" customHeight="1" x14ac:dyDescent="0.25">
      <c r="B663" s="9" t="s">
        <v>1123</v>
      </c>
      <c r="C663" s="1">
        <v>9</v>
      </c>
      <c r="D663" s="2" t="s">
        <v>8224</v>
      </c>
      <c r="E663" s="16"/>
      <c r="F663" s="16" t="str">
        <f>IF(INDEX(I.Electricity.ES1U5C3,9)="","",INDEX(I.Electricity.ES1U5C3,9))</f>
        <v/>
      </c>
      <c r="G663" s="16"/>
      <c r="H663" s="1" t="str">
        <f t="shared" si="24"/>
        <v>Complete</v>
      </c>
      <c r="I663" s="68" t="s">
        <v>1132</v>
      </c>
    </row>
    <row r="664" spans="2:9" ht="15" customHeight="1" x14ac:dyDescent="0.25">
      <c r="B664" s="9" t="s">
        <v>1123</v>
      </c>
      <c r="C664" s="1">
        <v>10</v>
      </c>
      <c r="D664" s="2" t="s">
        <v>8224</v>
      </c>
      <c r="E664" s="16"/>
      <c r="F664" s="16" t="str">
        <f>IF(INDEX(I.Electricity.ES1U5C3,10)="","",INDEX(I.Electricity.ES1U5C3,10))</f>
        <v/>
      </c>
      <c r="G664" s="16"/>
      <c r="H664" s="1" t="str">
        <f t="shared" si="24"/>
        <v>Complete</v>
      </c>
      <c r="I664" s="68" t="s">
        <v>1133</v>
      </c>
    </row>
    <row r="665" spans="2:9" ht="15" customHeight="1" x14ac:dyDescent="0.25">
      <c r="B665" s="9" t="s">
        <v>1123</v>
      </c>
      <c r="C665" s="1">
        <v>11</v>
      </c>
      <c r="D665" s="2" t="s">
        <v>8224</v>
      </c>
      <c r="E665" s="16"/>
      <c r="F665" s="16" t="str">
        <f>IF(INDEX(I.Electricity.ES1U5C3,11)="","",INDEX(I.Electricity.ES1U5C3,11))</f>
        <v/>
      </c>
      <c r="G665" s="16"/>
      <c r="H665" s="1" t="str">
        <f t="shared" si="24"/>
        <v>Complete</v>
      </c>
      <c r="I665" s="68" t="s">
        <v>1134</v>
      </c>
    </row>
    <row r="666" spans="2:9" ht="15" customHeight="1" x14ac:dyDescent="0.25">
      <c r="B666" s="9" t="s">
        <v>1123</v>
      </c>
      <c r="C666" s="1">
        <v>12</v>
      </c>
      <c r="D666" s="2" t="s">
        <v>8224</v>
      </c>
      <c r="E666" s="16"/>
      <c r="F666" s="16" t="str">
        <f>IF(INDEX(I.Electricity.ES1U5C3,12)="","",INDEX(I.Electricity.ES1U5C3,12))</f>
        <v/>
      </c>
      <c r="G666" s="16"/>
      <c r="H666" s="1" t="str">
        <f t="shared" si="24"/>
        <v>Complete</v>
      </c>
      <c r="I666" s="68" t="s">
        <v>1135</v>
      </c>
    </row>
    <row r="667" spans="2:9" ht="15" customHeight="1" x14ac:dyDescent="0.25">
      <c r="B667" s="9" t="s">
        <v>1123</v>
      </c>
      <c r="C667" s="1">
        <v>13</v>
      </c>
      <c r="D667" s="2" t="s">
        <v>8224</v>
      </c>
      <c r="E667" s="16"/>
      <c r="F667" s="16" t="str">
        <f>IF(INDEX(I.Electricity.ES1U5C3,13)="","",INDEX(I.Electricity.ES1U5C3,13))</f>
        <v/>
      </c>
      <c r="G667" s="16"/>
      <c r="H667" s="1" t="str">
        <f t="shared" si="24"/>
        <v>Complete</v>
      </c>
      <c r="I667" s="68" t="s">
        <v>1136</v>
      </c>
    </row>
    <row r="668" spans="2:9" ht="15" customHeight="1" x14ac:dyDescent="0.25">
      <c r="B668" s="9" t="s">
        <v>1123</v>
      </c>
      <c r="C668" s="1">
        <v>14</v>
      </c>
      <c r="D668" s="2" t="s">
        <v>8224</v>
      </c>
      <c r="E668" s="16"/>
      <c r="F668" s="16" t="str">
        <f>IF(INDEX(I.Electricity.ES1U5C3,14)="","",INDEX(I.Electricity.ES1U5C3,14))</f>
        <v/>
      </c>
      <c r="G668" s="16"/>
      <c r="H668" s="1" t="str">
        <f t="shared" si="24"/>
        <v>Complete</v>
      </c>
      <c r="I668" s="68" t="s">
        <v>1137</v>
      </c>
    </row>
    <row r="669" spans="2:9" ht="15" customHeight="1" x14ac:dyDescent="0.25">
      <c r="B669" s="9" t="s">
        <v>1123</v>
      </c>
      <c r="C669" s="1">
        <v>15</v>
      </c>
      <c r="D669" s="2" t="s">
        <v>8224</v>
      </c>
      <c r="E669" s="16"/>
      <c r="F669" s="16" t="str">
        <f>IF(INDEX(I.Electricity.ES1U5C3,15)="","",INDEX(I.Electricity.ES1U5C3,15))</f>
        <v/>
      </c>
      <c r="G669" s="16"/>
      <c r="H669" s="1" t="str">
        <f t="shared" si="24"/>
        <v>Complete</v>
      </c>
      <c r="I669" s="68" t="s">
        <v>1138</v>
      </c>
    </row>
    <row r="670" spans="2:9" ht="15" customHeight="1" x14ac:dyDescent="0.25">
      <c r="B670" s="9" t="s">
        <v>1123</v>
      </c>
      <c r="C670" s="1">
        <v>16</v>
      </c>
      <c r="D670" s="2" t="s">
        <v>8224</v>
      </c>
      <c r="E670" s="16"/>
      <c r="F670" s="16" t="str">
        <f>IF(INDEX(I.Electricity.ES1U5C3,16)="","",INDEX(I.Electricity.ES1U5C3,16))</f>
        <v/>
      </c>
      <c r="G670" s="16"/>
      <c r="H670" s="1" t="str">
        <f t="shared" si="24"/>
        <v>Complete</v>
      </c>
      <c r="I670" s="68" t="s">
        <v>1139</v>
      </c>
    </row>
    <row r="671" spans="2:9" ht="15" customHeight="1" x14ac:dyDescent="0.25">
      <c r="B671" s="9" t="s">
        <v>1123</v>
      </c>
      <c r="C671" s="1">
        <v>17</v>
      </c>
      <c r="D671" s="2" t="s">
        <v>8224</v>
      </c>
      <c r="E671" s="16"/>
      <c r="F671" s="16" t="str">
        <f>IF(INDEX(I.Electricity.ES1U5C3,17)="","",INDEX(I.Electricity.ES1U5C3,17))</f>
        <v/>
      </c>
      <c r="G671" s="16"/>
      <c r="H671" s="1" t="str">
        <f t="shared" si="24"/>
        <v>Complete</v>
      </c>
      <c r="I671" s="68" t="s">
        <v>1140</v>
      </c>
    </row>
    <row r="672" spans="2:9" ht="15" customHeight="1" x14ac:dyDescent="0.25">
      <c r="B672" s="9" t="s">
        <v>1123</v>
      </c>
      <c r="C672" s="1">
        <v>18</v>
      </c>
      <c r="D672" s="2" t="s">
        <v>8224</v>
      </c>
      <c r="E672" s="16"/>
      <c r="F672" s="16" t="str">
        <f>IF(INDEX(I.Electricity.ES1U5C3,18)="","",INDEX(I.Electricity.ES1U5C3,18))</f>
        <v/>
      </c>
      <c r="G672" s="16"/>
      <c r="H672" s="1" t="str">
        <f t="shared" si="24"/>
        <v>Complete</v>
      </c>
      <c r="I672" s="68" t="s">
        <v>1141</v>
      </c>
    </row>
    <row r="673" spans="2:9" ht="15" customHeight="1" x14ac:dyDescent="0.25">
      <c r="B673" s="9" t="s">
        <v>1123</v>
      </c>
      <c r="C673" s="1">
        <v>19</v>
      </c>
      <c r="D673" s="2" t="s">
        <v>8224</v>
      </c>
      <c r="E673" s="16"/>
      <c r="F673" s="16" t="str">
        <f>IF(INDEX(I.Electricity.ES1U5C3,19)="","",INDEX(I.Electricity.ES1U5C3,19))</f>
        <v/>
      </c>
      <c r="G673" s="16"/>
      <c r="H673" s="1" t="str">
        <f t="shared" si="24"/>
        <v>Complete</v>
      </c>
      <c r="I673" s="68" t="s">
        <v>1142</v>
      </c>
    </row>
    <row r="674" spans="2:9" ht="15" customHeight="1" x14ac:dyDescent="0.25">
      <c r="B674" s="9" t="s">
        <v>1123</v>
      </c>
      <c r="C674" s="1">
        <v>20</v>
      </c>
      <c r="D674" s="2" t="s">
        <v>8224</v>
      </c>
      <c r="E674" s="16"/>
      <c r="F674" s="16" t="str">
        <f>IF(INDEX(I.Electricity.ES1U5C3,20)="","",INDEX(I.Electricity.ES1U5C3,20))</f>
        <v/>
      </c>
      <c r="G674" s="16"/>
      <c r="H674" s="1" t="str">
        <f t="shared" si="24"/>
        <v>Complete</v>
      </c>
      <c r="I674" s="68" t="s">
        <v>1143</v>
      </c>
    </row>
    <row r="675" spans="2:9" ht="15" customHeight="1" x14ac:dyDescent="0.25">
      <c r="B675" s="7" t="s">
        <v>1123</v>
      </c>
      <c r="C675" s="5">
        <v>21</v>
      </c>
      <c r="D675" s="6" t="s">
        <v>8224</v>
      </c>
      <c r="E675" s="76"/>
      <c r="F675" s="76" t="str">
        <f>IF(INDEX(I.Electricity.ES1U5C3,21)="","",INDEX(I.Electricity.ES1U5C3,21))</f>
        <v/>
      </c>
      <c r="G675" s="76"/>
      <c r="H675" s="5" t="str">
        <f t="shared" si="24"/>
        <v>Complete</v>
      </c>
      <c r="I675" s="71" t="s">
        <v>1144</v>
      </c>
    </row>
    <row r="676" spans="2:9" ht="15" customHeight="1" x14ac:dyDescent="0.25">
      <c r="B676" s="9" t="s">
        <v>1145</v>
      </c>
      <c r="C676" s="1">
        <v>1</v>
      </c>
      <c r="D676" s="2" t="s">
        <v>8225</v>
      </c>
      <c r="E676" s="16"/>
      <c r="F676" s="16" t="str">
        <f>IF(INDEX(I.Electricity.ES1U6C3,1)="","",INDEX(I.Electricity.ES1U6C3,1))</f>
        <v/>
      </c>
      <c r="G676" s="16"/>
      <c r="H676" s="1" t="str">
        <f t="shared" ref="H676:H696" si="25">IF(AND(I.Developer.ES1=TRUE,I.Facility.UnitCount&gt;=6,I.Developer.C3=TRUE,F676=""),"Incomplete","Complete")</f>
        <v>Complete</v>
      </c>
      <c r="I676" s="68" t="s">
        <v>1146</v>
      </c>
    </row>
    <row r="677" spans="2:9" ht="15" customHeight="1" x14ac:dyDescent="0.25">
      <c r="B677" s="9" t="s">
        <v>1145</v>
      </c>
      <c r="C677" s="1">
        <v>2</v>
      </c>
      <c r="D677" s="2" t="s">
        <v>8225</v>
      </c>
      <c r="E677" s="16"/>
      <c r="F677" s="16" t="str">
        <f>IF(INDEX(I.Electricity.ES1U6C3,2)="","",INDEX(I.Electricity.ES1U6C3,2))</f>
        <v/>
      </c>
      <c r="G677" s="16"/>
      <c r="H677" s="1" t="str">
        <f t="shared" si="25"/>
        <v>Complete</v>
      </c>
      <c r="I677" s="68" t="s">
        <v>1147</v>
      </c>
    </row>
    <row r="678" spans="2:9" ht="15" customHeight="1" x14ac:dyDescent="0.25">
      <c r="B678" s="9" t="s">
        <v>1145</v>
      </c>
      <c r="C678" s="1">
        <v>3</v>
      </c>
      <c r="D678" s="2" t="s">
        <v>8225</v>
      </c>
      <c r="E678" s="16"/>
      <c r="F678" s="16" t="str">
        <f>IF(INDEX(I.Electricity.ES1U6C3,3)="","",INDEX(I.Electricity.ES1U6C3,3))</f>
        <v/>
      </c>
      <c r="G678" s="16"/>
      <c r="H678" s="1" t="str">
        <f t="shared" si="25"/>
        <v>Complete</v>
      </c>
      <c r="I678" s="68" t="s">
        <v>1148</v>
      </c>
    </row>
    <row r="679" spans="2:9" ht="15" customHeight="1" x14ac:dyDescent="0.25">
      <c r="B679" s="9" t="s">
        <v>1145</v>
      </c>
      <c r="C679" s="1">
        <v>4</v>
      </c>
      <c r="D679" s="2" t="s">
        <v>8225</v>
      </c>
      <c r="E679" s="16"/>
      <c r="F679" s="16" t="str">
        <f>IF(INDEX(I.Electricity.ES1U6C3,4)="","",INDEX(I.Electricity.ES1U6C3,4))</f>
        <v/>
      </c>
      <c r="G679" s="16"/>
      <c r="H679" s="1" t="str">
        <f t="shared" si="25"/>
        <v>Complete</v>
      </c>
      <c r="I679" s="68" t="s">
        <v>1149</v>
      </c>
    </row>
    <row r="680" spans="2:9" ht="15" customHeight="1" x14ac:dyDescent="0.25">
      <c r="B680" s="9" t="s">
        <v>1145</v>
      </c>
      <c r="C680" s="1">
        <v>5</v>
      </c>
      <c r="D680" s="2" t="s">
        <v>8225</v>
      </c>
      <c r="E680" s="16"/>
      <c r="F680" s="16" t="str">
        <f>IF(INDEX(I.Electricity.ES1U6C3,5)="","",INDEX(I.Electricity.ES1U6C3,5))</f>
        <v/>
      </c>
      <c r="G680" s="16"/>
      <c r="H680" s="1" t="str">
        <f t="shared" si="25"/>
        <v>Complete</v>
      </c>
      <c r="I680" s="68" t="s">
        <v>1150</v>
      </c>
    </row>
    <row r="681" spans="2:9" ht="15" customHeight="1" x14ac:dyDescent="0.25">
      <c r="B681" s="9" t="s">
        <v>1145</v>
      </c>
      <c r="C681" s="1">
        <v>6</v>
      </c>
      <c r="D681" s="2" t="s">
        <v>8225</v>
      </c>
      <c r="E681" s="16"/>
      <c r="F681" s="16" t="str">
        <f>IF(INDEX(I.Electricity.ES1U6C3,6)="","",INDEX(I.Electricity.ES1U6C3,6))</f>
        <v/>
      </c>
      <c r="G681" s="16"/>
      <c r="H681" s="1" t="str">
        <f t="shared" si="25"/>
        <v>Complete</v>
      </c>
      <c r="I681" s="68" t="s">
        <v>1151</v>
      </c>
    </row>
    <row r="682" spans="2:9" ht="15" customHeight="1" x14ac:dyDescent="0.25">
      <c r="B682" s="9" t="s">
        <v>1145</v>
      </c>
      <c r="C682" s="1">
        <v>7</v>
      </c>
      <c r="D682" s="2" t="s">
        <v>8225</v>
      </c>
      <c r="E682" s="16"/>
      <c r="F682" s="16" t="str">
        <f>IF(INDEX(I.Electricity.ES1U6C3,7)="","",INDEX(I.Electricity.ES1U6C3,7))</f>
        <v/>
      </c>
      <c r="G682" s="16"/>
      <c r="H682" s="1" t="str">
        <f t="shared" si="25"/>
        <v>Complete</v>
      </c>
      <c r="I682" s="68" t="s">
        <v>1152</v>
      </c>
    </row>
    <row r="683" spans="2:9" ht="15" customHeight="1" x14ac:dyDescent="0.25">
      <c r="B683" s="9" t="s">
        <v>1145</v>
      </c>
      <c r="C683" s="1">
        <v>8</v>
      </c>
      <c r="D683" s="2" t="s">
        <v>8225</v>
      </c>
      <c r="E683" s="16"/>
      <c r="F683" s="16" t="str">
        <f>IF(INDEX(I.Electricity.ES1U6C3,8)="","",INDEX(I.Electricity.ES1U6C3,8))</f>
        <v/>
      </c>
      <c r="G683" s="16"/>
      <c r="H683" s="1" t="str">
        <f t="shared" si="25"/>
        <v>Complete</v>
      </c>
      <c r="I683" s="68" t="s">
        <v>1153</v>
      </c>
    </row>
    <row r="684" spans="2:9" ht="15" customHeight="1" x14ac:dyDescent="0.25">
      <c r="B684" s="9" t="s">
        <v>1145</v>
      </c>
      <c r="C684" s="1">
        <v>9</v>
      </c>
      <c r="D684" s="2" t="s">
        <v>8225</v>
      </c>
      <c r="E684" s="16"/>
      <c r="F684" s="16" t="str">
        <f>IF(INDEX(I.Electricity.ES1U6C3,9)="","",INDEX(I.Electricity.ES1U6C3,9))</f>
        <v/>
      </c>
      <c r="G684" s="16"/>
      <c r="H684" s="1" t="str">
        <f t="shared" si="25"/>
        <v>Complete</v>
      </c>
      <c r="I684" s="68" t="s">
        <v>1154</v>
      </c>
    </row>
    <row r="685" spans="2:9" ht="15" customHeight="1" x14ac:dyDescent="0.25">
      <c r="B685" s="9" t="s">
        <v>1145</v>
      </c>
      <c r="C685" s="1">
        <v>10</v>
      </c>
      <c r="D685" s="2" t="s">
        <v>8225</v>
      </c>
      <c r="E685" s="16"/>
      <c r="F685" s="16" t="str">
        <f>IF(INDEX(I.Electricity.ES1U6C3,10)="","",INDEX(I.Electricity.ES1U6C3,10))</f>
        <v/>
      </c>
      <c r="G685" s="16"/>
      <c r="H685" s="1" t="str">
        <f t="shared" si="25"/>
        <v>Complete</v>
      </c>
      <c r="I685" s="68" t="s">
        <v>1155</v>
      </c>
    </row>
    <row r="686" spans="2:9" ht="15" customHeight="1" x14ac:dyDescent="0.25">
      <c r="B686" s="9" t="s">
        <v>1145</v>
      </c>
      <c r="C686" s="1">
        <v>11</v>
      </c>
      <c r="D686" s="2" t="s">
        <v>8225</v>
      </c>
      <c r="E686" s="16"/>
      <c r="F686" s="16" t="str">
        <f>IF(INDEX(I.Electricity.ES1U6C3,11)="","",INDEX(I.Electricity.ES1U6C3,11))</f>
        <v/>
      </c>
      <c r="G686" s="16"/>
      <c r="H686" s="1" t="str">
        <f t="shared" si="25"/>
        <v>Complete</v>
      </c>
      <c r="I686" s="68" t="s">
        <v>1156</v>
      </c>
    </row>
    <row r="687" spans="2:9" ht="15" customHeight="1" x14ac:dyDescent="0.25">
      <c r="B687" s="9" t="s">
        <v>1145</v>
      </c>
      <c r="C687" s="1">
        <v>12</v>
      </c>
      <c r="D687" s="2" t="s">
        <v>8225</v>
      </c>
      <c r="E687" s="16"/>
      <c r="F687" s="16" t="str">
        <f>IF(INDEX(I.Electricity.ES1U6C3,12)="","",INDEX(I.Electricity.ES1U6C3,12))</f>
        <v/>
      </c>
      <c r="G687" s="16"/>
      <c r="H687" s="1" t="str">
        <f t="shared" si="25"/>
        <v>Complete</v>
      </c>
      <c r="I687" s="68" t="s">
        <v>1157</v>
      </c>
    </row>
    <row r="688" spans="2:9" ht="15" customHeight="1" x14ac:dyDescent="0.25">
      <c r="B688" s="9" t="s">
        <v>1145</v>
      </c>
      <c r="C688" s="1">
        <v>13</v>
      </c>
      <c r="D688" s="2" t="s">
        <v>8225</v>
      </c>
      <c r="E688" s="16"/>
      <c r="F688" s="16" t="str">
        <f>IF(INDEX(I.Electricity.ES1U6C3,13)="","",INDEX(I.Electricity.ES1U6C3,13))</f>
        <v/>
      </c>
      <c r="G688" s="16"/>
      <c r="H688" s="1" t="str">
        <f t="shared" si="25"/>
        <v>Complete</v>
      </c>
      <c r="I688" s="68" t="s">
        <v>1158</v>
      </c>
    </row>
    <row r="689" spans="2:9" ht="15" customHeight="1" x14ac:dyDescent="0.25">
      <c r="B689" s="9" t="s">
        <v>1145</v>
      </c>
      <c r="C689" s="1">
        <v>14</v>
      </c>
      <c r="D689" s="2" t="s">
        <v>8225</v>
      </c>
      <c r="E689" s="16"/>
      <c r="F689" s="16" t="str">
        <f>IF(INDEX(I.Electricity.ES1U6C3,14)="","",INDEX(I.Electricity.ES1U6C3,14))</f>
        <v/>
      </c>
      <c r="G689" s="16"/>
      <c r="H689" s="1" t="str">
        <f t="shared" si="25"/>
        <v>Complete</v>
      </c>
      <c r="I689" s="68" t="s">
        <v>1159</v>
      </c>
    </row>
    <row r="690" spans="2:9" ht="15" customHeight="1" x14ac:dyDescent="0.25">
      <c r="B690" s="9" t="s">
        <v>1145</v>
      </c>
      <c r="C690" s="1">
        <v>15</v>
      </c>
      <c r="D690" s="2" t="s">
        <v>8225</v>
      </c>
      <c r="E690" s="16"/>
      <c r="F690" s="16" t="str">
        <f>IF(INDEX(I.Electricity.ES1U6C3,15)="","",INDEX(I.Electricity.ES1U6C3,15))</f>
        <v/>
      </c>
      <c r="G690" s="16"/>
      <c r="H690" s="1" t="str">
        <f t="shared" si="25"/>
        <v>Complete</v>
      </c>
      <c r="I690" s="68" t="s">
        <v>1160</v>
      </c>
    </row>
    <row r="691" spans="2:9" ht="15" customHeight="1" x14ac:dyDescent="0.25">
      <c r="B691" s="9" t="s">
        <v>1145</v>
      </c>
      <c r="C691" s="1">
        <v>16</v>
      </c>
      <c r="D691" s="2" t="s">
        <v>8225</v>
      </c>
      <c r="E691" s="16"/>
      <c r="F691" s="16" t="str">
        <f>IF(INDEX(I.Electricity.ES1U6C3,16)="","",INDEX(I.Electricity.ES1U6C3,16))</f>
        <v/>
      </c>
      <c r="G691" s="16"/>
      <c r="H691" s="1" t="str">
        <f t="shared" si="25"/>
        <v>Complete</v>
      </c>
      <c r="I691" s="68" t="s">
        <v>1161</v>
      </c>
    </row>
    <row r="692" spans="2:9" ht="15" customHeight="1" x14ac:dyDescent="0.25">
      <c r="B692" s="9" t="s">
        <v>1145</v>
      </c>
      <c r="C692" s="1">
        <v>17</v>
      </c>
      <c r="D692" s="2" t="s">
        <v>8225</v>
      </c>
      <c r="E692" s="16"/>
      <c r="F692" s="16" t="str">
        <f>IF(INDEX(I.Electricity.ES1U6C3,17)="","",INDEX(I.Electricity.ES1U6C3,17))</f>
        <v/>
      </c>
      <c r="G692" s="16"/>
      <c r="H692" s="1" t="str">
        <f t="shared" si="25"/>
        <v>Complete</v>
      </c>
      <c r="I692" s="68" t="s">
        <v>1162</v>
      </c>
    </row>
    <row r="693" spans="2:9" ht="15" customHeight="1" x14ac:dyDescent="0.25">
      <c r="B693" s="9" t="s">
        <v>1145</v>
      </c>
      <c r="C693" s="1">
        <v>18</v>
      </c>
      <c r="D693" s="2" t="s">
        <v>8225</v>
      </c>
      <c r="E693" s="16"/>
      <c r="F693" s="16" t="str">
        <f>IF(INDEX(I.Electricity.ES1U6C3,18)="","",INDEX(I.Electricity.ES1U6C3,18))</f>
        <v/>
      </c>
      <c r="G693" s="16"/>
      <c r="H693" s="1" t="str">
        <f t="shared" si="25"/>
        <v>Complete</v>
      </c>
      <c r="I693" s="68" t="s">
        <v>1163</v>
      </c>
    </row>
    <row r="694" spans="2:9" ht="15" customHeight="1" x14ac:dyDescent="0.25">
      <c r="B694" s="9" t="s">
        <v>1145</v>
      </c>
      <c r="C694" s="1">
        <v>19</v>
      </c>
      <c r="D694" s="2" t="s">
        <v>8225</v>
      </c>
      <c r="E694" s="16"/>
      <c r="F694" s="16" t="str">
        <f>IF(INDEX(I.Electricity.ES1U6C3,19)="","",INDEX(I.Electricity.ES1U6C3,19))</f>
        <v/>
      </c>
      <c r="G694" s="16"/>
      <c r="H694" s="1" t="str">
        <f t="shared" si="25"/>
        <v>Complete</v>
      </c>
      <c r="I694" s="68" t="s">
        <v>1164</v>
      </c>
    </row>
    <row r="695" spans="2:9" ht="15" customHeight="1" x14ac:dyDescent="0.25">
      <c r="B695" s="9" t="s">
        <v>1145</v>
      </c>
      <c r="C695" s="1">
        <v>20</v>
      </c>
      <c r="D695" s="2" t="s">
        <v>8225</v>
      </c>
      <c r="E695" s="16"/>
      <c r="F695" s="16" t="str">
        <f>IF(INDEX(I.Electricity.ES1U6C3,20)="","",INDEX(I.Electricity.ES1U6C3,20))</f>
        <v/>
      </c>
      <c r="G695" s="16"/>
      <c r="H695" s="1" t="str">
        <f t="shared" si="25"/>
        <v>Complete</v>
      </c>
      <c r="I695" s="68" t="s">
        <v>1165</v>
      </c>
    </row>
    <row r="696" spans="2:9" ht="15" customHeight="1" x14ac:dyDescent="0.25">
      <c r="B696" s="7" t="s">
        <v>1145</v>
      </c>
      <c r="C696" s="5">
        <v>21</v>
      </c>
      <c r="D696" s="6" t="s">
        <v>8225</v>
      </c>
      <c r="E696" s="76"/>
      <c r="F696" s="76" t="str">
        <f>IF(INDEX(I.Electricity.ES1U6C3,21)="","",INDEX(I.Electricity.ES1U6C3,21))</f>
        <v/>
      </c>
      <c r="G696" s="76"/>
      <c r="H696" s="5" t="str">
        <f t="shared" si="25"/>
        <v>Complete</v>
      </c>
      <c r="I696" s="71" t="s">
        <v>1166</v>
      </c>
    </row>
    <row r="697" spans="2:9" ht="15" customHeight="1" x14ac:dyDescent="0.25">
      <c r="B697" s="9" t="s">
        <v>1167</v>
      </c>
      <c r="C697" s="1">
        <v>1</v>
      </c>
      <c r="D697" s="2" t="s">
        <v>8226</v>
      </c>
      <c r="E697" s="16"/>
      <c r="F697" s="16" t="str">
        <f>IF(INDEX(I.Electricity.ES1U7C3,1)="","",INDEX(I.Electricity.ES1U7C3,1))</f>
        <v/>
      </c>
      <c r="G697" s="16"/>
      <c r="H697" s="1" t="str">
        <f t="shared" ref="H697:H717" si="26">IF(AND(I.Developer.ES1=TRUE,I.Facility.UnitCount&gt;=7,I.Developer.C3=TRUE,F697=""),"Incomplete","Complete")</f>
        <v>Complete</v>
      </c>
      <c r="I697" s="68" t="s">
        <v>1168</v>
      </c>
    </row>
    <row r="698" spans="2:9" ht="15" customHeight="1" x14ac:dyDescent="0.25">
      <c r="B698" s="9" t="s">
        <v>1167</v>
      </c>
      <c r="C698" s="1">
        <v>2</v>
      </c>
      <c r="D698" s="2" t="s">
        <v>8226</v>
      </c>
      <c r="E698" s="16"/>
      <c r="F698" s="16" t="str">
        <f>IF(INDEX(I.Electricity.ES1U7C3,2)="","",INDEX(I.Electricity.ES1U7C3,2))</f>
        <v/>
      </c>
      <c r="G698" s="16"/>
      <c r="H698" s="1" t="str">
        <f t="shared" si="26"/>
        <v>Complete</v>
      </c>
      <c r="I698" s="68" t="s">
        <v>1169</v>
      </c>
    </row>
    <row r="699" spans="2:9" ht="15" customHeight="1" x14ac:dyDescent="0.25">
      <c r="B699" s="9" t="s">
        <v>1167</v>
      </c>
      <c r="C699" s="1">
        <v>3</v>
      </c>
      <c r="D699" s="2" t="s">
        <v>8226</v>
      </c>
      <c r="E699" s="16"/>
      <c r="F699" s="16" t="str">
        <f>IF(INDEX(I.Electricity.ES1U7C3,3)="","",INDEX(I.Electricity.ES1U7C3,3))</f>
        <v/>
      </c>
      <c r="G699" s="16"/>
      <c r="H699" s="1" t="str">
        <f t="shared" si="26"/>
        <v>Complete</v>
      </c>
      <c r="I699" s="68" t="s">
        <v>1170</v>
      </c>
    </row>
    <row r="700" spans="2:9" ht="15" customHeight="1" x14ac:dyDescent="0.25">
      <c r="B700" s="9" t="s">
        <v>1167</v>
      </c>
      <c r="C700" s="1">
        <v>4</v>
      </c>
      <c r="D700" s="2" t="s">
        <v>8226</v>
      </c>
      <c r="E700" s="16"/>
      <c r="F700" s="16" t="str">
        <f>IF(INDEX(I.Electricity.ES1U7C3,4)="","",INDEX(I.Electricity.ES1U7C3,4))</f>
        <v/>
      </c>
      <c r="G700" s="16"/>
      <c r="H700" s="1" t="str">
        <f t="shared" si="26"/>
        <v>Complete</v>
      </c>
      <c r="I700" s="68" t="s">
        <v>1171</v>
      </c>
    </row>
    <row r="701" spans="2:9" ht="15" customHeight="1" x14ac:dyDescent="0.25">
      <c r="B701" s="9" t="s">
        <v>1167</v>
      </c>
      <c r="C701" s="1">
        <v>5</v>
      </c>
      <c r="D701" s="2" t="s">
        <v>8226</v>
      </c>
      <c r="E701" s="16"/>
      <c r="F701" s="16" t="str">
        <f>IF(INDEX(I.Electricity.ES1U7C3,5)="","",INDEX(I.Electricity.ES1U7C3,5))</f>
        <v/>
      </c>
      <c r="G701" s="16"/>
      <c r="H701" s="1" t="str">
        <f t="shared" si="26"/>
        <v>Complete</v>
      </c>
      <c r="I701" s="68" t="s">
        <v>1172</v>
      </c>
    </row>
    <row r="702" spans="2:9" ht="15" customHeight="1" x14ac:dyDescent="0.25">
      <c r="B702" s="9" t="s">
        <v>1167</v>
      </c>
      <c r="C702" s="1">
        <v>6</v>
      </c>
      <c r="D702" s="2" t="s">
        <v>8226</v>
      </c>
      <c r="E702" s="16"/>
      <c r="F702" s="16" t="str">
        <f>IF(INDEX(I.Electricity.ES1U7C3,6)="","",INDEX(I.Electricity.ES1U7C3,6))</f>
        <v/>
      </c>
      <c r="G702" s="16"/>
      <c r="H702" s="1" t="str">
        <f t="shared" si="26"/>
        <v>Complete</v>
      </c>
      <c r="I702" s="68" t="s">
        <v>1173</v>
      </c>
    </row>
    <row r="703" spans="2:9" ht="15" customHeight="1" x14ac:dyDescent="0.25">
      <c r="B703" s="9" t="s">
        <v>1167</v>
      </c>
      <c r="C703" s="1">
        <v>7</v>
      </c>
      <c r="D703" s="2" t="s">
        <v>8226</v>
      </c>
      <c r="E703" s="16"/>
      <c r="F703" s="16" t="str">
        <f>IF(INDEX(I.Electricity.ES1U7C3,7)="","",INDEX(I.Electricity.ES1U7C3,7))</f>
        <v/>
      </c>
      <c r="G703" s="16"/>
      <c r="H703" s="1" t="str">
        <f t="shared" si="26"/>
        <v>Complete</v>
      </c>
      <c r="I703" s="68" t="s">
        <v>1174</v>
      </c>
    </row>
    <row r="704" spans="2:9" ht="15" customHeight="1" x14ac:dyDescent="0.25">
      <c r="B704" s="9" t="s">
        <v>1167</v>
      </c>
      <c r="C704" s="1">
        <v>8</v>
      </c>
      <c r="D704" s="2" t="s">
        <v>8226</v>
      </c>
      <c r="E704" s="16"/>
      <c r="F704" s="16" t="str">
        <f>IF(INDEX(I.Electricity.ES1U7C3,8)="","",INDEX(I.Electricity.ES1U7C3,8))</f>
        <v/>
      </c>
      <c r="G704" s="16"/>
      <c r="H704" s="1" t="str">
        <f t="shared" si="26"/>
        <v>Complete</v>
      </c>
      <c r="I704" s="68" t="s">
        <v>1175</v>
      </c>
    </row>
    <row r="705" spans="2:9" ht="15" customHeight="1" x14ac:dyDescent="0.25">
      <c r="B705" s="9" t="s">
        <v>1167</v>
      </c>
      <c r="C705" s="1">
        <v>9</v>
      </c>
      <c r="D705" s="2" t="s">
        <v>8226</v>
      </c>
      <c r="E705" s="16"/>
      <c r="F705" s="16" t="str">
        <f>IF(INDEX(I.Electricity.ES1U7C3,9)="","",INDEX(I.Electricity.ES1U7C3,9))</f>
        <v/>
      </c>
      <c r="G705" s="16"/>
      <c r="H705" s="1" t="str">
        <f t="shared" si="26"/>
        <v>Complete</v>
      </c>
      <c r="I705" s="68" t="s">
        <v>1176</v>
      </c>
    </row>
    <row r="706" spans="2:9" ht="15" customHeight="1" x14ac:dyDescent="0.25">
      <c r="B706" s="9" t="s">
        <v>1167</v>
      </c>
      <c r="C706" s="1">
        <v>10</v>
      </c>
      <c r="D706" s="2" t="s">
        <v>8226</v>
      </c>
      <c r="E706" s="16"/>
      <c r="F706" s="16" t="str">
        <f>IF(INDEX(I.Electricity.ES1U7C3,10)="","",INDEX(I.Electricity.ES1U7C3,10))</f>
        <v/>
      </c>
      <c r="G706" s="16"/>
      <c r="H706" s="1" t="str">
        <f t="shared" si="26"/>
        <v>Complete</v>
      </c>
      <c r="I706" s="68" t="s">
        <v>1177</v>
      </c>
    </row>
    <row r="707" spans="2:9" ht="15" customHeight="1" x14ac:dyDescent="0.25">
      <c r="B707" s="9" t="s">
        <v>1167</v>
      </c>
      <c r="C707" s="1">
        <v>11</v>
      </c>
      <c r="D707" s="2" t="s">
        <v>8226</v>
      </c>
      <c r="E707" s="16"/>
      <c r="F707" s="16" t="str">
        <f>IF(INDEX(I.Electricity.ES1U7C3,11)="","",INDEX(I.Electricity.ES1U7C3,11))</f>
        <v/>
      </c>
      <c r="G707" s="16"/>
      <c r="H707" s="1" t="str">
        <f t="shared" si="26"/>
        <v>Complete</v>
      </c>
      <c r="I707" s="68" t="s">
        <v>1178</v>
      </c>
    </row>
    <row r="708" spans="2:9" ht="15" customHeight="1" x14ac:dyDescent="0.25">
      <c r="B708" s="9" t="s">
        <v>1167</v>
      </c>
      <c r="C708" s="1">
        <v>12</v>
      </c>
      <c r="D708" s="2" t="s">
        <v>8226</v>
      </c>
      <c r="E708" s="16"/>
      <c r="F708" s="16" t="str">
        <f>IF(INDEX(I.Electricity.ES1U7C3,12)="","",INDEX(I.Electricity.ES1U7C3,12))</f>
        <v/>
      </c>
      <c r="G708" s="16"/>
      <c r="H708" s="1" t="str">
        <f t="shared" si="26"/>
        <v>Complete</v>
      </c>
      <c r="I708" s="68" t="s">
        <v>1179</v>
      </c>
    </row>
    <row r="709" spans="2:9" ht="15" customHeight="1" x14ac:dyDescent="0.25">
      <c r="B709" s="9" t="s">
        <v>1167</v>
      </c>
      <c r="C709" s="1">
        <v>13</v>
      </c>
      <c r="D709" s="2" t="s">
        <v>8226</v>
      </c>
      <c r="E709" s="16"/>
      <c r="F709" s="16" t="str">
        <f>IF(INDEX(I.Electricity.ES1U7C3,13)="","",INDEX(I.Electricity.ES1U7C3,13))</f>
        <v/>
      </c>
      <c r="G709" s="16"/>
      <c r="H709" s="1" t="str">
        <f t="shared" si="26"/>
        <v>Complete</v>
      </c>
      <c r="I709" s="68" t="s">
        <v>1180</v>
      </c>
    </row>
    <row r="710" spans="2:9" ht="15" customHeight="1" x14ac:dyDescent="0.25">
      <c r="B710" s="9" t="s">
        <v>1167</v>
      </c>
      <c r="C710" s="1">
        <v>14</v>
      </c>
      <c r="D710" s="2" t="s">
        <v>8226</v>
      </c>
      <c r="E710" s="16"/>
      <c r="F710" s="16" t="str">
        <f>IF(INDEX(I.Electricity.ES1U7C3,14)="","",INDEX(I.Electricity.ES1U7C3,14))</f>
        <v/>
      </c>
      <c r="G710" s="16"/>
      <c r="H710" s="1" t="str">
        <f t="shared" si="26"/>
        <v>Complete</v>
      </c>
      <c r="I710" s="68" t="s">
        <v>1181</v>
      </c>
    </row>
    <row r="711" spans="2:9" ht="15" customHeight="1" x14ac:dyDescent="0.25">
      <c r="B711" s="9" t="s">
        <v>1167</v>
      </c>
      <c r="C711" s="1">
        <v>15</v>
      </c>
      <c r="D711" s="2" t="s">
        <v>8226</v>
      </c>
      <c r="E711" s="16"/>
      <c r="F711" s="16" t="str">
        <f>IF(INDEX(I.Electricity.ES1U7C3,15)="","",INDEX(I.Electricity.ES1U7C3,15))</f>
        <v/>
      </c>
      <c r="G711" s="16"/>
      <c r="H711" s="1" t="str">
        <f t="shared" si="26"/>
        <v>Complete</v>
      </c>
      <c r="I711" s="68" t="s">
        <v>1182</v>
      </c>
    </row>
    <row r="712" spans="2:9" ht="15" customHeight="1" x14ac:dyDescent="0.25">
      <c r="B712" s="9" t="s">
        <v>1167</v>
      </c>
      <c r="C712" s="1">
        <v>16</v>
      </c>
      <c r="D712" s="2" t="s">
        <v>8226</v>
      </c>
      <c r="E712" s="16"/>
      <c r="F712" s="16" t="str">
        <f>IF(INDEX(I.Electricity.ES1U7C3,16)="","",INDEX(I.Electricity.ES1U7C3,16))</f>
        <v/>
      </c>
      <c r="G712" s="16"/>
      <c r="H712" s="1" t="str">
        <f t="shared" si="26"/>
        <v>Complete</v>
      </c>
      <c r="I712" s="68" t="s">
        <v>1183</v>
      </c>
    </row>
    <row r="713" spans="2:9" ht="15" customHeight="1" x14ac:dyDescent="0.25">
      <c r="B713" s="9" t="s">
        <v>1167</v>
      </c>
      <c r="C713" s="1">
        <v>17</v>
      </c>
      <c r="D713" s="2" t="s">
        <v>8226</v>
      </c>
      <c r="E713" s="16"/>
      <c r="F713" s="16" t="str">
        <f>IF(INDEX(I.Electricity.ES1U7C3,17)="","",INDEX(I.Electricity.ES1U7C3,17))</f>
        <v/>
      </c>
      <c r="G713" s="16"/>
      <c r="H713" s="1" t="str">
        <f t="shared" si="26"/>
        <v>Complete</v>
      </c>
      <c r="I713" s="68" t="s">
        <v>1184</v>
      </c>
    </row>
    <row r="714" spans="2:9" ht="15" customHeight="1" x14ac:dyDescent="0.25">
      <c r="B714" s="9" t="s">
        <v>1167</v>
      </c>
      <c r="C714" s="1">
        <v>18</v>
      </c>
      <c r="D714" s="2" t="s">
        <v>8226</v>
      </c>
      <c r="E714" s="16"/>
      <c r="F714" s="16" t="str">
        <f>IF(INDEX(I.Electricity.ES1U7C3,18)="","",INDEX(I.Electricity.ES1U7C3,18))</f>
        <v/>
      </c>
      <c r="G714" s="16"/>
      <c r="H714" s="1" t="str">
        <f t="shared" si="26"/>
        <v>Complete</v>
      </c>
      <c r="I714" s="68" t="s">
        <v>1185</v>
      </c>
    </row>
    <row r="715" spans="2:9" ht="15" customHeight="1" x14ac:dyDescent="0.25">
      <c r="B715" s="9" t="s">
        <v>1167</v>
      </c>
      <c r="C715" s="1">
        <v>19</v>
      </c>
      <c r="D715" s="2" t="s">
        <v>8226</v>
      </c>
      <c r="E715" s="16"/>
      <c r="F715" s="16" t="str">
        <f>IF(INDEX(I.Electricity.ES1U7C3,19)="","",INDEX(I.Electricity.ES1U7C3,19))</f>
        <v/>
      </c>
      <c r="G715" s="16"/>
      <c r="H715" s="1" t="str">
        <f t="shared" si="26"/>
        <v>Complete</v>
      </c>
      <c r="I715" s="68" t="s">
        <v>1186</v>
      </c>
    </row>
    <row r="716" spans="2:9" ht="15" customHeight="1" x14ac:dyDescent="0.25">
      <c r="B716" s="9" t="s">
        <v>1167</v>
      </c>
      <c r="C716" s="1">
        <v>20</v>
      </c>
      <c r="D716" s="2" t="s">
        <v>8226</v>
      </c>
      <c r="E716" s="16"/>
      <c r="F716" s="16" t="str">
        <f>IF(INDEX(I.Electricity.ES1U7C3,20)="","",INDEX(I.Electricity.ES1U7C3,20))</f>
        <v/>
      </c>
      <c r="G716" s="16"/>
      <c r="H716" s="1" t="str">
        <f t="shared" si="26"/>
        <v>Complete</v>
      </c>
      <c r="I716" s="68" t="s">
        <v>1187</v>
      </c>
    </row>
    <row r="717" spans="2:9" ht="15" customHeight="1" x14ac:dyDescent="0.25">
      <c r="B717" s="7" t="s">
        <v>1167</v>
      </c>
      <c r="C717" s="5">
        <v>21</v>
      </c>
      <c r="D717" s="6" t="s">
        <v>8226</v>
      </c>
      <c r="E717" s="76"/>
      <c r="F717" s="76" t="str">
        <f>IF(INDEX(I.Electricity.ES1U7C3,21)="","",INDEX(I.Electricity.ES1U7C3,21))</f>
        <v/>
      </c>
      <c r="G717" s="76"/>
      <c r="H717" s="5" t="str">
        <f t="shared" si="26"/>
        <v>Complete</v>
      </c>
      <c r="I717" s="71" t="s">
        <v>1188</v>
      </c>
    </row>
    <row r="718" spans="2:9" ht="15" customHeight="1" x14ac:dyDescent="0.25">
      <c r="B718" s="9" t="s">
        <v>1189</v>
      </c>
      <c r="C718" s="1">
        <v>1</v>
      </c>
      <c r="D718" s="2" t="s">
        <v>8227</v>
      </c>
      <c r="E718" s="16"/>
      <c r="F718" s="16" t="str">
        <f>IF(INDEX(I.Electricity.ES1U8C3,1)="","",INDEX(I.Electricity.ES1U8C3,1))</f>
        <v/>
      </c>
      <c r="G718" s="16"/>
      <c r="H718" s="1" t="str">
        <f t="shared" ref="H718:H738" si="27">IF(AND(I.Developer.ES1=TRUE,I.Facility.UnitCount&gt;=8,I.Developer.C3=TRUE,F718=""),"Incomplete","Complete")</f>
        <v>Complete</v>
      </c>
      <c r="I718" s="68" t="s">
        <v>1190</v>
      </c>
    </row>
    <row r="719" spans="2:9" ht="15" customHeight="1" x14ac:dyDescent="0.25">
      <c r="B719" s="9" t="s">
        <v>1189</v>
      </c>
      <c r="C719" s="1">
        <v>2</v>
      </c>
      <c r="D719" s="2" t="s">
        <v>8227</v>
      </c>
      <c r="E719" s="16"/>
      <c r="F719" s="16" t="str">
        <f>IF(INDEX(I.Electricity.ES1U8C3,2)="","",INDEX(I.Electricity.ES1U8C3,2))</f>
        <v/>
      </c>
      <c r="G719" s="16"/>
      <c r="H719" s="1" t="str">
        <f t="shared" si="27"/>
        <v>Complete</v>
      </c>
      <c r="I719" s="68" t="s">
        <v>1191</v>
      </c>
    </row>
    <row r="720" spans="2:9" ht="15" customHeight="1" x14ac:dyDescent="0.25">
      <c r="B720" s="9" t="s">
        <v>1189</v>
      </c>
      <c r="C720" s="1">
        <v>3</v>
      </c>
      <c r="D720" s="2" t="s">
        <v>8227</v>
      </c>
      <c r="E720" s="16"/>
      <c r="F720" s="16" t="str">
        <f>IF(INDEX(I.Electricity.ES1U8C3,3)="","",INDEX(I.Electricity.ES1U8C3,3))</f>
        <v/>
      </c>
      <c r="G720" s="16"/>
      <c r="H720" s="1" t="str">
        <f t="shared" si="27"/>
        <v>Complete</v>
      </c>
      <c r="I720" s="68" t="s">
        <v>1192</v>
      </c>
    </row>
    <row r="721" spans="2:9" ht="15" customHeight="1" x14ac:dyDescent="0.25">
      <c r="B721" s="9" t="s">
        <v>1189</v>
      </c>
      <c r="C721" s="1">
        <v>4</v>
      </c>
      <c r="D721" s="2" t="s">
        <v>8227</v>
      </c>
      <c r="E721" s="16"/>
      <c r="F721" s="16" t="str">
        <f>IF(INDEX(I.Electricity.ES1U8C3,4)="","",INDEX(I.Electricity.ES1U8C3,4))</f>
        <v/>
      </c>
      <c r="G721" s="16"/>
      <c r="H721" s="1" t="str">
        <f t="shared" si="27"/>
        <v>Complete</v>
      </c>
      <c r="I721" s="68" t="s">
        <v>1193</v>
      </c>
    </row>
    <row r="722" spans="2:9" ht="15" customHeight="1" x14ac:dyDescent="0.25">
      <c r="B722" s="9" t="s">
        <v>1189</v>
      </c>
      <c r="C722" s="1">
        <v>5</v>
      </c>
      <c r="D722" s="2" t="s">
        <v>8227</v>
      </c>
      <c r="E722" s="16"/>
      <c r="F722" s="16" t="str">
        <f>IF(INDEX(I.Electricity.ES1U8C3,5)="","",INDEX(I.Electricity.ES1U8C3,5))</f>
        <v/>
      </c>
      <c r="G722" s="16"/>
      <c r="H722" s="1" t="str">
        <f t="shared" si="27"/>
        <v>Complete</v>
      </c>
      <c r="I722" s="68" t="s">
        <v>1194</v>
      </c>
    </row>
    <row r="723" spans="2:9" ht="15" customHeight="1" x14ac:dyDescent="0.25">
      <c r="B723" s="9" t="s">
        <v>1189</v>
      </c>
      <c r="C723" s="1">
        <v>6</v>
      </c>
      <c r="D723" s="2" t="s">
        <v>8227</v>
      </c>
      <c r="E723" s="16"/>
      <c r="F723" s="16" t="str">
        <f>IF(INDEX(I.Electricity.ES1U8C3,6)="","",INDEX(I.Electricity.ES1U8C3,6))</f>
        <v/>
      </c>
      <c r="G723" s="16"/>
      <c r="H723" s="1" t="str">
        <f t="shared" si="27"/>
        <v>Complete</v>
      </c>
      <c r="I723" s="68" t="s">
        <v>1195</v>
      </c>
    </row>
    <row r="724" spans="2:9" ht="15" customHeight="1" x14ac:dyDescent="0.25">
      <c r="B724" s="9" t="s">
        <v>1189</v>
      </c>
      <c r="C724" s="1">
        <v>7</v>
      </c>
      <c r="D724" s="2" t="s">
        <v>8227</v>
      </c>
      <c r="E724" s="16"/>
      <c r="F724" s="16" t="str">
        <f>IF(INDEX(I.Electricity.ES1U8C3,7)="","",INDEX(I.Electricity.ES1U8C3,7))</f>
        <v/>
      </c>
      <c r="G724" s="16"/>
      <c r="H724" s="1" t="str">
        <f t="shared" si="27"/>
        <v>Complete</v>
      </c>
      <c r="I724" s="68" t="s">
        <v>1196</v>
      </c>
    </row>
    <row r="725" spans="2:9" ht="15" customHeight="1" x14ac:dyDescent="0.25">
      <c r="B725" s="9" t="s">
        <v>1189</v>
      </c>
      <c r="C725" s="1">
        <v>8</v>
      </c>
      <c r="D725" s="2" t="s">
        <v>8227</v>
      </c>
      <c r="E725" s="16"/>
      <c r="F725" s="16" t="str">
        <f>IF(INDEX(I.Electricity.ES1U8C3,8)="","",INDEX(I.Electricity.ES1U8C3,8))</f>
        <v/>
      </c>
      <c r="G725" s="16"/>
      <c r="H725" s="1" t="str">
        <f t="shared" si="27"/>
        <v>Complete</v>
      </c>
      <c r="I725" s="68" t="s">
        <v>1197</v>
      </c>
    </row>
    <row r="726" spans="2:9" ht="15" customHeight="1" x14ac:dyDescent="0.25">
      <c r="B726" s="9" t="s">
        <v>1189</v>
      </c>
      <c r="C726" s="1">
        <v>9</v>
      </c>
      <c r="D726" s="2" t="s">
        <v>8227</v>
      </c>
      <c r="E726" s="16"/>
      <c r="F726" s="16" t="str">
        <f>IF(INDEX(I.Electricity.ES1U8C3,9)="","",INDEX(I.Electricity.ES1U8C3,9))</f>
        <v/>
      </c>
      <c r="G726" s="16"/>
      <c r="H726" s="1" t="str">
        <f t="shared" si="27"/>
        <v>Complete</v>
      </c>
      <c r="I726" s="68" t="s">
        <v>1198</v>
      </c>
    </row>
    <row r="727" spans="2:9" ht="15" customHeight="1" x14ac:dyDescent="0.25">
      <c r="B727" s="9" t="s">
        <v>1189</v>
      </c>
      <c r="C727" s="1">
        <v>10</v>
      </c>
      <c r="D727" s="2" t="s">
        <v>8227</v>
      </c>
      <c r="E727" s="16"/>
      <c r="F727" s="16" t="str">
        <f>IF(INDEX(I.Electricity.ES1U8C3,10)="","",INDEX(I.Electricity.ES1U8C3,10))</f>
        <v/>
      </c>
      <c r="G727" s="16"/>
      <c r="H727" s="1" t="str">
        <f t="shared" si="27"/>
        <v>Complete</v>
      </c>
      <c r="I727" s="68" t="s">
        <v>1199</v>
      </c>
    </row>
    <row r="728" spans="2:9" ht="15" customHeight="1" x14ac:dyDescent="0.25">
      <c r="B728" s="9" t="s">
        <v>1189</v>
      </c>
      <c r="C728" s="1">
        <v>11</v>
      </c>
      <c r="D728" s="2" t="s">
        <v>8227</v>
      </c>
      <c r="E728" s="16"/>
      <c r="F728" s="16" t="str">
        <f>IF(INDEX(I.Electricity.ES1U8C3,11)="","",INDEX(I.Electricity.ES1U8C3,11))</f>
        <v/>
      </c>
      <c r="G728" s="16"/>
      <c r="H728" s="1" t="str">
        <f t="shared" si="27"/>
        <v>Complete</v>
      </c>
      <c r="I728" s="68" t="s">
        <v>1200</v>
      </c>
    </row>
    <row r="729" spans="2:9" ht="15" customHeight="1" x14ac:dyDescent="0.25">
      <c r="B729" s="9" t="s">
        <v>1189</v>
      </c>
      <c r="C729" s="1">
        <v>12</v>
      </c>
      <c r="D729" s="2" t="s">
        <v>8227</v>
      </c>
      <c r="E729" s="16"/>
      <c r="F729" s="16" t="str">
        <f>IF(INDEX(I.Electricity.ES1U8C3,12)="","",INDEX(I.Electricity.ES1U8C3,12))</f>
        <v/>
      </c>
      <c r="G729" s="16"/>
      <c r="H729" s="1" t="str">
        <f t="shared" si="27"/>
        <v>Complete</v>
      </c>
      <c r="I729" s="68" t="s">
        <v>1201</v>
      </c>
    </row>
    <row r="730" spans="2:9" ht="15" customHeight="1" x14ac:dyDescent="0.25">
      <c r="B730" s="9" t="s">
        <v>1189</v>
      </c>
      <c r="C730" s="1">
        <v>13</v>
      </c>
      <c r="D730" s="2" t="s">
        <v>8227</v>
      </c>
      <c r="E730" s="16"/>
      <c r="F730" s="16" t="str">
        <f>IF(INDEX(I.Electricity.ES1U8C3,13)="","",INDEX(I.Electricity.ES1U8C3,13))</f>
        <v/>
      </c>
      <c r="G730" s="16"/>
      <c r="H730" s="1" t="str">
        <f t="shared" si="27"/>
        <v>Complete</v>
      </c>
      <c r="I730" s="68" t="s">
        <v>1202</v>
      </c>
    </row>
    <row r="731" spans="2:9" ht="15" customHeight="1" x14ac:dyDescent="0.25">
      <c r="B731" s="9" t="s">
        <v>1189</v>
      </c>
      <c r="C731" s="1">
        <v>14</v>
      </c>
      <c r="D731" s="2" t="s">
        <v>8227</v>
      </c>
      <c r="E731" s="16"/>
      <c r="F731" s="16" t="str">
        <f>IF(INDEX(I.Electricity.ES1U8C3,14)="","",INDEX(I.Electricity.ES1U8C3,14))</f>
        <v/>
      </c>
      <c r="G731" s="16"/>
      <c r="H731" s="1" t="str">
        <f t="shared" si="27"/>
        <v>Complete</v>
      </c>
      <c r="I731" s="68" t="s">
        <v>1203</v>
      </c>
    </row>
    <row r="732" spans="2:9" ht="15" customHeight="1" x14ac:dyDescent="0.25">
      <c r="B732" s="9" t="s">
        <v>1189</v>
      </c>
      <c r="C732" s="1">
        <v>15</v>
      </c>
      <c r="D732" s="2" t="s">
        <v>8227</v>
      </c>
      <c r="E732" s="16"/>
      <c r="F732" s="16" t="str">
        <f>IF(INDEX(I.Electricity.ES1U8C3,15)="","",INDEX(I.Electricity.ES1U8C3,15))</f>
        <v/>
      </c>
      <c r="G732" s="16"/>
      <c r="H732" s="1" t="str">
        <f t="shared" si="27"/>
        <v>Complete</v>
      </c>
      <c r="I732" s="68" t="s">
        <v>1204</v>
      </c>
    </row>
    <row r="733" spans="2:9" ht="15" customHeight="1" x14ac:dyDescent="0.25">
      <c r="B733" s="9" t="s">
        <v>1189</v>
      </c>
      <c r="C733" s="1">
        <v>16</v>
      </c>
      <c r="D733" s="2" t="s">
        <v>8227</v>
      </c>
      <c r="E733" s="16"/>
      <c r="F733" s="16" t="str">
        <f>IF(INDEX(I.Electricity.ES1U8C3,16)="","",INDEX(I.Electricity.ES1U8C3,16))</f>
        <v/>
      </c>
      <c r="G733" s="16"/>
      <c r="H733" s="1" t="str">
        <f t="shared" si="27"/>
        <v>Complete</v>
      </c>
      <c r="I733" s="68" t="s">
        <v>1205</v>
      </c>
    </row>
    <row r="734" spans="2:9" ht="15" customHeight="1" x14ac:dyDescent="0.25">
      <c r="B734" s="9" t="s">
        <v>1189</v>
      </c>
      <c r="C734" s="1">
        <v>17</v>
      </c>
      <c r="D734" s="2" t="s">
        <v>8227</v>
      </c>
      <c r="E734" s="16"/>
      <c r="F734" s="16" t="str">
        <f>IF(INDEX(I.Electricity.ES1U8C3,17)="","",INDEX(I.Electricity.ES1U8C3,17))</f>
        <v/>
      </c>
      <c r="G734" s="16"/>
      <c r="H734" s="1" t="str">
        <f t="shared" si="27"/>
        <v>Complete</v>
      </c>
      <c r="I734" s="68" t="s">
        <v>1206</v>
      </c>
    </row>
    <row r="735" spans="2:9" ht="15" customHeight="1" x14ac:dyDescent="0.25">
      <c r="B735" s="9" t="s">
        <v>1189</v>
      </c>
      <c r="C735" s="1">
        <v>18</v>
      </c>
      <c r="D735" s="2" t="s">
        <v>8227</v>
      </c>
      <c r="E735" s="16"/>
      <c r="F735" s="16" t="str">
        <f>IF(INDEX(I.Electricity.ES1U8C3,18)="","",INDEX(I.Electricity.ES1U8C3,18))</f>
        <v/>
      </c>
      <c r="G735" s="16"/>
      <c r="H735" s="1" t="str">
        <f t="shared" si="27"/>
        <v>Complete</v>
      </c>
      <c r="I735" s="68" t="s">
        <v>1207</v>
      </c>
    </row>
    <row r="736" spans="2:9" ht="15" customHeight="1" x14ac:dyDescent="0.25">
      <c r="B736" s="9" t="s">
        <v>1189</v>
      </c>
      <c r="C736" s="1">
        <v>19</v>
      </c>
      <c r="D736" s="2" t="s">
        <v>8227</v>
      </c>
      <c r="E736" s="16"/>
      <c r="F736" s="16" t="str">
        <f>IF(INDEX(I.Electricity.ES1U8C3,19)="","",INDEX(I.Electricity.ES1U8C3,19))</f>
        <v/>
      </c>
      <c r="G736" s="16"/>
      <c r="H736" s="1" t="str">
        <f t="shared" si="27"/>
        <v>Complete</v>
      </c>
      <c r="I736" s="68" t="s">
        <v>1208</v>
      </c>
    </row>
    <row r="737" spans="2:9" ht="15" customHeight="1" x14ac:dyDescent="0.25">
      <c r="B737" s="9" t="s">
        <v>1189</v>
      </c>
      <c r="C737" s="1">
        <v>20</v>
      </c>
      <c r="D737" s="2" t="s">
        <v>8227</v>
      </c>
      <c r="E737" s="16"/>
      <c r="F737" s="16" t="str">
        <f>IF(INDEX(I.Electricity.ES1U8C3,20)="","",INDEX(I.Electricity.ES1U8C3,20))</f>
        <v/>
      </c>
      <c r="G737" s="16"/>
      <c r="H737" s="1" t="str">
        <f t="shared" si="27"/>
        <v>Complete</v>
      </c>
      <c r="I737" s="68" t="s">
        <v>1209</v>
      </c>
    </row>
    <row r="738" spans="2:9" ht="15" customHeight="1" x14ac:dyDescent="0.25">
      <c r="B738" s="7" t="s">
        <v>1189</v>
      </c>
      <c r="C738" s="5">
        <v>21</v>
      </c>
      <c r="D738" s="6" t="s">
        <v>8227</v>
      </c>
      <c r="E738" s="76"/>
      <c r="F738" s="76" t="str">
        <f>IF(INDEX(I.Electricity.ES1U8C3,21)="","",INDEX(I.Electricity.ES1U8C3,21))</f>
        <v/>
      </c>
      <c r="G738" s="76"/>
      <c r="H738" s="5" t="str">
        <f t="shared" si="27"/>
        <v>Complete</v>
      </c>
      <c r="I738" s="71" t="s">
        <v>1210</v>
      </c>
    </row>
    <row r="739" spans="2:9" ht="15" customHeight="1" x14ac:dyDescent="0.25">
      <c r="B739" s="9" t="s">
        <v>1211</v>
      </c>
      <c r="C739" s="1">
        <v>1</v>
      </c>
      <c r="D739" s="2" t="s">
        <v>8228</v>
      </c>
      <c r="E739" s="16"/>
      <c r="F739" s="16" t="str">
        <f>IF(INDEX(I.Electricity.ES1U9C3,1)="","",INDEX(I.Electricity.ES1U9C3,1))</f>
        <v/>
      </c>
      <c r="G739" s="16"/>
      <c r="H739" s="1" t="str">
        <f t="shared" ref="H739:H759" si="28">IF(AND(I.Developer.ES1=TRUE,I.Facility.UnitCount&gt;=9,I.Developer.C3=TRUE,F739=""),"Incomplete","Complete")</f>
        <v>Complete</v>
      </c>
      <c r="I739" s="68" t="s">
        <v>1212</v>
      </c>
    </row>
    <row r="740" spans="2:9" ht="15" customHeight="1" x14ac:dyDescent="0.25">
      <c r="B740" s="9" t="s">
        <v>1211</v>
      </c>
      <c r="C740" s="1">
        <v>2</v>
      </c>
      <c r="D740" s="2" t="s">
        <v>8228</v>
      </c>
      <c r="E740" s="16"/>
      <c r="F740" s="16" t="str">
        <f>IF(INDEX(I.Electricity.ES1U9C3,2)="","",INDEX(I.Electricity.ES1U9C3,2))</f>
        <v/>
      </c>
      <c r="G740" s="16"/>
      <c r="H740" s="1" t="str">
        <f t="shared" si="28"/>
        <v>Complete</v>
      </c>
      <c r="I740" s="68" t="s">
        <v>1213</v>
      </c>
    </row>
    <row r="741" spans="2:9" ht="15" customHeight="1" x14ac:dyDescent="0.25">
      <c r="B741" s="9" t="s">
        <v>1211</v>
      </c>
      <c r="C741" s="1">
        <v>3</v>
      </c>
      <c r="D741" s="2" t="s">
        <v>8228</v>
      </c>
      <c r="E741" s="16"/>
      <c r="F741" s="16" t="str">
        <f>IF(INDEX(I.Electricity.ES1U9C3,3)="","",INDEX(I.Electricity.ES1U9C3,3))</f>
        <v/>
      </c>
      <c r="G741" s="16"/>
      <c r="H741" s="1" t="str">
        <f t="shared" si="28"/>
        <v>Complete</v>
      </c>
      <c r="I741" s="68" t="s">
        <v>1214</v>
      </c>
    </row>
    <row r="742" spans="2:9" ht="15" customHeight="1" x14ac:dyDescent="0.25">
      <c r="B742" s="9" t="s">
        <v>1211</v>
      </c>
      <c r="C742" s="1">
        <v>4</v>
      </c>
      <c r="D742" s="2" t="s">
        <v>8228</v>
      </c>
      <c r="E742" s="16"/>
      <c r="F742" s="16" t="str">
        <f>IF(INDEX(I.Electricity.ES1U9C3,4)="","",INDEX(I.Electricity.ES1U9C3,4))</f>
        <v/>
      </c>
      <c r="G742" s="16"/>
      <c r="H742" s="1" t="str">
        <f t="shared" si="28"/>
        <v>Complete</v>
      </c>
      <c r="I742" s="68" t="s">
        <v>1215</v>
      </c>
    </row>
    <row r="743" spans="2:9" ht="15" customHeight="1" x14ac:dyDescent="0.25">
      <c r="B743" s="9" t="s">
        <v>1211</v>
      </c>
      <c r="C743" s="1">
        <v>5</v>
      </c>
      <c r="D743" s="2" t="s">
        <v>8228</v>
      </c>
      <c r="E743" s="16"/>
      <c r="F743" s="16" t="str">
        <f>IF(INDEX(I.Electricity.ES1U9C3,5)="","",INDEX(I.Electricity.ES1U9C3,5))</f>
        <v/>
      </c>
      <c r="G743" s="16"/>
      <c r="H743" s="1" t="str">
        <f t="shared" si="28"/>
        <v>Complete</v>
      </c>
      <c r="I743" s="68" t="s">
        <v>1216</v>
      </c>
    </row>
    <row r="744" spans="2:9" ht="15" customHeight="1" x14ac:dyDescent="0.25">
      <c r="B744" s="9" t="s">
        <v>1211</v>
      </c>
      <c r="C744" s="1">
        <v>6</v>
      </c>
      <c r="D744" s="2" t="s">
        <v>8228</v>
      </c>
      <c r="E744" s="16"/>
      <c r="F744" s="16" t="str">
        <f>IF(INDEX(I.Electricity.ES1U9C3,6)="","",INDEX(I.Electricity.ES1U9C3,6))</f>
        <v/>
      </c>
      <c r="G744" s="16"/>
      <c r="H744" s="1" t="str">
        <f t="shared" si="28"/>
        <v>Complete</v>
      </c>
      <c r="I744" s="68" t="s">
        <v>1217</v>
      </c>
    </row>
    <row r="745" spans="2:9" ht="15" customHeight="1" x14ac:dyDescent="0.25">
      <c r="B745" s="9" t="s">
        <v>1211</v>
      </c>
      <c r="C745" s="1">
        <v>7</v>
      </c>
      <c r="D745" s="2" t="s">
        <v>8228</v>
      </c>
      <c r="E745" s="16"/>
      <c r="F745" s="16" t="str">
        <f>IF(INDEX(I.Electricity.ES1U9C3,7)="","",INDEX(I.Electricity.ES1U9C3,7))</f>
        <v/>
      </c>
      <c r="G745" s="16"/>
      <c r="H745" s="1" t="str">
        <f t="shared" si="28"/>
        <v>Complete</v>
      </c>
      <c r="I745" s="68" t="s">
        <v>1218</v>
      </c>
    </row>
    <row r="746" spans="2:9" ht="15" customHeight="1" x14ac:dyDescent="0.25">
      <c r="B746" s="9" t="s">
        <v>1211</v>
      </c>
      <c r="C746" s="1">
        <v>8</v>
      </c>
      <c r="D746" s="2" t="s">
        <v>8228</v>
      </c>
      <c r="E746" s="16"/>
      <c r="F746" s="16" t="str">
        <f>IF(INDEX(I.Electricity.ES1U9C3,8)="","",INDEX(I.Electricity.ES1U9C3,8))</f>
        <v/>
      </c>
      <c r="G746" s="16"/>
      <c r="H746" s="1" t="str">
        <f t="shared" si="28"/>
        <v>Complete</v>
      </c>
      <c r="I746" s="68" t="s">
        <v>1219</v>
      </c>
    </row>
    <row r="747" spans="2:9" ht="15" customHeight="1" x14ac:dyDescent="0.25">
      <c r="B747" s="9" t="s">
        <v>1211</v>
      </c>
      <c r="C747" s="1">
        <v>9</v>
      </c>
      <c r="D747" s="2" t="s">
        <v>8228</v>
      </c>
      <c r="E747" s="16"/>
      <c r="F747" s="16" t="str">
        <f>IF(INDEX(I.Electricity.ES1U9C3,9)="","",INDEX(I.Electricity.ES1U9C3,9))</f>
        <v/>
      </c>
      <c r="G747" s="16"/>
      <c r="H747" s="1" t="str">
        <f t="shared" si="28"/>
        <v>Complete</v>
      </c>
      <c r="I747" s="68" t="s">
        <v>1220</v>
      </c>
    </row>
    <row r="748" spans="2:9" ht="15" customHeight="1" x14ac:dyDescent="0.25">
      <c r="B748" s="9" t="s">
        <v>1211</v>
      </c>
      <c r="C748" s="1">
        <v>10</v>
      </c>
      <c r="D748" s="2" t="s">
        <v>8228</v>
      </c>
      <c r="E748" s="16"/>
      <c r="F748" s="16" t="str">
        <f>IF(INDEX(I.Electricity.ES1U9C3,10)="","",INDEX(I.Electricity.ES1U9C3,10))</f>
        <v/>
      </c>
      <c r="G748" s="16"/>
      <c r="H748" s="1" t="str">
        <f t="shared" si="28"/>
        <v>Complete</v>
      </c>
      <c r="I748" s="68" t="s">
        <v>1221</v>
      </c>
    </row>
    <row r="749" spans="2:9" ht="15" customHeight="1" x14ac:dyDescent="0.25">
      <c r="B749" s="9" t="s">
        <v>1211</v>
      </c>
      <c r="C749" s="1">
        <v>11</v>
      </c>
      <c r="D749" s="2" t="s">
        <v>8228</v>
      </c>
      <c r="E749" s="16"/>
      <c r="F749" s="16" t="str">
        <f>IF(INDEX(I.Electricity.ES1U9C3,11)="","",INDEX(I.Electricity.ES1U9C3,11))</f>
        <v/>
      </c>
      <c r="G749" s="16"/>
      <c r="H749" s="1" t="str">
        <f t="shared" si="28"/>
        <v>Complete</v>
      </c>
      <c r="I749" s="68" t="s">
        <v>1222</v>
      </c>
    </row>
    <row r="750" spans="2:9" ht="15" customHeight="1" x14ac:dyDescent="0.25">
      <c r="B750" s="9" t="s">
        <v>1211</v>
      </c>
      <c r="C750" s="1">
        <v>12</v>
      </c>
      <c r="D750" s="2" t="s">
        <v>8228</v>
      </c>
      <c r="E750" s="16"/>
      <c r="F750" s="16" t="str">
        <f>IF(INDEX(I.Electricity.ES1U9C3,12)="","",INDEX(I.Electricity.ES1U9C3,12))</f>
        <v/>
      </c>
      <c r="G750" s="16"/>
      <c r="H750" s="1" t="str">
        <f t="shared" si="28"/>
        <v>Complete</v>
      </c>
      <c r="I750" s="68" t="s">
        <v>1223</v>
      </c>
    </row>
    <row r="751" spans="2:9" ht="15" customHeight="1" x14ac:dyDescent="0.25">
      <c r="B751" s="9" t="s">
        <v>1211</v>
      </c>
      <c r="C751" s="1">
        <v>13</v>
      </c>
      <c r="D751" s="2" t="s">
        <v>8228</v>
      </c>
      <c r="E751" s="16"/>
      <c r="F751" s="16" t="str">
        <f>IF(INDEX(I.Electricity.ES1U9C3,13)="","",INDEX(I.Electricity.ES1U9C3,13))</f>
        <v/>
      </c>
      <c r="G751" s="16"/>
      <c r="H751" s="1" t="str">
        <f t="shared" si="28"/>
        <v>Complete</v>
      </c>
      <c r="I751" s="68" t="s">
        <v>1224</v>
      </c>
    </row>
    <row r="752" spans="2:9" ht="15" customHeight="1" x14ac:dyDescent="0.25">
      <c r="B752" s="9" t="s">
        <v>1211</v>
      </c>
      <c r="C752" s="1">
        <v>14</v>
      </c>
      <c r="D752" s="2" t="s">
        <v>8228</v>
      </c>
      <c r="E752" s="16"/>
      <c r="F752" s="16" t="str">
        <f>IF(INDEX(I.Electricity.ES1U9C3,14)="","",INDEX(I.Electricity.ES1U9C3,14))</f>
        <v/>
      </c>
      <c r="G752" s="16"/>
      <c r="H752" s="1" t="str">
        <f t="shared" si="28"/>
        <v>Complete</v>
      </c>
      <c r="I752" s="68" t="s">
        <v>1225</v>
      </c>
    </row>
    <row r="753" spans="2:9" ht="15" customHeight="1" x14ac:dyDescent="0.25">
      <c r="B753" s="9" t="s">
        <v>1211</v>
      </c>
      <c r="C753" s="1">
        <v>15</v>
      </c>
      <c r="D753" s="2" t="s">
        <v>8228</v>
      </c>
      <c r="E753" s="16"/>
      <c r="F753" s="16" t="str">
        <f>IF(INDEX(I.Electricity.ES1U9C3,15)="","",INDEX(I.Electricity.ES1U9C3,15))</f>
        <v/>
      </c>
      <c r="G753" s="16"/>
      <c r="H753" s="1" t="str">
        <f t="shared" si="28"/>
        <v>Complete</v>
      </c>
      <c r="I753" s="68" t="s">
        <v>1226</v>
      </c>
    </row>
    <row r="754" spans="2:9" ht="15" customHeight="1" x14ac:dyDescent="0.25">
      <c r="B754" s="9" t="s">
        <v>1211</v>
      </c>
      <c r="C754" s="1">
        <v>16</v>
      </c>
      <c r="D754" s="2" t="s">
        <v>8228</v>
      </c>
      <c r="E754" s="16"/>
      <c r="F754" s="16" t="str">
        <f>IF(INDEX(I.Electricity.ES1U9C3,16)="","",INDEX(I.Electricity.ES1U9C3,16))</f>
        <v/>
      </c>
      <c r="G754" s="16"/>
      <c r="H754" s="1" t="str">
        <f t="shared" si="28"/>
        <v>Complete</v>
      </c>
      <c r="I754" s="68" t="s">
        <v>1227</v>
      </c>
    </row>
    <row r="755" spans="2:9" ht="15" customHeight="1" x14ac:dyDescent="0.25">
      <c r="B755" s="9" t="s">
        <v>1211</v>
      </c>
      <c r="C755" s="1">
        <v>17</v>
      </c>
      <c r="D755" s="2" t="s">
        <v>8228</v>
      </c>
      <c r="E755" s="16"/>
      <c r="F755" s="16" t="str">
        <f>IF(INDEX(I.Electricity.ES1U9C3,17)="","",INDEX(I.Electricity.ES1U9C3,17))</f>
        <v/>
      </c>
      <c r="G755" s="16"/>
      <c r="H755" s="1" t="str">
        <f t="shared" si="28"/>
        <v>Complete</v>
      </c>
      <c r="I755" s="68" t="s">
        <v>1228</v>
      </c>
    </row>
    <row r="756" spans="2:9" ht="15" customHeight="1" x14ac:dyDescent="0.25">
      <c r="B756" s="9" t="s">
        <v>1211</v>
      </c>
      <c r="C756" s="1">
        <v>18</v>
      </c>
      <c r="D756" s="2" t="s">
        <v>8228</v>
      </c>
      <c r="E756" s="16"/>
      <c r="F756" s="16" t="str">
        <f>IF(INDEX(I.Electricity.ES1U9C3,18)="","",INDEX(I.Electricity.ES1U9C3,18))</f>
        <v/>
      </c>
      <c r="G756" s="16"/>
      <c r="H756" s="1" t="str">
        <f t="shared" si="28"/>
        <v>Complete</v>
      </c>
      <c r="I756" s="68" t="s">
        <v>1229</v>
      </c>
    </row>
    <row r="757" spans="2:9" ht="15" customHeight="1" x14ac:dyDescent="0.25">
      <c r="B757" s="9" t="s">
        <v>1211</v>
      </c>
      <c r="C757" s="1">
        <v>19</v>
      </c>
      <c r="D757" s="2" t="s">
        <v>8228</v>
      </c>
      <c r="E757" s="16"/>
      <c r="F757" s="16" t="str">
        <f>IF(INDEX(I.Electricity.ES1U9C3,19)="","",INDEX(I.Electricity.ES1U9C3,19))</f>
        <v/>
      </c>
      <c r="G757" s="16"/>
      <c r="H757" s="1" t="str">
        <f t="shared" si="28"/>
        <v>Complete</v>
      </c>
      <c r="I757" s="68" t="s">
        <v>1230</v>
      </c>
    </row>
    <row r="758" spans="2:9" ht="15" customHeight="1" x14ac:dyDescent="0.25">
      <c r="B758" s="9" t="s">
        <v>1211</v>
      </c>
      <c r="C758" s="1">
        <v>20</v>
      </c>
      <c r="D758" s="2" t="s">
        <v>8228</v>
      </c>
      <c r="E758" s="16"/>
      <c r="F758" s="16" t="str">
        <f>IF(INDEX(I.Electricity.ES1U9C3,20)="","",INDEX(I.Electricity.ES1U9C3,20))</f>
        <v/>
      </c>
      <c r="G758" s="16"/>
      <c r="H758" s="1" t="str">
        <f t="shared" si="28"/>
        <v>Complete</v>
      </c>
      <c r="I758" s="68" t="s">
        <v>1231</v>
      </c>
    </row>
    <row r="759" spans="2:9" ht="15" customHeight="1" x14ac:dyDescent="0.25">
      <c r="B759" s="7" t="s">
        <v>1211</v>
      </c>
      <c r="C759" s="5">
        <v>21</v>
      </c>
      <c r="D759" s="6" t="s">
        <v>8228</v>
      </c>
      <c r="E759" s="76"/>
      <c r="F759" s="76" t="str">
        <f>IF(INDEX(I.Electricity.ES1U9C3,21)="","",INDEX(I.Electricity.ES1U9C3,21))</f>
        <v/>
      </c>
      <c r="G759" s="76"/>
      <c r="H759" s="5" t="str">
        <f t="shared" si="28"/>
        <v>Complete</v>
      </c>
      <c r="I759" s="71" t="s">
        <v>1232</v>
      </c>
    </row>
    <row r="760" spans="2:9" ht="15" customHeight="1" x14ac:dyDescent="0.25">
      <c r="B760" s="9" t="s">
        <v>1233</v>
      </c>
      <c r="C760" s="1">
        <v>1</v>
      </c>
      <c r="D760" s="2" t="s">
        <v>8229</v>
      </c>
      <c r="E760" s="16"/>
      <c r="F760" s="16" t="str">
        <f>IF(INDEX(I.Electricity.ES1U10C3,1)="","",INDEX(I.Electricity.ES1U10C3,1))</f>
        <v/>
      </c>
      <c r="G760" s="16"/>
      <c r="H760" s="1" t="str">
        <f t="shared" ref="H760:H780" si="29">IF(AND(I.Developer.ES1=TRUE,I.Facility.UnitCount&gt;=10,I.Developer.C3=TRUE,F760=""),"Incomplete","Complete")</f>
        <v>Complete</v>
      </c>
      <c r="I760" s="68" t="s">
        <v>1234</v>
      </c>
    </row>
    <row r="761" spans="2:9" ht="15" customHeight="1" x14ac:dyDescent="0.25">
      <c r="B761" s="9" t="s">
        <v>1233</v>
      </c>
      <c r="C761" s="1">
        <v>2</v>
      </c>
      <c r="D761" s="2" t="s">
        <v>8229</v>
      </c>
      <c r="E761" s="16"/>
      <c r="F761" s="16" t="str">
        <f>IF(INDEX(I.Electricity.ES1U10C3,2)="","",INDEX(I.Electricity.ES1U10C3,2))</f>
        <v/>
      </c>
      <c r="G761" s="16"/>
      <c r="H761" s="1" t="str">
        <f t="shared" si="29"/>
        <v>Complete</v>
      </c>
      <c r="I761" s="68" t="s">
        <v>1235</v>
      </c>
    </row>
    <row r="762" spans="2:9" ht="15" customHeight="1" x14ac:dyDescent="0.25">
      <c r="B762" s="9" t="s">
        <v>1233</v>
      </c>
      <c r="C762" s="1">
        <v>3</v>
      </c>
      <c r="D762" s="2" t="s">
        <v>8229</v>
      </c>
      <c r="E762" s="16"/>
      <c r="F762" s="16" t="str">
        <f>IF(INDEX(I.Electricity.ES1U10C3,3)="","",INDEX(I.Electricity.ES1U10C3,3))</f>
        <v/>
      </c>
      <c r="G762" s="16"/>
      <c r="H762" s="1" t="str">
        <f t="shared" si="29"/>
        <v>Complete</v>
      </c>
      <c r="I762" s="68" t="s">
        <v>1236</v>
      </c>
    </row>
    <row r="763" spans="2:9" ht="15" customHeight="1" x14ac:dyDescent="0.25">
      <c r="B763" s="9" t="s">
        <v>1233</v>
      </c>
      <c r="C763" s="1">
        <v>4</v>
      </c>
      <c r="D763" s="2" t="s">
        <v>8229</v>
      </c>
      <c r="E763" s="16"/>
      <c r="F763" s="16" t="str">
        <f>IF(INDEX(I.Electricity.ES1U10C3,4)="","",INDEX(I.Electricity.ES1U10C3,4))</f>
        <v/>
      </c>
      <c r="G763" s="16"/>
      <c r="H763" s="1" t="str">
        <f t="shared" si="29"/>
        <v>Complete</v>
      </c>
      <c r="I763" s="68" t="s">
        <v>1237</v>
      </c>
    </row>
    <row r="764" spans="2:9" ht="15" customHeight="1" x14ac:dyDescent="0.25">
      <c r="B764" s="9" t="s">
        <v>1233</v>
      </c>
      <c r="C764" s="1">
        <v>5</v>
      </c>
      <c r="D764" s="2" t="s">
        <v>8229</v>
      </c>
      <c r="E764" s="16"/>
      <c r="F764" s="16" t="str">
        <f>IF(INDEX(I.Electricity.ES1U10C3,5)="","",INDEX(I.Electricity.ES1U10C3,5))</f>
        <v/>
      </c>
      <c r="G764" s="16"/>
      <c r="H764" s="1" t="str">
        <f t="shared" si="29"/>
        <v>Complete</v>
      </c>
      <c r="I764" s="68" t="s">
        <v>1238</v>
      </c>
    </row>
    <row r="765" spans="2:9" ht="15" customHeight="1" x14ac:dyDescent="0.25">
      <c r="B765" s="9" t="s">
        <v>1233</v>
      </c>
      <c r="C765" s="1">
        <v>6</v>
      </c>
      <c r="D765" s="2" t="s">
        <v>8229</v>
      </c>
      <c r="E765" s="16"/>
      <c r="F765" s="16" t="str">
        <f>IF(INDEX(I.Electricity.ES1U10C3,6)="","",INDEX(I.Electricity.ES1U10C3,6))</f>
        <v/>
      </c>
      <c r="G765" s="16"/>
      <c r="H765" s="1" t="str">
        <f t="shared" si="29"/>
        <v>Complete</v>
      </c>
      <c r="I765" s="68" t="s">
        <v>1239</v>
      </c>
    </row>
    <row r="766" spans="2:9" ht="15" customHeight="1" x14ac:dyDescent="0.25">
      <c r="B766" s="9" t="s">
        <v>1233</v>
      </c>
      <c r="C766" s="1">
        <v>7</v>
      </c>
      <c r="D766" s="2" t="s">
        <v>8229</v>
      </c>
      <c r="E766" s="16"/>
      <c r="F766" s="16" t="str">
        <f>IF(INDEX(I.Electricity.ES1U10C3,7)="","",INDEX(I.Electricity.ES1U10C3,7))</f>
        <v/>
      </c>
      <c r="G766" s="16"/>
      <c r="H766" s="1" t="str">
        <f t="shared" si="29"/>
        <v>Complete</v>
      </c>
      <c r="I766" s="68" t="s">
        <v>1240</v>
      </c>
    </row>
    <row r="767" spans="2:9" ht="15" customHeight="1" x14ac:dyDescent="0.25">
      <c r="B767" s="9" t="s">
        <v>1233</v>
      </c>
      <c r="C767" s="1">
        <v>8</v>
      </c>
      <c r="D767" s="2" t="s">
        <v>8229</v>
      </c>
      <c r="E767" s="16"/>
      <c r="F767" s="16" t="str">
        <f>IF(INDEX(I.Electricity.ES1U10C3,8)="","",INDEX(I.Electricity.ES1U10C3,8))</f>
        <v/>
      </c>
      <c r="G767" s="16"/>
      <c r="H767" s="1" t="str">
        <f t="shared" si="29"/>
        <v>Complete</v>
      </c>
      <c r="I767" s="68" t="s">
        <v>1241</v>
      </c>
    </row>
    <row r="768" spans="2:9" ht="15" customHeight="1" x14ac:dyDescent="0.25">
      <c r="B768" s="9" t="s">
        <v>1233</v>
      </c>
      <c r="C768" s="1">
        <v>9</v>
      </c>
      <c r="D768" s="2" t="s">
        <v>8229</v>
      </c>
      <c r="E768" s="16"/>
      <c r="F768" s="16" t="str">
        <f>IF(INDEX(I.Electricity.ES1U10C3,9)="","",INDEX(I.Electricity.ES1U10C3,9))</f>
        <v/>
      </c>
      <c r="G768" s="16"/>
      <c r="H768" s="1" t="str">
        <f t="shared" si="29"/>
        <v>Complete</v>
      </c>
      <c r="I768" s="68" t="s">
        <v>1242</v>
      </c>
    </row>
    <row r="769" spans="2:9" ht="15" customHeight="1" x14ac:dyDescent="0.25">
      <c r="B769" s="9" t="s">
        <v>1233</v>
      </c>
      <c r="C769" s="1">
        <v>10</v>
      </c>
      <c r="D769" s="2" t="s">
        <v>8229</v>
      </c>
      <c r="E769" s="16"/>
      <c r="F769" s="16" t="str">
        <f>IF(INDEX(I.Electricity.ES1U10C3,10)="","",INDEX(I.Electricity.ES1U10C3,10))</f>
        <v/>
      </c>
      <c r="G769" s="16"/>
      <c r="H769" s="1" t="str">
        <f t="shared" si="29"/>
        <v>Complete</v>
      </c>
      <c r="I769" s="68" t="s">
        <v>1243</v>
      </c>
    </row>
    <row r="770" spans="2:9" ht="15" customHeight="1" x14ac:dyDescent="0.25">
      <c r="B770" s="9" t="s">
        <v>1233</v>
      </c>
      <c r="C770" s="1">
        <v>11</v>
      </c>
      <c r="D770" s="2" t="s">
        <v>8229</v>
      </c>
      <c r="E770" s="16"/>
      <c r="F770" s="16" t="str">
        <f>IF(INDEX(I.Electricity.ES1U10C3,11)="","",INDEX(I.Electricity.ES1U10C3,11))</f>
        <v/>
      </c>
      <c r="G770" s="16"/>
      <c r="H770" s="1" t="str">
        <f t="shared" si="29"/>
        <v>Complete</v>
      </c>
      <c r="I770" s="68" t="s">
        <v>1244</v>
      </c>
    </row>
    <row r="771" spans="2:9" ht="15" customHeight="1" x14ac:dyDescent="0.25">
      <c r="B771" s="9" t="s">
        <v>1233</v>
      </c>
      <c r="C771" s="1">
        <v>12</v>
      </c>
      <c r="D771" s="2" t="s">
        <v>8229</v>
      </c>
      <c r="E771" s="16"/>
      <c r="F771" s="16" t="str">
        <f>IF(INDEX(I.Electricity.ES1U10C3,12)="","",INDEX(I.Electricity.ES1U10C3,12))</f>
        <v/>
      </c>
      <c r="G771" s="16"/>
      <c r="H771" s="1" t="str">
        <f t="shared" si="29"/>
        <v>Complete</v>
      </c>
      <c r="I771" s="68" t="s">
        <v>1245</v>
      </c>
    </row>
    <row r="772" spans="2:9" ht="15" customHeight="1" x14ac:dyDescent="0.25">
      <c r="B772" s="9" t="s">
        <v>1233</v>
      </c>
      <c r="C772" s="1">
        <v>13</v>
      </c>
      <c r="D772" s="2" t="s">
        <v>8229</v>
      </c>
      <c r="E772" s="16"/>
      <c r="F772" s="16" t="str">
        <f>IF(INDEX(I.Electricity.ES1U10C3,13)="","",INDEX(I.Electricity.ES1U10C3,13))</f>
        <v/>
      </c>
      <c r="G772" s="16"/>
      <c r="H772" s="1" t="str">
        <f t="shared" si="29"/>
        <v>Complete</v>
      </c>
      <c r="I772" s="68" t="s">
        <v>1246</v>
      </c>
    </row>
    <row r="773" spans="2:9" ht="15" customHeight="1" x14ac:dyDescent="0.25">
      <c r="B773" s="9" t="s">
        <v>1233</v>
      </c>
      <c r="C773" s="1">
        <v>14</v>
      </c>
      <c r="D773" s="2" t="s">
        <v>8229</v>
      </c>
      <c r="E773" s="16"/>
      <c r="F773" s="16" t="str">
        <f>IF(INDEX(I.Electricity.ES1U10C3,14)="","",INDEX(I.Electricity.ES1U10C3,14))</f>
        <v/>
      </c>
      <c r="G773" s="16"/>
      <c r="H773" s="1" t="str">
        <f t="shared" si="29"/>
        <v>Complete</v>
      </c>
      <c r="I773" s="68" t="s">
        <v>1247</v>
      </c>
    </row>
    <row r="774" spans="2:9" ht="15" customHeight="1" x14ac:dyDescent="0.25">
      <c r="B774" s="9" t="s">
        <v>1233</v>
      </c>
      <c r="C774" s="1">
        <v>15</v>
      </c>
      <c r="D774" s="2" t="s">
        <v>8229</v>
      </c>
      <c r="E774" s="16"/>
      <c r="F774" s="16" t="str">
        <f>IF(INDEX(I.Electricity.ES1U10C3,15)="","",INDEX(I.Electricity.ES1U10C3,15))</f>
        <v/>
      </c>
      <c r="G774" s="16"/>
      <c r="H774" s="1" t="str">
        <f t="shared" si="29"/>
        <v>Complete</v>
      </c>
      <c r="I774" s="68" t="s">
        <v>1248</v>
      </c>
    </row>
    <row r="775" spans="2:9" ht="15" customHeight="1" x14ac:dyDescent="0.25">
      <c r="B775" s="9" t="s">
        <v>1233</v>
      </c>
      <c r="C775" s="1">
        <v>16</v>
      </c>
      <c r="D775" s="2" t="s">
        <v>8229</v>
      </c>
      <c r="E775" s="16"/>
      <c r="F775" s="16" t="str">
        <f>IF(INDEX(I.Electricity.ES1U10C3,16)="","",INDEX(I.Electricity.ES1U10C3,16))</f>
        <v/>
      </c>
      <c r="G775" s="16"/>
      <c r="H775" s="1" t="str">
        <f t="shared" si="29"/>
        <v>Complete</v>
      </c>
      <c r="I775" s="68" t="s">
        <v>1249</v>
      </c>
    </row>
    <row r="776" spans="2:9" ht="15" customHeight="1" x14ac:dyDescent="0.25">
      <c r="B776" s="9" t="s">
        <v>1233</v>
      </c>
      <c r="C776" s="1">
        <v>17</v>
      </c>
      <c r="D776" s="2" t="s">
        <v>8229</v>
      </c>
      <c r="E776" s="16"/>
      <c r="F776" s="16" t="str">
        <f>IF(INDEX(I.Electricity.ES1U10C3,17)="","",INDEX(I.Electricity.ES1U10C3,17))</f>
        <v/>
      </c>
      <c r="G776" s="16"/>
      <c r="H776" s="1" t="str">
        <f t="shared" si="29"/>
        <v>Complete</v>
      </c>
      <c r="I776" s="68" t="s">
        <v>1250</v>
      </c>
    </row>
    <row r="777" spans="2:9" ht="15" customHeight="1" x14ac:dyDescent="0.25">
      <c r="B777" s="9" t="s">
        <v>1233</v>
      </c>
      <c r="C777" s="1">
        <v>18</v>
      </c>
      <c r="D777" s="2" t="s">
        <v>8229</v>
      </c>
      <c r="E777" s="16"/>
      <c r="F777" s="16" t="str">
        <f>IF(INDEX(I.Electricity.ES1U10C3,18)="","",INDEX(I.Electricity.ES1U10C3,18))</f>
        <v/>
      </c>
      <c r="G777" s="16"/>
      <c r="H777" s="1" t="str">
        <f t="shared" si="29"/>
        <v>Complete</v>
      </c>
      <c r="I777" s="68" t="s">
        <v>1251</v>
      </c>
    </row>
    <row r="778" spans="2:9" ht="15" customHeight="1" x14ac:dyDescent="0.25">
      <c r="B778" s="9" t="s">
        <v>1233</v>
      </c>
      <c r="C778" s="1">
        <v>19</v>
      </c>
      <c r="D778" s="2" t="s">
        <v>8229</v>
      </c>
      <c r="E778" s="16"/>
      <c r="F778" s="16" t="str">
        <f>IF(INDEX(I.Electricity.ES1U10C3,19)="","",INDEX(I.Electricity.ES1U10C3,19))</f>
        <v/>
      </c>
      <c r="G778" s="16"/>
      <c r="H778" s="1" t="str">
        <f t="shared" si="29"/>
        <v>Complete</v>
      </c>
      <c r="I778" s="68" t="s">
        <v>1252</v>
      </c>
    </row>
    <row r="779" spans="2:9" ht="15" customHeight="1" x14ac:dyDescent="0.25">
      <c r="B779" s="9" t="s">
        <v>1233</v>
      </c>
      <c r="C779" s="1">
        <v>20</v>
      </c>
      <c r="D779" s="2" t="s">
        <v>8229</v>
      </c>
      <c r="E779" s="16"/>
      <c r="F779" s="16" t="str">
        <f>IF(INDEX(I.Electricity.ES1U10C3,20)="","",INDEX(I.Electricity.ES1U10C3,20))</f>
        <v/>
      </c>
      <c r="G779" s="16"/>
      <c r="H779" s="1" t="str">
        <f t="shared" si="29"/>
        <v>Complete</v>
      </c>
      <c r="I779" s="68" t="s">
        <v>1253</v>
      </c>
    </row>
    <row r="780" spans="2:9" ht="15" customHeight="1" x14ac:dyDescent="0.25">
      <c r="B780" s="7" t="s">
        <v>1233</v>
      </c>
      <c r="C780" s="5">
        <v>21</v>
      </c>
      <c r="D780" s="6" t="s">
        <v>8229</v>
      </c>
      <c r="E780" s="76"/>
      <c r="F780" s="76" t="str">
        <f>IF(INDEX(I.Electricity.ES1U10C3,21)="","",INDEX(I.Electricity.ES1U10C3,21))</f>
        <v/>
      </c>
      <c r="G780" s="76"/>
      <c r="H780" s="5" t="str">
        <f t="shared" si="29"/>
        <v>Complete</v>
      </c>
      <c r="I780" s="71" t="s">
        <v>1254</v>
      </c>
    </row>
    <row r="781" spans="2:9" ht="15" customHeight="1" x14ac:dyDescent="0.25">
      <c r="B781" s="9" t="s">
        <v>1255</v>
      </c>
      <c r="C781" s="1">
        <v>1</v>
      </c>
      <c r="D781" s="2" t="s">
        <v>8230</v>
      </c>
      <c r="E781" s="16"/>
      <c r="F781" s="16" t="str">
        <f>IF(INDEX(I.Electricity.ES1U11C3,1)="","",INDEX(I.Electricity.ES1U11C3,1))</f>
        <v/>
      </c>
      <c r="G781" s="16"/>
      <c r="H781" s="1" t="str">
        <f t="shared" ref="H781:H801" si="30">IF(AND(I.Developer.ES1=TRUE,I.Facility.UnitCount&gt;=11,I.Developer.C3=TRUE,F781=""),"Incomplete","Complete")</f>
        <v>Complete</v>
      </c>
      <c r="I781" s="68" t="s">
        <v>1256</v>
      </c>
    </row>
    <row r="782" spans="2:9" ht="15" customHeight="1" x14ac:dyDescent="0.25">
      <c r="B782" s="9" t="s">
        <v>1255</v>
      </c>
      <c r="C782" s="1">
        <v>2</v>
      </c>
      <c r="D782" s="2" t="s">
        <v>8230</v>
      </c>
      <c r="E782" s="16"/>
      <c r="F782" s="16" t="str">
        <f>IF(INDEX(I.Electricity.ES1U11C3,2)="","",INDEX(I.Electricity.ES1U11C3,2))</f>
        <v/>
      </c>
      <c r="G782" s="16"/>
      <c r="H782" s="1" t="str">
        <f t="shared" si="30"/>
        <v>Complete</v>
      </c>
      <c r="I782" s="68" t="s">
        <v>1257</v>
      </c>
    </row>
    <row r="783" spans="2:9" ht="15" customHeight="1" x14ac:dyDescent="0.25">
      <c r="B783" s="9" t="s">
        <v>1255</v>
      </c>
      <c r="C783" s="1">
        <v>3</v>
      </c>
      <c r="D783" s="2" t="s">
        <v>8230</v>
      </c>
      <c r="E783" s="16"/>
      <c r="F783" s="16" t="str">
        <f>IF(INDEX(I.Electricity.ES1U11C3,3)="","",INDEX(I.Electricity.ES1U11C3,3))</f>
        <v/>
      </c>
      <c r="G783" s="16"/>
      <c r="H783" s="1" t="str">
        <f t="shared" si="30"/>
        <v>Complete</v>
      </c>
      <c r="I783" s="68" t="s">
        <v>1258</v>
      </c>
    </row>
    <row r="784" spans="2:9" ht="15" customHeight="1" x14ac:dyDescent="0.25">
      <c r="B784" s="9" t="s">
        <v>1255</v>
      </c>
      <c r="C784" s="1">
        <v>4</v>
      </c>
      <c r="D784" s="2" t="s">
        <v>8230</v>
      </c>
      <c r="E784" s="16"/>
      <c r="F784" s="16" t="str">
        <f>IF(INDEX(I.Electricity.ES1U11C3,4)="","",INDEX(I.Electricity.ES1U11C3,4))</f>
        <v/>
      </c>
      <c r="G784" s="16"/>
      <c r="H784" s="1" t="str">
        <f t="shared" si="30"/>
        <v>Complete</v>
      </c>
      <c r="I784" s="68" t="s">
        <v>1259</v>
      </c>
    </row>
    <row r="785" spans="2:9" ht="15" customHeight="1" x14ac:dyDescent="0.25">
      <c r="B785" s="9" t="s">
        <v>1255</v>
      </c>
      <c r="C785" s="1">
        <v>5</v>
      </c>
      <c r="D785" s="2" t="s">
        <v>8230</v>
      </c>
      <c r="E785" s="16"/>
      <c r="F785" s="16" t="str">
        <f>IF(INDEX(I.Electricity.ES1U11C3,5)="","",INDEX(I.Electricity.ES1U11C3,5))</f>
        <v/>
      </c>
      <c r="G785" s="16"/>
      <c r="H785" s="1" t="str">
        <f t="shared" si="30"/>
        <v>Complete</v>
      </c>
      <c r="I785" s="68" t="s">
        <v>1260</v>
      </c>
    </row>
    <row r="786" spans="2:9" ht="15" customHeight="1" x14ac:dyDescent="0.25">
      <c r="B786" s="9" t="s">
        <v>1255</v>
      </c>
      <c r="C786" s="1">
        <v>6</v>
      </c>
      <c r="D786" s="2" t="s">
        <v>8230</v>
      </c>
      <c r="E786" s="16"/>
      <c r="F786" s="16" t="str">
        <f>IF(INDEX(I.Electricity.ES1U11C3,6)="","",INDEX(I.Electricity.ES1U11C3,6))</f>
        <v/>
      </c>
      <c r="G786" s="16"/>
      <c r="H786" s="1" t="str">
        <f t="shared" si="30"/>
        <v>Complete</v>
      </c>
      <c r="I786" s="68" t="s">
        <v>1261</v>
      </c>
    </row>
    <row r="787" spans="2:9" ht="15" customHeight="1" x14ac:dyDescent="0.25">
      <c r="B787" s="9" t="s">
        <v>1255</v>
      </c>
      <c r="C787" s="1">
        <v>7</v>
      </c>
      <c r="D787" s="2" t="s">
        <v>8230</v>
      </c>
      <c r="E787" s="16"/>
      <c r="F787" s="16" t="str">
        <f>IF(INDEX(I.Electricity.ES1U11C3,7)="","",INDEX(I.Electricity.ES1U11C3,7))</f>
        <v/>
      </c>
      <c r="G787" s="16"/>
      <c r="H787" s="1" t="str">
        <f t="shared" si="30"/>
        <v>Complete</v>
      </c>
      <c r="I787" s="68" t="s">
        <v>1262</v>
      </c>
    </row>
    <row r="788" spans="2:9" ht="15" customHeight="1" x14ac:dyDescent="0.25">
      <c r="B788" s="9" t="s">
        <v>1255</v>
      </c>
      <c r="C788" s="1">
        <v>8</v>
      </c>
      <c r="D788" s="2" t="s">
        <v>8230</v>
      </c>
      <c r="E788" s="16"/>
      <c r="F788" s="16" t="str">
        <f>IF(INDEX(I.Electricity.ES1U11C3,8)="","",INDEX(I.Electricity.ES1U11C3,8))</f>
        <v/>
      </c>
      <c r="G788" s="16"/>
      <c r="H788" s="1" t="str">
        <f t="shared" si="30"/>
        <v>Complete</v>
      </c>
      <c r="I788" s="68" t="s">
        <v>1263</v>
      </c>
    </row>
    <row r="789" spans="2:9" ht="15" customHeight="1" x14ac:dyDescent="0.25">
      <c r="B789" s="9" t="s">
        <v>1255</v>
      </c>
      <c r="C789" s="1">
        <v>9</v>
      </c>
      <c r="D789" s="2" t="s">
        <v>8230</v>
      </c>
      <c r="E789" s="16"/>
      <c r="F789" s="16" t="str">
        <f>IF(INDEX(I.Electricity.ES1U11C3,9)="","",INDEX(I.Electricity.ES1U11C3,9))</f>
        <v/>
      </c>
      <c r="G789" s="16"/>
      <c r="H789" s="1" t="str">
        <f t="shared" si="30"/>
        <v>Complete</v>
      </c>
      <c r="I789" s="68" t="s">
        <v>1264</v>
      </c>
    </row>
    <row r="790" spans="2:9" ht="15" customHeight="1" x14ac:dyDescent="0.25">
      <c r="B790" s="9" t="s">
        <v>1255</v>
      </c>
      <c r="C790" s="1">
        <v>10</v>
      </c>
      <c r="D790" s="2" t="s">
        <v>8230</v>
      </c>
      <c r="E790" s="16"/>
      <c r="F790" s="16" t="str">
        <f>IF(INDEX(I.Electricity.ES1U11C3,10)="","",INDEX(I.Electricity.ES1U11C3,10))</f>
        <v/>
      </c>
      <c r="G790" s="16"/>
      <c r="H790" s="1" t="str">
        <f t="shared" si="30"/>
        <v>Complete</v>
      </c>
      <c r="I790" s="68" t="s">
        <v>1265</v>
      </c>
    </row>
    <row r="791" spans="2:9" ht="15" customHeight="1" x14ac:dyDescent="0.25">
      <c r="B791" s="9" t="s">
        <v>1255</v>
      </c>
      <c r="C791" s="1">
        <v>11</v>
      </c>
      <c r="D791" s="2" t="s">
        <v>8230</v>
      </c>
      <c r="E791" s="16"/>
      <c r="F791" s="16" t="str">
        <f>IF(INDEX(I.Electricity.ES1U11C3,11)="","",INDEX(I.Electricity.ES1U11C3,11))</f>
        <v/>
      </c>
      <c r="G791" s="16"/>
      <c r="H791" s="1" t="str">
        <f t="shared" si="30"/>
        <v>Complete</v>
      </c>
      <c r="I791" s="68" t="s">
        <v>1266</v>
      </c>
    </row>
    <row r="792" spans="2:9" ht="15" customHeight="1" x14ac:dyDescent="0.25">
      <c r="B792" s="9" t="s">
        <v>1255</v>
      </c>
      <c r="C792" s="1">
        <v>12</v>
      </c>
      <c r="D792" s="2" t="s">
        <v>8230</v>
      </c>
      <c r="E792" s="16"/>
      <c r="F792" s="16" t="str">
        <f>IF(INDEX(I.Electricity.ES1U11C3,12)="","",INDEX(I.Electricity.ES1U11C3,12))</f>
        <v/>
      </c>
      <c r="G792" s="16"/>
      <c r="H792" s="1" t="str">
        <f t="shared" si="30"/>
        <v>Complete</v>
      </c>
      <c r="I792" s="68" t="s">
        <v>1267</v>
      </c>
    </row>
    <row r="793" spans="2:9" ht="15" customHeight="1" x14ac:dyDescent="0.25">
      <c r="B793" s="9" t="s">
        <v>1255</v>
      </c>
      <c r="C793" s="1">
        <v>13</v>
      </c>
      <c r="D793" s="2" t="s">
        <v>8230</v>
      </c>
      <c r="E793" s="16"/>
      <c r="F793" s="16" t="str">
        <f>IF(INDEX(I.Electricity.ES1U11C3,13)="","",INDEX(I.Electricity.ES1U11C3,13))</f>
        <v/>
      </c>
      <c r="G793" s="16"/>
      <c r="H793" s="1" t="str">
        <f t="shared" si="30"/>
        <v>Complete</v>
      </c>
      <c r="I793" s="68" t="s">
        <v>1268</v>
      </c>
    </row>
    <row r="794" spans="2:9" ht="15" customHeight="1" x14ac:dyDescent="0.25">
      <c r="B794" s="9" t="s">
        <v>1255</v>
      </c>
      <c r="C794" s="1">
        <v>14</v>
      </c>
      <c r="D794" s="2" t="s">
        <v>8230</v>
      </c>
      <c r="E794" s="16"/>
      <c r="F794" s="16" t="str">
        <f>IF(INDEX(I.Electricity.ES1U11C3,14)="","",INDEX(I.Electricity.ES1U11C3,14))</f>
        <v/>
      </c>
      <c r="G794" s="16"/>
      <c r="H794" s="1" t="str">
        <f t="shared" si="30"/>
        <v>Complete</v>
      </c>
      <c r="I794" s="68" t="s">
        <v>1269</v>
      </c>
    </row>
    <row r="795" spans="2:9" ht="15" customHeight="1" x14ac:dyDescent="0.25">
      <c r="B795" s="9" t="s">
        <v>1255</v>
      </c>
      <c r="C795" s="1">
        <v>15</v>
      </c>
      <c r="D795" s="2" t="s">
        <v>8230</v>
      </c>
      <c r="E795" s="16"/>
      <c r="F795" s="16" t="str">
        <f>IF(INDEX(I.Electricity.ES1U11C3,15)="","",INDEX(I.Electricity.ES1U11C3,15))</f>
        <v/>
      </c>
      <c r="G795" s="16"/>
      <c r="H795" s="1" t="str">
        <f t="shared" si="30"/>
        <v>Complete</v>
      </c>
      <c r="I795" s="68" t="s">
        <v>1270</v>
      </c>
    </row>
    <row r="796" spans="2:9" ht="15" customHeight="1" x14ac:dyDescent="0.25">
      <c r="B796" s="9" t="s">
        <v>1255</v>
      </c>
      <c r="C796" s="1">
        <v>16</v>
      </c>
      <c r="D796" s="2" t="s">
        <v>8230</v>
      </c>
      <c r="E796" s="16"/>
      <c r="F796" s="16" t="str">
        <f>IF(INDEX(I.Electricity.ES1U11C3,16)="","",INDEX(I.Electricity.ES1U11C3,16))</f>
        <v/>
      </c>
      <c r="G796" s="16"/>
      <c r="H796" s="1" t="str">
        <f t="shared" si="30"/>
        <v>Complete</v>
      </c>
      <c r="I796" s="68" t="s">
        <v>1271</v>
      </c>
    </row>
    <row r="797" spans="2:9" ht="15" customHeight="1" x14ac:dyDescent="0.25">
      <c r="B797" s="9" t="s">
        <v>1255</v>
      </c>
      <c r="C797" s="1">
        <v>17</v>
      </c>
      <c r="D797" s="2" t="s">
        <v>8230</v>
      </c>
      <c r="E797" s="16"/>
      <c r="F797" s="16" t="str">
        <f>IF(INDEX(I.Electricity.ES1U11C3,17)="","",INDEX(I.Electricity.ES1U11C3,17))</f>
        <v/>
      </c>
      <c r="G797" s="16"/>
      <c r="H797" s="1" t="str">
        <f t="shared" si="30"/>
        <v>Complete</v>
      </c>
      <c r="I797" s="68" t="s">
        <v>1272</v>
      </c>
    </row>
    <row r="798" spans="2:9" ht="15" customHeight="1" x14ac:dyDescent="0.25">
      <c r="B798" s="9" t="s">
        <v>1255</v>
      </c>
      <c r="C798" s="1">
        <v>18</v>
      </c>
      <c r="D798" s="2" t="s">
        <v>8230</v>
      </c>
      <c r="E798" s="16"/>
      <c r="F798" s="16" t="str">
        <f>IF(INDEX(I.Electricity.ES1U11C3,18)="","",INDEX(I.Electricity.ES1U11C3,18))</f>
        <v/>
      </c>
      <c r="G798" s="16"/>
      <c r="H798" s="1" t="str">
        <f t="shared" si="30"/>
        <v>Complete</v>
      </c>
      <c r="I798" s="68" t="s">
        <v>1273</v>
      </c>
    </row>
    <row r="799" spans="2:9" ht="15" customHeight="1" x14ac:dyDescent="0.25">
      <c r="B799" s="9" t="s">
        <v>1255</v>
      </c>
      <c r="C799" s="1">
        <v>19</v>
      </c>
      <c r="D799" s="2" t="s">
        <v>8230</v>
      </c>
      <c r="E799" s="16"/>
      <c r="F799" s="16" t="str">
        <f>IF(INDEX(I.Electricity.ES1U11C3,19)="","",INDEX(I.Electricity.ES1U11C3,19))</f>
        <v/>
      </c>
      <c r="G799" s="16"/>
      <c r="H799" s="1" t="str">
        <f t="shared" si="30"/>
        <v>Complete</v>
      </c>
      <c r="I799" s="68" t="s">
        <v>1274</v>
      </c>
    </row>
    <row r="800" spans="2:9" ht="15" customHeight="1" x14ac:dyDescent="0.25">
      <c r="B800" s="9" t="s">
        <v>1255</v>
      </c>
      <c r="C800" s="1">
        <v>20</v>
      </c>
      <c r="D800" s="2" t="s">
        <v>8230</v>
      </c>
      <c r="E800" s="16"/>
      <c r="F800" s="16" t="str">
        <f>IF(INDEX(I.Electricity.ES1U11C3,20)="","",INDEX(I.Electricity.ES1U11C3,20))</f>
        <v/>
      </c>
      <c r="G800" s="16"/>
      <c r="H800" s="1" t="str">
        <f t="shared" si="30"/>
        <v>Complete</v>
      </c>
      <c r="I800" s="68" t="s">
        <v>1275</v>
      </c>
    </row>
    <row r="801" spans="2:9" ht="15" customHeight="1" x14ac:dyDescent="0.25">
      <c r="B801" s="7" t="s">
        <v>1255</v>
      </c>
      <c r="C801" s="5">
        <v>21</v>
      </c>
      <c r="D801" s="6" t="s">
        <v>8230</v>
      </c>
      <c r="E801" s="76"/>
      <c r="F801" s="76" t="str">
        <f>IF(INDEX(I.Electricity.ES1U11C3,21)="","",INDEX(I.Electricity.ES1U11C3,21))</f>
        <v/>
      </c>
      <c r="G801" s="76"/>
      <c r="H801" s="5" t="str">
        <f t="shared" si="30"/>
        <v>Complete</v>
      </c>
      <c r="I801" s="71" t="s">
        <v>1276</v>
      </c>
    </row>
    <row r="802" spans="2:9" ht="15" customHeight="1" x14ac:dyDescent="0.25">
      <c r="B802" s="9" t="s">
        <v>1277</v>
      </c>
      <c r="C802" s="1">
        <v>1</v>
      </c>
      <c r="D802" s="2" t="s">
        <v>8231</v>
      </c>
      <c r="E802" s="16"/>
      <c r="F802" s="16" t="str">
        <f>IF(INDEX(I.Electricity.ES1U12C3,1)="","",INDEX(I.Electricity.ES1U12C3,1))</f>
        <v/>
      </c>
      <c r="G802" s="16"/>
      <c r="H802" s="1" t="str">
        <f t="shared" ref="H802:H822" si="31">IF(AND(I.Developer.ES1=TRUE,I.Facility.UnitCount&gt;=12,I.Developer.C3=TRUE,F802=""),"Incomplete","Complete")</f>
        <v>Complete</v>
      </c>
      <c r="I802" s="68" t="s">
        <v>1278</v>
      </c>
    </row>
    <row r="803" spans="2:9" ht="15" customHeight="1" x14ac:dyDescent="0.25">
      <c r="B803" s="9" t="s">
        <v>1277</v>
      </c>
      <c r="C803" s="1">
        <v>2</v>
      </c>
      <c r="D803" s="2" t="s">
        <v>8231</v>
      </c>
      <c r="E803" s="16"/>
      <c r="F803" s="16" t="str">
        <f>IF(INDEX(I.Electricity.ES1U12C3,2)="","",INDEX(I.Electricity.ES1U12C3,2))</f>
        <v/>
      </c>
      <c r="G803" s="16"/>
      <c r="H803" s="1" t="str">
        <f t="shared" si="31"/>
        <v>Complete</v>
      </c>
      <c r="I803" s="68" t="s">
        <v>1279</v>
      </c>
    </row>
    <row r="804" spans="2:9" ht="15" customHeight="1" x14ac:dyDescent="0.25">
      <c r="B804" s="9" t="s">
        <v>1277</v>
      </c>
      <c r="C804" s="1">
        <v>3</v>
      </c>
      <c r="D804" s="2" t="s">
        <v>8231</v>
      </c>
      <c r="E804" s="16"/>
      <c r="F804" s="16" t="str">
        <f>IF(INDEX(I.Electricity.ES1U12C3,3)="","",INDEX(I.Electricity.ES1U12C3,3))</f>
        <v/>
      </c>
      <c r="G804" s="16"/>
      <c r="H804" s="1" t="str">
        <f t="shared" si="31"/>
        <v>Complete</v>
      </c>
      <c r="I804" s="68" t="s">
        <v>1280</v>
      </c>
    </row>
    <row r="805" spans="2:9" ht="15" customHeight="1" x14ac:dyDescent="0.25">
      <c r="B805" s="9" t="s">
        <v>1277</v>
      </c>
      <c r="C805" s="1">
        <v>4</v>
      </c>
      <c r="D805" s="2" t="s">
        <v>8231</v>
      </c>
      <c r="E805" s="16"/>
      <c r="F805" s="16" t="str">
        <f>IF(INDEX(I.Electricity.ES1U12C3,4)="","",INDEX(I.Electricity.ES1U12C3,4))</f>
        <v/>
      </c>
      <c r="G805" s="16"/>
      <c r="H805" s="1" t="str">
        <f t="shared" si="31"/>
        <v>Complete</v>
      </c>
      <c r="I805" s="68" t="s">
        <v>1281</v>
      </c>
    </row>
    <row r="806" spans="2:9" ht="15" customHeight="1" x14ac:dyDescent="0.25">
      <c r="B806" s="9" t="s">
        <v>1277</v>
      </c>
      <c r="C806" s="1">
        <v>5</v>
      </c>
      <c r="D806" s="2" t="s">
        <v>8231</v>
      </c>
      <c r="E806" s="16"/>
      <c r="F806" s="16" t="str">
        <f>IF(INDEX(I.Electricity.ES1U12C3,5)="","",INDEX(I.Electricity.ES1U12C3,5))</f>
        <v/>
      </c>
      <c r="G806" s="16"/>
      <c r="H806" s="1" t="str">
        <f t="shared" si="31"/>
        <v>Complete</v>
      </c>
      <c r="I806" s="68" t="s">
        <v>1282</v>
      </c>
    </row>
    <row r="807" spans="2:9" ht="15" customHeight="1" x14ac:dyDescent="0.25">
      <c r="B807" s="9" t="s">
        <v>1277</v>
      </c>
      <c r="C807" s="1">
        <v>6</v>
      </c>
      <c r="D807" s="2" t="s">
        <v>8231</v>
      </c>
      <c r="E807" s="16"/>
      <c r="F807" s="16" t="str">
        <f>IF(INDEX(I.Electricity.ES1U12C3,6)="","",INDEX(I.Electricity.ES1U12C3,6))</f>
        <v/>
      </c>
      <c r="G807" s="16"/>
      <c r="H807" s="1" t="str">
        <f t="shared" si="31"/>
        <v>Complete</v>
      </c>
      <c r="I807" s="68" t="s">
        <v>1283</v>
      </c>
    </row>
    <row r="808" spans="2:9" ht="15" customHeight="1" x14ac:dyDescent="0.25">
      <c r="B808" s="9" t="s">
        <v>1277</v>
      </c>
      <c r="C808" s="1">
        <v>7</v>
      </c>
      <c r="D808" s="2" t="s">
        <v>8231</v>
      </c>
      <c r="E808" s="16"/>
      <c r="F808" s="16" t="str">
        <f>IF(INDEX(I.Electricity.ES1U12C3,7)="","",INDEX(I.Electricity.ES1U12C3,7))</f>
        <v/>
      </c>
      <c r="G808" s="16"/>
      <c r="H808" s="1" t="str">
        <f t="shared" si="31"/>
        <v>Complete</v>
      </c>
      <c r="I808" s="68" t="s">
        <v>1284</v>
      </c>
    </row>
    <row r="809" spans="2:9" ht="15" customHeight="1" x14ac:dyDescent="0.25">
      <c r="B809" s="9" t="s">
        <v>1277</v>
      </c>
      <c r="C809" s="1">
        <v>8</v>
      </c>
      <c r="D809" s="2" t="s">
        <v>8231</v>
      </c>
      <c r="E809" s="16"/>
      <c r="F809" s="16" t="str">
        <f>IF(INDEX(I.Electricity.ES1U12C3,8)="","",INDEX(I.Electricity.ES1U12C3,8))</f>
        <v/>
      </c>
      <c r="G809" s="16"/>
      <c r="H809" s="1" t="str">
        <f t="shared" si="31"/>
        <v>Complete</v>
      </c>
      <c r="I809" s="68" t="s">
        <v>1285</v>
      </c>
    </row>
    <row r="810" spans="2:9" ht="15" customHeight="1" x14ac:dyDescent="0.25">
      <c r="B810" s="9" t="s">
        <v>1277</v>
      </c>
      <c r="C810" s="1">
        <v>9</v>
      </c>
      <c r="D810" s="2" t="s">
        <v>8231</v>
      </c>
      <c r="E810" s="16"/>
      <c r="F810" s="16" t="str">
        <f>IF(INDEX(I.Electricity.ES1U12C3,9)="","",INDEX(I.Electricity.ES1U12C3,9))</f>
        <v/>
      </c>
      <c r="G810" s="16"/>
      <c r="H810" s="1" t="str">
        <f t="shared" si="31"/>
        <v>Complete</v>
      </c>
      <c r="I810" s="68" t="s">
        <v>1286</v>
      </c>
    </row>
    <row r="811" spans="2:9" ht="15" customHeight="1" x14ac:dyDescent="0.25">
      <c r="B811" s="9" t="s">
        <v>1277</v>
      </c>
      <c r="C811" s="1">
        <v>10</v>
      </c>
      <c r="D811" s="2" t="s">
        <v>8231</v>
      </c>
      <c r="E811" s="16"/>
      <c r="F811" s="16" t="str">
        <f>IF(INDEX(I.Electricity.ES1U12C3,10)="","",INDEX(I.Electricity.ES1U12C3,10))</f>
        <v/>
      </c>
      <c r="G811" s="16"/>
      <c r="H811" s="1" t="str">
        <f t="shared" si="31"/>
        <v>Complete</v>
      </c>
      <c r="I811" s="68" t="s">
        <v>1287</v>
      </c>
    </row>
    <row r="812" spans="2:9" ht="15" customHeight="1" x14ac:dyDescent="0.25">
      <c r="B812" s="9" t="s">
        <v>1277</v>
      </c>
      <c r="C812" s="1">
        <v>11</v>
      </c>
      <c r="D812" s="2" t="s">
        <v>8231</v>
      </c>
      <c r="E812" s="16"/>
      <c r="F812" s="16" t="str">
        <f>IF(INDEX(I.Electricity.ES1U12C3,11)="","",INDEX(I.Electricity.ES1U12C3,11))</f>
        <v/>
      </c>
      <c r="G812" s="16"/>
      <c r="H812" s="1" t="str">
        <f t="shared" si="31"/>
        <v>Complete</v>
      </c>
      <c r="I812" s="68" t="s">
        <v>1288</v>
      </c>
    </row>
    <row r="813" spans="2:9" ht="15" customHeight="1" x14ac:dyDescent="0.25">
      <c r="B813" s="9" t="s">
        <v>1277</v>
      </c>
      <c r="C813" s="1">
        <v>12</v>
      </c>
      <c r="D813" s="2" t="s">
        <v>8231</v>
      </c>
      <c r="E813" s="16"/>
      <c r="F813" s="16" t="str">
        <f>IF(INDEX(I.Electricity.ES1U12C3,12)="","",INDEX(I.Electricity.ES1U12C3,12))</f>
        <v/>
      </c>
      <c r="G813" s="16"/>
      <c r="H813" s="1" t="str">
        <f t="shared" si="31"/>
        <v>Complete</v>
      </c>
      <c r="I813" s="68" t="s">
        <v>1289</v>
      </c>
    </row>
    <row r="814" spans="2:9" ht="15" customHeight="1" x14ac:dyDescent="0.25">
      <c r="B814" s="9" t="s">
        <v>1277</v>
      </c>
      <c r="C814" s="1">
        <v>13</v>
      </c>
      <c r="D814" s="2" t="s">
        <v>8231</v>
      </c>
      <c r="E814" s="16"/>
      <c r="F814" s="16" t="str">
        <f>IF(INDEX(I.Electricity.ES1U12C3,13)="","",INDEX(I.Electricity.ES1U12C3,13))</f>
        <v/>
      </c>
      <c r="G814" s="16"/>
      <c r="H814" s="1" t="str">
        <f t="shared" si="31"/>
        <v>Complete</v>
      </c>
      <c r="I814" s="68" t="s">
        <v>1290</v>
      </c>
    </row>
    <row r="815" spans="2:9" ht="15" customHeight="1" x14ac:dyDescent="0.25">
      <c r="B815" s="9" t="s">
        <v>1277</v>
      </c>
      <c r="C815" s="1">
        <v>14</v>
      </c>
      <c r="D815" s="2" t="s">
        <v>8231</v>
      </c>
      <c r="E815" s="16"/>
      <c r="F815" s="16" t="str">
        <f>IF(INDEX(I.Electricity.ES1U12C3,14)="","",INDEX(I.Electricity.ES1U12C3,14))</f>
        <v/>
      </c>
      <c r="G815" s="16"/>
      <c r="H815" s="1" t="str">
        <f t="shared" si="31"/>
        <v>Complete</v>
      </c>
      <c r="I815" s="68" t="s">
        <v>1291</v>
      </c>
    </row>
    <row r="816" spans="2:9" ht="15" customHeight="1" x14ac:dyDescent="0.25">
      <c r="B816" s="9" t="s">
        <v>1277</v>
      </c>
      <c r="C816" s="1">
        <v>15</v>
      </c>
      <c r="D816" s="2" t="s">
        <v>8231</v>
      </c>
      <c r="E816" s="16"/>
      <c r="F816" s="16" t="str">
        <f>IF(INDEX(I.Electricity.ES1U12C3,15)="","",INDEX(I.Electricity.ES1U12C3,15))</f>
        <v/>
      </c>
      <c r="G816" s="16"/>
      <c r="H816" s="1" t="str">
        <f t="shared" si="31"/>
        <v>Complete</v>
      </c>
      <c r="I816" s="68" t="s">
        <v>1292</v>
      </c>
    </row>
    <row r="817" spans="2:9" ht="15" customHeight="1" x14ac:dyDescent="0.25">
      <c r="B817" s="9" t="s">
        <v>1277</v>
      </c>
      <c r="C817" s="1">
        <v>16</v>
      </c>
      <c r="D817" s="2" t="s">
        <v>8231</v>
      </c>
      <c r="E817" s="16"/>
      <c r="F817" s="16" t="str">
        <f>IF(INDEX(I.Electricity.ES1U12C3,16)="","",INDEX(I.Electricity.ES1U12C3,16))</f>
        <v/>
      </c>
      <c r="G817" s="16"/>
      <c r="H817" s="1" t="str">
        <f t="shared" si="31"/>
        <v>Complete</v>
      </c>
      <c r="I817" s="68" t="s">
        <v>1293</v>
      </c>
    </row>
    <row r="818" spans="2:9" ht="15" customHeight="1" x14ac:dyDescent="0.25">
      <c r="B818" s="9" t="s">
        <v>1277</v>
      </c>
      <c r="C818" s="1">
        <v>17</v>
      </c>
      <c r="D818" s="2" t="s">
        <v>8231</v>
      </c>
      <c r="E818" s="16"/>
      <c r="F818" s="16" t="str">
        <f>IF(INDEX(I.Electricity.ES1U12C3,17)="","",INDEX(I.Electricity.ES1U12C3,17))</f>
        <v/>
      </c>
      <c r="G818" s="16"/>
      <c r="H818" s="1" t="str">
        <f t="shared" si="31"/>
        <v>Complete</v>
      </c>
      <c r="I818" s="68" t="s">
        <v>1294</v>
      </c>
    </row>
    <row r="819" spans="2:9" ht="15" customHeight="1" x14ac:dyDescent="0.25">
      <c r="B819" s="9" t="s">
        <v>1277</v>
      </c>
      <c r="C819" s="1">
        <v>18</v>
      </c>
      <c r="D819" s="2" t="s">
        <v>8231</v>
      </c>
      <c r="E819" s="16"/>
      <c r="F819" s="16" t="str">
        <f>IF(INDEX(I.Electricity.ES1U12C3,18)="","",INDEX(I.Electricity.ES1U12C3,18))</f>
        <v/>
      </c>
      <c r="G819" s="16"/>
      <c r="H819" s="1" t="str">
        <f t="shared" si="31"/>
        <v>Complete</v>
      </c>
      <c r="I819" s="68" t="s">
        <v>1295</v>
      </c>
    </row>
    <row r="820" spans="2:9" ht="15" customHeight="1" x14ac:dyDescent="0.25">
      <c r="B820" s="9" t="s">
        <v>1277</v>
      </c>
      <c r="C820" s="1">
        <v>19</v>
      </c>
      <c r="D820" s="2" t="s">
        <v>8231</v>
      </c>
      <c r="E820" s="16"/>
      <c r="F820" s="16" t="str">
        <f>IF(INDEX(I.Electricity.ES1U12C3,19)="","",INDEX(I.Electricity.ES1U12C3,19))</f>
        <v/>
      </c>
      <c r="G820" s="16"/>
      <c r="H820" s="1" t="str">
        <f t="shared" si="31"/>
        <v>Complete</v>
      </c>
      <c r="I820" s="68" t="s">
        <v>1296</v>
      </c>
    </row>
    <row r="821" spans="2:9" ht="15" customHeight="1" x14ac:dyDescent="0.25">
      <c r="B821" s="9" t="s">
        <v>1277</v>
      </c>
      <c r="C821" s="1">
        <v>20</v>
      </c>
      <c r="D821" s="2" t="s">
        <v>8231</v>
      </c>
      <c r="E821" s="16"/>
      <c r="F821" s="16" t="str">
        <f>IF(INDEX(I.Electricity.ES1U12C3,20)="","",INDEX(I.Electricity.ES1U12C3,20))</f>
        <v/>
      </c>
      <c r="G821" s="16"/>
      <c r="H821" s="1" t="str">
        <f t="shared" si="31"/>
        <v>Complete</v>
      </c>
      <c r="I821" s="68" t="s">
        <v>1297</v>
      </c>
    </row>
    <row r="822" spans="2:9" ht="15" customHeight="1" x14ac:dyDescent="0.25">
      <c r="B822" s="7" t="s">
        <v>1277</v>
      </c>
      <c r="C822" s="5">
        <v>21</v>
      </c>
      <c r="D822" s="6" t="s">
        <v>8231</v>
      </c>
      <c r="E822" s="76"/>
      <c r="F822" s="76" t="str">
        <f>IF(INDEX(I.Electricity.ES1U12C3,21)="","",INDEX(I.Electricity.ES1U12C3,21))</f>
        <v/>
      </c>
      <c r="G822" s="76"/>
      <c r="H822" s="5" t="str">
        <f t="shared" si="31"/>
        <v>Complete</v>
      </c>
      <c r="I822" s="71" t="s">
        <v>1298</v>
      </c>
    </row>
    <row r="823" spans="2:9" ht="15" customHeight="1" x14ac:dyDescent="0.25">
      <c r="B823" s="9" t="s">
        <v>1299</v>
      </c>
      <c r="C823" s="1">
        <v>1</v>
      </c>
      <c r="D823" s="2" t="s">
        <v>8232</v>
      </c>
      <c r="E823" s="16"/>
      <c r="F823" s="16" t="str">
        <f>IF(INDEX(I.Electricity.ES1U13C3,1)="","",INDEX(I.Electricity.ES1U13C3,1))</f>
        <v/>
      </c>
      <c r="G823" s="16"/>
      <c r="H823" s="1" t="str">
        <f t="shared" ref="H823:H843" si="32">IF(AND(I.Developer.ES1=TRUE,I.Facility.UnitCount&gt;=13,I.Developer.C3=TRUE,F823=""),"Incomplete","Complete")</f>
        <v>Complete</v>
      </c>
      <c r="I823" s="68" t="s">
        <v>1300</v>
      </c>
    </row>
    <row r="824" spans="2:9" ht="15" customHeight="1" x14ac:dyDescent="0.25">
      <c r="B824" s="9" t="s">
        <v>1299</v>
      </c>
      <c r="C824" s="1">
        <v>2</v>
      </c>
      <c r="D824" s="2" t="s">
        <v>8232</v>
      </c>
      <c r="E824" s="16"/>
      <c r="F824" s="16" t="str">
        <f>IF(INDEX(I.Electricity.ES1U13C3,2)="","",INDEX(I.Electricity.ES1U13C3,2))</f>
        <v/>
      </c>
      <c r="G824" s="16"/>
      <c r="H824" s="1" t="str">
        <f t="shared" si="32"/>
        <v>Complete</v>
      </c>
      <c r="I824" s="68" t="s">
        <v>1301</v>
      </c>
    </row>
    <row r="825" spans="2:9" ht="15" customHeight="1" x14ac:dyDescent="0.25">
      <c r="B825" s="9" t="s">
        <v>1299</v>
      </c>
      <c r="C825" s="1">
        <v>3</v>
      </c>
      <c r="D825" s="2" t="s">
        <v>8232</v>
      </c>
      <c r="E825" s="16"/>
      <c r="F825" s="16" t="str">
        <f>IF(INDEX(I.Electricity.ES1U13C3,3)="","",INDEX(I.Electricity.ES1U13C3,3))</f>
        <v/>
      </c>
      <c r="G825" s="16"/>
      <c r="H825" s="1" t="str">
        <f t="shared" si="32"/>
        <v>Complete</v>
      </c>
      <c r="I825" s="68" t="s">
        <v>1302</v>
      </c>
    </row>
    <row r="826" spans="2:9" ht="15" customHeight="1" x14ac:dyDescent="0.25">
      <c r="B826" s="9" t="s">
        <v>1299</v>
      </c>
      <c r="C826" s="1">
        <v>4</v>
      </c>
      <c r="D826" s="2" t="s">
        <v>8232</v>
      </c>
      <c r="E826" s="16"/>
      <c r="F826" s="16" t="str">
        <f>IF(INDEX(I.Electricity.ES1U13C3,4)="","",INDEX(I.Electricity.ES1U13C3,4))</f>
        <v/>
      </c>
      <c r="G826" s="16"/>
      <c r="H826" s="1" t="str">
        <f t="shared" si="32"/>
        <v>Complete</v>
      </c>
      <c r="I826" s="68" t="s">
        <v>1303</v>
      </c>
    </row>
    <row r="827" spans="2:9" ht="15" customHeight="1" x14ac:dyDescent="0.25">
      <c r="B827" s="9" t="s">
        <v>1299</v>
      </c>
      <c r="C827" s="1">
        <v>5</v>
      </c>
      <c r="D827" s="2" t="s">
        <v>8232</v>
      </c>
      <c r="E827" s="16"/>
      <c r="F827" s="16" t="str">
        <f>IF(INDEX(I.Electricity.ES1U13C3,5)="","",INDEX(I.Electricity.ES1U13C3,5))</f>
        <v/>
      </c>
      <c r="G827" s="16"/>
      <c r="H827" s="1" t="str">
        <f t="shared" si="32"/>
        <v>Complete</v>
      </c>
      <c r="I827" s="68" t="s">
        <v>1304</v>
      </c>
    </row>
    <row r="828" spans="2:9" ht="15" customHeight="1" x14ac:dyDescent="0.25">
      <c r="B828" s="9" t="s">
        <v>1299</v>
      </c>
      <c r="C828" s="1">
        <v>6</v>
      </c>
      <c r="D828" s="2" t="s">
        <v>8232</v>
      </c>
      <c r="E828" s="16"/>
      <c r="F828" s="16" t="str">
        <f>IF(INDEX(I.Electricity.ES1U13C3,6)="","",INDEX(I.Electricity.ES1U13C3,6))</f>
        <v/>
      </c>
      <c r="G828" s="16"/>
      <c r="H828" s="1" t="str">
        <f t="shared" si="32"/>
        <v>Complete</v>
      </c>
      <c r="I828" s="68" t="s">
        <v>1305</v>
      </c>
    </row>
    <row r="829" spans="2:9" ht="15" customHeight="1" x14ac:dyDescent="0.25">
      <c r="B829" s="9" t="s">
        <v>1299</v>
      </c>
      <c r="C829" s="1">
        <v>7</v>
      </c>
      <c r="D829" s="2" t="s">
        <v>8232</v>
      </c>
      <c r="E829" s="16"/>
      <c r="F829" s="16" t="str">
        <f>IF(INDEX(I.Electricity.ES1U13C3,7)="","",INDEX(I.Electricity.ES1U13C3,7))</f>
        <v/>
      </c>
      <c r="G829" s="16"/>
      <c r="H829" s="1" t="str">
        <f t="shared" si="32"/>
        <v>Complete</v>
      </c>
      <c r="I829" s="68" t="s">
        <v>1306</v>
      </c>
    </row>
    <row r="830" spans="2:9" ht="15" customHeight="1" x14ac:dyDescent="0.25">
      <c r="B830" s="9" t="s">
        <v>1299</v>
      </c>
      <c r="C830" s="1">
        <v>8</v>
      </c>
      <c r="D830" s="2" t="s">
        <v>8232</v>
      </c>
      <c r="E830" s="16"/>
      <c r="F830" s="16" t="str">
        <f>IF(INDEX(I.Electricity.ES1U13C3,8)="","",INDEX(I.Electricity.ES1U13C3,8))</f>
        <v/>
      </c>
      <c r="G830" s="16"/>
      <c r="H830" s="1" t="str">
        <f t="shared" si="32"/>
        <v>Complete</v>
      </c>
      <c r="I830" s="68" t="s">
        <v>1307</v>
      </c>
    </row>
    <row r="831" spans="2:9" ht="15" customHeight="1" x14ac:dyDescent="0.25">
      <c r="B831" s="9" t="s">
        <v>1299</v>
      </c>
      <c r="C831" s="1">
        <v>9</v>
      </c>
      <c r="D831" s="2" t="s">
        <v>8232</v>
      </c>
      <c r="E831" s="16"/>
      <c r="F831" s="16" t="str">
        <f>IF(INDEX(I.Electricity.ES1U13C3,9)="","",INDEX(I.Electricity.ES1U13C3,9))</f>
        <v/>
      </c>
      <c r="G831" s="16"/>
      <c r="H831" s="1" t="str">
        <f t="shared" si="32"/>
        <v>Complete</v>
      </c>
      <c r="I831" s="68" t="s">
        <v>1308</v>
      </c>
    </row>
    <row r="832" spans="2:9" ht="15" customHeight="1" x14ac:dyDescent="0.25">
      <c r="B832" s="9" t="s">
        <v>1299</v>
      </c>
      <c r="C832" s="1">
        <v>10</v>
      </c>
      <c r="D832" s="2" t="s">
        <v>8232</v>
      </c>
      <c r="E832" s="16"/>
      <c r="F832" s="16" t="str">
        <f>IF(INDEX(I.Electricity.ES1U13C3,10)="","",INDEX(I.Electricity.ES1U13C3,10))</f>
        <v/>
      </c>
      <c r="G832" s="16"/>
      <c r="H832" s="1" t="str">
        <f t="shared" si="32"/>
        <v>Complete</v>
      </c>
      <c r="I832" s="68" t="s">
        <v>1309</v>
      </c>
    </row>
    <row r="833" spans="2:9" ht="15" customHeight="1" x14ac:dyDescent="0.25">
      <c r="B833" s="9" t="s">
        <v>1299</v>
      </c>
      <c r="C833" s="1">
        <v>11</v>
      </c>
      <c r="D833" s="2" t="s">
        <v>8232</v>
      </c>
      <c r="E833" s="16"/>
      <c r="F833" s="16" t="str">
        <f>IF(INDEX(I.Electricity.ES1U13C3,11)="","",INDEX(I.Electricity.ES1U13C3,11))</f>
        <v/>
      </c>
      <c r="G833" s="16"/>
      <c r="H833" s="1" t="str">
        <f t="shared" si="32"/>
        <v>Complete</v>
      </c>
      <c r="I833" s="68" t="s">
        <v>1310</v>
      </c>
    </row>
    <row r="834" spans="2:9" ht="15" customHeight="1" x14ac:dyDescent="0.25">
      <c r="B834" s="9" t="s">
        <v>1299</v>
      </c>
      <c r="C834" s="1">
        <v>12</v>
      </c>
      <c r="D834" s="2" t="s">
        <v>8232</v>
      </c>
      <c r="E834" s="16"/>
      <c r="F834" s="16" t="str">
        <f>IF(INDEX(I.Electricity.ES1U13C3,12)="","",INDEX(I.Electricity.ES1U13C3,12))</f>
        <v/>
      </c>
      <c r="G834" s="16"/>
      <c r="H834" s="1" t="str">
        <f t="shared" si="32"/>
        <v>Complete</v>
      </c>
      <c r="I834" s="68" t="s">
        <v>1311</v>
      </c>
    </row>
    <row r="835" spans="2:9" ht="15" customHeight="1" x14ac:dyDescent="0.25">
      <c r="B835" s="9" t="s">
        <v>1299</v>
      </c>
      <c r="C835" s="1">
        <v>13</v>
      </c>
      <c r="D835" s="2" t="s">
        <v>8232</v>
      </c>
      <c r="E835" s="16"/>
      <c r="F835" s="16" t="str">
        <f>IF(INDEX(I.Electricity.ES1U13C3,13)="","",INDEX(I.Electricity.ES1U13C3,13))</f>
        <v/>
      </c>
      <c r="G835" s="16"/>
      <c r="H835" s="1" t="str">
        <f t="shared" si="32"/>
        <v>Complete</v>
      </c>
      <c r="I835" s="68" t="s">
        <v>1312</v>
      </c>
    </row>
    <row r="836" spans="2:9" ht="15" customHeight="1" x14ac:dyDescent="0.25">
      <c r="B836" s="9" t="s">
        <v>1299</v>
      </c>
      <c r="C836" s="1">
        <v>14</v>
      </c>
      <c r="D836" s="2" t="s">
        <v>8232</v>
      </c>
      <c r="E836" s="16"/>
      <c r="F836" s="16" t="str">
        <f>IF(INDEX(I.Electricity.ES1U13C3,14)="","",INDEX(I.Electricity.ES1U13C3,14))</f>
        <v/>
      </c>
      <c r="G836" s="16"/>
      <c r="H836" s="1" t="str">
        <f t="shared" si="32"/>
        <v>Complete</v>
      </c>
      <c r="I836" s="68" t="s">
        <v>1313</v>
      </c>
    </row>
    <row r="837" spans="2:9" ht="15" customHeight="1" x14ac:dyDescent="0.25">
      <c r="B837" s="9" t="s">
        <v>1299</v>
      </c>
      <c r="C837" s="1">
        <v>15</v>
      </c>
      <c r="D837" s="2" t="s">
        <v>8232</v>
      </c>
      <c r="E837" s="16"/>
      <c r="F837" s="16" t="str">
        <f>IF(INDEX(I.Electricity.ES1U13C3,15)="","",INDEX(I.Electricity.ES1U13C3,15))</f>
        <v/>
      </c>
      <c r="G837" s="16"/>
      <c r="H837" s="1" t="str">
        <f t="shared" si="32"/>
        <v>Complete</v>
      </c>
      <c r="I837" s="68" t="s">
        <v>1314</v>
      </c>
    </row>
    <row r="838" spans="2:9" ht="15" customHeight="1" x14ac:dyDescent="0.25">
      <c r="B838" s="9" t="s">
        <v>1299</v>
      </c>
      <c r="C838" s="1">
        <v>16</v>
      </c>
      <c r="D838" s="2" t="s">
        <v>8232</v>
      </c>
      <c r="E838" s="16"/>
      <c r="F838" s="16" t="str">
        <f>IF(INDEX(I.Electricity.ES1U13C3,16)="","",INDEX(I.Electricity.ES1U13C3,16))</f>
        <v/>
      </c>
      <c r="G838" s="16"/>
      <c r="H838" s="1" t="str">
        <f t="shared" si="32"/>
        <v>Complete</v>
      </c>
      <c r="I838" s="68" t="s">
        <v>1315</v>
      </c>
    </row>
    <row r="839" spans="2:9" ht="15" customHeight="1" x14ac:dyDescent="0.25">
      <c r="B839" s="9" t="s">
        <v>1299</v>
      </c>
      <c r="C839" s="1">
        <v>17</v>
      </c>
      <c r="D839" s="2" t="s">
        <v>8232</v>
      </c>
      <c r="E839" s="16"/>
      <c r="F839" s="16" t="str">
        <f>IF(INDEX(I.Electricity.ES1U13C3,17)="","",INDEX(I.Electricity.ES1U13C3,17))</f>
        <v/>
      </c>
      <c r="G839" s="16"/>
      <c r="H839" s="1" t="str">
        <f t="shared" si="32"/>
        <v>Complete</v>
      </c>
      <c r="I839" s="68" t="s">
        <v>1316</v>
      </c>
    </row>
    <row r="840" spans="2:9" ht="15" customHeight="1" x14ac:dyDescent="0.25">
      <c r="B840" s="9" t="s">
        <v>1299</v>
      </c>
      <c r="C840" s="1">
        <v>18</v>
      </c>
      <c r="D840" s="2" t="s">
        <v>8232</v>
      </c>
      <c r="E840" s="16"/>
      <c r="F840" s="16" t="str">
        <f>IF(INDEX(I.Electricity.ES1U13C3,18)="","",INDEX(I.Electricity.ES1U13C3,18))</f>
        <v/>
      </c>
      <c r="G840" s="16"/>
      <c r="H840" s="1" t="str">
        <f t="shared" si="32"/>
        <v>Complete</v>
      </c>
      <c r="I840" s="68" t="s">
        <v>1317</v>
      </c>
    </row>
    <row r="841" spans="2:9" ht="15" customHeight="1" x14ac:dyDescent="0.25">
      <c r="B841" s="9" t="s">
        <v>1299</v>
      </c>
      <c r="C841" s="1">
        <v>19</v>
      </c>
      <c r="D841" s="2" t="s">
        <v>8232</v>
      </c>
      <c r="E841" s="16"/>
      <c r="F841" s="16" t="str">
        <f>IF(INDEX(I.Electricity.ES1U13C3,19)="","",INDEX(I.Electricity.ES1U13C3,19))</f>
        <v/>
      </c>
      <c r="G841" s="16"/>
      <c r="H841" s="1" t="str">
        <f t="shared" si="32"/>
        <v>Complete</v>
      </c>
      <c r="I841" s="68" t="s">
        <v>1318</v>
      </c>
    </row>
    <row r="842" spans="2:9" ht="15" customHeight="1" x14ac:dyDescent="0.25">
      <c r="B842" s="9" t="s">
        <v>1299</v>
      </c>
      <c r="C842" s="1">
        <v>20</v>
      </c>
      <c r="D842" s="2" t="s">
        <v>8232</v>
      </c>
      <c r="E842" s="16"/>
      <c r="F842" s="16" t="str">
        <f>IF(INDEX(I.Electricity.ES1U13C3,20)="","",INDEX(I.Electricity.ES1U13C3,20))</f>
        <v/>
      </c>
      <c r="G842" s="16"/>
      <c r="H842" s="1" t="str">
        <f t="shared" si="32"/>
        <v>Complete</v>
      </c>
      <c r="I842" s="68" t="s">
        <v>1319</v>
      </c>
    </row>
    <row r="843" spans="2:9" ht="15" customHeight="1" x14ac:dyDescent="0.25">
      <c r="B843" s="7" t="s">
        <v>1299</v>
      </c>
      <c r="C843" s="5">
        <v>21</v>
      </c>
      <c r="D843" s="6" t="s">
        <v>8232</v>
      </c>
      <c r="E843" s="76"/>
      <c r="F843" s="76" t="str">
        <f>IF(INDEX(I.Electricity.ES1U13C3,21)="","",INDEX(I.Electricity.ES1U13C3,21))</f>
        <v/>
      </c>
      <c r="G843" s="76"/>
      <c r="H843" s="5" t="str">
        <f t="shared" si="32"/>
        <v>Complete</v>
      </c>
      <c r="I843" s="71" t="s">
        <v>1320</v>
      </c>
    </row>
    <row r="844" spans="2:9" ht="15" customHeight="1" x14ac:dyDescent="0.25">
      <c r="B844" s="9" t="s">
        <v>1321</v>
      </c>
      <c r="C844" s="1">
        <v>1</v>
      </c>
      <c r="D844" s="2" t="s">
        <v>8233</v>
      </c>
      <c r="E844" s="16"/>
      <c r="F844" s="16" t="str">
        <f>IF(INDEX(I.Electricity.ES1U14C3,1)="","",INDEX(I.Electricity.ES1U14C3,1))</f>
        <v/>
      </c>
      <c r="G844" s="16"/>
      <c r="H844" s="1" t="str">
        <f t="shared" ref="H844:H864" si="33">IF(AND(I.Developer.ES1=TRUE,I.Facility.UnitCount&gt;=14,I.Developer.C3=TRUE,F844=""),"Incomplete","Complete")</f>
        <v>Complete</v>
      </c>
      <c r="I844" s="68" t="s">
        <v>1322</v>
      </c>
    </row>
    <row r="845" spans="2:9" ht="15" customHeight="1" x14ac:dyDescent="0.25">
      <c r="B845" s="9" t="s">
        <v>1321</v>
      </c>
      <c r="C845" s="1">
        <v>2</v>
      </c>
      <c r="D845" s="2" t="s">
        <v>8233</v>
      </c>
      <c r="E845" s="16"/>
      <c r="F845" s="16" t="str">
        <f>IF(INDEX(I.Electricity.ES1U14C3,2)="","",INDEX(I.Electricity.ES1U14C3,2))</f>
        <v/>
      </c>
      <c r="G845" s="16"/>
      <c r="H845" s="1" t="str">
        <f t="shared" si="33"/>
        <v>Complete</v>
      </c>
      <c r="I845" s="68" t="s">
        <v>1323</v>
      </c>
    </row>
    <row r="846" spans="2:9" ht="15" customHeight="1" x14ac:dyDescent="0.25">
      <c r="B846" s="9" t="s">
        <v>1321</v>
      </c>
      <c r="C846" s="1">
        <v>3</v>
      </c>
      <c r="D846" s="2" t="s">
        <v>8233</v>
      </c>
      <c r="E846" s="16"/>
      <c r="F846" s="16" t="str">
        <f>IF(INDEX(I.Electricity.ES1U14C3,3)="","",INDEX(I.Electricity.ES1U14C3,3))</f>
        <v/>
      </c>
      <c r="G846" s="16"/>
      <c r="H846" s="1" t="str">
        <f t="shared" si="33"/>
        <v>Complete</v>
      </c>
      <c r="I846" s="68" t="s">
        <v>1324</v>
      </c>
    </row>
    <row r="847" spans="2:9" ht="15" customHeight="1" x14ac:dyDescent="0.25">
      <c r="B847" s="9" t="s">
        <v>1321</v>
      </c>
      <c r="C847" s="1">
        <v>4</v>
      </c>
      <c r="D847" s="2" t="s">
        <v>8233</v>
      </c>
      <c r="E847" s="16"/>
      <c r="F847" s="16" t="str">
        <f>IF(INDEX(I.Electricity.ES1U14C3,4)="","",INDEX(I.Electricity.ES1U14C3,4))</f>
        <v/>
      </c>
      <c r="G847" s="16"/>
      <c r="H847" s="1" t="str">
        <f t="shared" si="33"/>
        <v>Complete</v>
      </c>
      <c r="I847" s="68" t="s">
        <v>1325</v>
      </c>
    </row>
    <row r="848" spans="2:9" ht="15" customHeight="1" x14ac:dyDescent="0.25">
      <c r="B848" s="9" t="s">
        <v>1321</v>
      </c>
      <c r="C848" s="1">
        <v>5</v>
      </c>
      <c r="D848" s="2" t="s">
        <v>8233</v>
      </c>
      <c r="E848" s="16"/>
      <c r="F848" s="16" t="str">
        <f>IF(INDEX(I.Electricity.ES1U14C3,5)="","",INDEX(I.Electricity.ES1U14C3,5))</f>
        <v/>
      </c>
      <c r="G848" s="16"/>
      <c r="H848" s="1" t="str">
        <f t="shared" si="33"/>
        <v>Complete</v>
      </c>
      <c r="I848" s="68" t="s">
        <v>1326</v>
      </c>
    </row>
    <row r="849" spans="2:9" ht="15" customHeight="1" x14ac:dyDescent="0.25">
      <c r="B849" s="9" t="s">
        <v>1321</v>
      </c>
      <c r="C849" s="1">
        <v>6</v>
      </c>
      <c r="D849" s="2" t="s">
        <v>8233</v>
      </c>
      <c r="E849" s="16"/>
      <c r="F849" s="16" t="str">
        <f>IF(INDEX(I.Electricity.ES1U14C3,6)="","",INDEX(I.Electricity.ES1U14C3,6))</f>
        <v/>
      </c>
      <c r="G849" s="16"/>
      <c r="H849" s="1" t="str">
        <f t="shared" si="33"/>
        <v>Complete</v>
      </c>
      <c r="I849" s="68" t="s">
        <v>1327</v>
      </c>
    </row>
    <row r="850" spans="2:9" ht="15" customHeight="1" x14ac:dyDescent="0.25">
      <c r="B850" s="9" t="s">
        <v>1321</v>
      </c>
      <c r="C850" s="1">
        <v>7</v>
      </c>
      <c r="D850" s="2" t="s">
        <v>8233</v>
      </c>
      <c r="E850" s="16"/>
      <c r="F850" s="16" t="str">
        <f>IF(INDEX(I.Electricity.ES1U14C3,7)="","",INDEX(I.Electricity.ES1U14C3,7))</f>
        <v/>
      </c>
      <c r="G850" s="16"/>
      <c r="H850" s="1" t="str">
        <f t="shared" si="33"/>
        <v>Complete</v>
      </c>
      <c r="I850" s="68" t="s">
        <v>1328</v>
      </c>
    </row>
    <row r="851" spans="2:9" ht="15" customHeight="1" x14ac:dyDescent="0.25">
      <c r="B851" s="9" t="s">
        <v>1321</v>
      </c>
      <c r="C851" s="1">
        <v>8</v>
      </c>
      <c r="D851" s="2" t="s">
        <v>8233</v>
      </c>
      <c r="E851" s="16"/>
      <c r="F851" s="16" t="str">
        <f>IF(INDEX(I.Electricity.ES1U14C3,8)="","",INDEX(I.Electricity.ES1U14C3,8))</f>
        <v/>
      </c>
      <c r="G851" s="16"/>
      <c r="H851" s="1" t="str">
        <f t="shared" si="33"/>
        <v>Complete</v>
      </c>
      <c r="I851" s="68" t="s">
        <v>1329</v>
      </c>
    </row>
    <row r="852" spans="2:9" ht="15" customHeight="1" x14ac:dyDescent="0.25">
      <c r="B852" s="9" t="s">
        <v>1321</v>
      </c>
      <c r="C852" s="1">
        <v>9</v>
      </c>
      <c r="D852" s="2" t="s">
        <v>8233</v>
      </c>
      <c r="E852" s="16"/>
      <c r="F852" s="16" t="str">
        <f>IF(INDEX(I.Electricity.ES1U14C3,9)="","",INDEX(I.Electricity.ES1U14C3,9))</f>
        <v/>
      </c>
      <c r="G852" s="16"/>
      <c r="H852" s="1" t="str">
        <f t="shared" si="33"/>
        <v>Complete</v>
      </c>
      <c r="I852" s="68" t="s">
        <v>1330</v>
      </c>
    </row>
    <row r="853" spans="2:9" ht="15" customHeight="1" x14ac:dyDescent="0.25">
      <c r="B853" s="9" t="s">
        <v>1321</v>
      </c>
      <c r="C853" s="1">
        <v>10</v>
      </c>
      <c r="D853" s="2" t="s">
        <v>8233</v>
      </c>
      <c r="E853" s="16"/>
      <c r="F853" s="16" t="str">
        <f>IF(INDEX(I.Electricity.ES1U14C3,10)="","",INDEX(I.Electricity.ES1U14C3,10))</f>
        <v/>
      </c>
      <c r="G853" s="16"/>
      <c r="H853" s="1" t="str">
        <f t="shared" si="33"/>
        <v>Complete</v>
      </c>
      <c r="I853" s="68" t="s">
        <v>1331</v>
      </c>
    </row>
    <row r="854" spans="2:9" ht="15" customHeight="1" x14ac:dyDescent="0.25">
      <c r="B854" s="9" t="s">
        <v>1321</v>
      </c>
      <c r="C854" s="1">
        <v>11</v>
      </c>
      <c r="D854" s="2" t="s">
        <v>8233</v>
      </c>
      <c r="E854" s="16"/>
      <c r="F854" s="16" t="str">
        <f>IF(INDEX(I.Electricity.ES1U14C3,11)="","",INDEX(I.Electricity.ES1U14C3,11))</f>
        <v/>
      </c>
      <c r="G854" s="16"/>
      <c r="H854" s="1" t="str">
        <f t="shared" si="33"/>
        <v>Complete</v>
      </c>
      <c r="I854" s="68" t="s">
        <v>1332</v>
      </c>
    </row>
    <row r="855" spans="2:9" ht="15" customHeight="1" x14ac:dyDescent="0.25">
      <c r="B855" s="9" t="s">
        <v>1321</v>
      </c>
      <c r="C855" s="1">
        <v>12</v>
      </c>
      <c r="D855" s="2" t="s">
        <v>8233</v>
      </c>
      <c r="E855" s="16"/>
      <c r="F855" s="16" t="str">
        <f>IF(INDEX(I.Electricity.ES1U14C3,12)="","",INDEX(I.Electricity.ES1U14C3,12))</f>
        <v/>
      </c>
      <c r="G855" s="16"/>
      <c r="H855" s="1" t="str">
        <f t="shared" si="33"/>
        <v>Complete</v>
      </c>
      <c r="I855" s="68" t="s">
        <v>1333</v>
      </c>
    </row>
    <row r="856" spans="2:9" ht="15" customHeight="1" x14ac:dyDescent="0.25">
      <c r="B856" s="9" t="s">
        <v>1321</v>
      </c>
      <c r="C856" s="1">
        <v>13</v>
      </c>
      <c r="D856" s="2" t="s">
        <v>8233</v>
      </c>
      <c r="E856" s="16"/>
      <c r="F856" s="16" t="str">
        <f>IF(INDEX(I.Electricity.ES1U14C3,13)="","",INDEX(I.Electricity.ES1U14C3,13))</f>
        <v/>
      </c>
      <c r="G856" s="16"/>
      <c r="H856" s="1" t="str">
        <f t="shared" si="33"/>
        <v>Complete</v>
      </c>
      <c r="I856" s="68" t="s">
        <v>1334</v>
      </c>
    </row>
    <row r="857" spans="2:9" ht="15" customHeight="1" x14ac:dyDescent="0.25">
      <c r="B857" s="9" t="s">
        <v>1321</v>
      </c>
      <c r="C857" s="1">
        <v>14</v>
      </c>
      <c r="D857" s="2" t="s">
        <v>8233</v>
      </c>
      <c r="E857" s="16"/>
      <c r="F857" s="16" t="str">
        <f>IF(INDEX(I.Electricity.ES1U14C3,14)="","",INDEX(I.Electricity.ES1U14C3,14))</f>
        <v/>
      </c>
      <c r="G857" s="16"/>
      <c r="H857" s="1" t="str">
        <f t="shared" si="33"/>
        <v>Complete</v>
      </c>
      <c r="I857" s="68" t="s">
        <v>1335</v>
      </c>
    </row>
    <row r="858" spans="2:9" ht="15" customHeight="1" x14ac:dyDescent="0.25">
      <c r="B858" s="9" t="s">
        <v>1321</v>
      </c>
      <c r="C858" s="1">
        <v>15</v>
      </c>
      <c r="D858" s="2" t="s">
        <v>8233</v>
      </c>
      <c r="E858" s="16"/>
      <c r="F858" s="16" t="str">
        <f>IF(INDEX(I.Electricity.ES1U14C3,15)="","",INDEX(I.Electricity.ES1U14C3,15))</f>
        <v/>
      </c>
      <c r="G858" s="16"/>
      <c r="H858" s="1" t="str">
        <f t="shared" si="33"/>
        <v>Complete</v>
      </c>
      <c r="I858" s="68" t="s">
        <v>1336</v>
      </c>
    </row>
    <row r="859" spans="2:9" ht="15" customHeight="1" x14ac:dyDescent="0.25">
      <c r="B859" s="9" t="s">
        <v>1321</v>
      </c>
      <c r="C859" s="1">
        <v>16</v>
      </c>
      <c r="D859" s="2" t="s">
        <v>8233</v>
      </c>
      <c r="E859" s="16"/>
      <c r="F859" s="16" t="str">
        <f>IF(INDEX(I.Electricity.ES1U14C3,16)="","",INDEX(I.Electricity.ES1U14C3,16))</f>
        <v/>
      </c>
      <c r="G859" s="16"/>
      <c r="H859" s="1" t="str">
        <f t="shared" si="33"/>
        <v>Complete</v>
      </c>
      <c r="I859" s="68" t="s">
        <v>1337</v>
      </c>
    </row>
    <row r="860" spans="2:9" ht="15" customHeight="1" x14ac:dyDescent="0.25">
      <c r="B860" s="9" t="s">
        <v>1321</v>
      </c>
      <c r="C860" s="1">
        <v>17</v>
      </c>
      <c r="D860" s="2" t="s">
        <v>8233</v>
      </c>
      <c r="E860" s="16"/>
      <c r="F860" s="16" t="str">
        <f>IF(INDEX(I.Electricity.ES1U14C3,17)="","",INDEX(I.Electricity.ES1U14C3,17))</f>
        <v/>
      </c>
      <c r="G860" s="16"/>
      <c r="H860" s="1" t="str">
        <f t="shared" si="33"/>
        <v>Complete</v>
      </c>
      <c r="I860" s="68" t="s">
        <v>1338</v>
      </c>
    </row>
    <row r="861" spans="2:9" ht="15" customHeight="1" x14ac:dyDescent="0.25">
      <c r="B861" s="9" t="s">
        <v>1321</v>
      </c>
      <c r="C861" s="1">
        <v>18</v>
      </c>
      <c r="D861" s="2" t="s">
        <v>8233</v>
      </c>
      <c r="E861" s="16"/>
      <c r="F861" s="16" t="str">
        <f>IF(INDEX(I.Electricity.ES1U14C3,18)="","",INDEX(I.Electricity.ES1U14C3,18))</f>
        <v/>
      </c>
      <c r="G861" s="16"/>
      <c r="H861" s="1" t="str">
        <f t="shared" si="33"/>
        <v>Complete</v>
      </c>
      <c r="I861" s="68" t="s">
        <v>1339</v>
      </c>
    </row>
    <row r="862" spans="2:9" ht="15" customHeight="1" x14ac:dyDescent="0.25">
      <c r="B862" s="9" t="s">
        <v>1321</v>
      </c>
      <c r="C862" s="1">
        <v>19</v>
      </c>
      <c r="D862" s="2" t="s">
        <v>8233</v>
      </c>
      <c r="E862" s="16"/>
      <c r="F862" s="16" t="str">
        <f>IF(INDEX(I.Electricity.ES1U14C3,19)="","",INDEX(I.Electricity.ES1U14C3,19))</f>
        <v/>
      </c>
      <c r="G862" s="16"/>
      <c r="H862" s="1" t="str">
        <f t="shared" si="33"/>
        <v>Complete</v>
      </c>
      <c r="I862" s="68" t="s">
        <v>1340</v>
      </c>
    </row>
    <row r="863" spans="2:9" ht="15" customHeight="1" x14ac:dyDescent="0.25">
      <c r="B863" s="9" t="s">
        <v>1321</v>
      </c>
      <c r="C863" s="1">
        <v>20</v>
      </c>
      <c r="D863" s="2" t="s">
        <v>8233</v>
      </c>
      <c r="E863" s="16"/>
      <c r="F863" s="16" t="str">
        <f>IF(INDEX(I.Electricity.ES1U14C3,20)="","",INDEX(I.Electricity.ES1U14C3,20))</f>
        <v/>
      </c>
      <c r="G863" s="16"/>
      <c r="H863" s="1" t="str">
        <f t="shared" si="33"/>
        <v>Complete</v>
      </c>
      <c r="I863" s="68" t="s">
        <v>1341</v>
      </c>
    </row>
    <row r="864" spans="2:9" ht="15" customHeight="1" x14ac:dyDescent="0.25">
      <c r="B864" s="7" t="s">
        <v>1321</v>
      </c>
      <c r="C864" s="5">
        <v>21</v>
      </c>
      <c r="D864" s="6" t="s">
        <v>8233</v>
      </c>
      <c r="E864" s="76"/>
      <c r="F864" s="76" t="str">
        <f>IF(INDEX(I.Electricity.ES1U14C3,21)="","",INDEX(I.Electricity.ES1U14C3,21))</f>
        <v/>
      </c>
      <c r="G864" s="76"/>
      <c r="H864" s="5" t="str">
        <f t="shared" si="33"/>
        <v>Complete</v>
      </c>
      <c r="I864" s="71" t="s">
        <v>1342</v>
      </c>
    </row>
    <row r="865" spans="2:9" ht="15" customHeight="1" x14ac:dyDescent="0.25">
      <c r="B865" s="9" t="s">
        <v>1343</v>
      </c>
      <c r="C865" s="1">
        <v>1</v>
      </c>
      <c r="D865" s="2" t="s">
        <v>8234</v>
      </c>
      <c r="E865" s="16"/>
      <c r="F865" s="16" t="str">
        <f>IF(INDEX(I.Electricity.ES1U15C3,1)="","",INDEX(I.Electricity.ES1U15C3,1))</f>
        <v/>
      </c>
      <c r="G865" s="16"/>
      <c r="H865" s="1" t="str">
        <f t="shared" ref="H865:H885" si="34">IF(AND(I.Developer.ES1=TRUE,I.Facility.UnitCount&gt;=15,I.Developer.C3=TRUE,F865=""),"Incomplete","Complete")</f>
        <v>Complete</v>
      </c>
      <c r="I865" s="68" t="s">
        <v>1344</v>
      </c>
    </row>
    <row r="866" spans="2:9" ht="15" customHeight="1" x14ac:dyDescent="0.25">
      <c r="B866" s="9" t="s">
        <v>1343</v>
      </c>
      <c r="C866" s="1">
        <v>2</v>
      </c>
      <c r="D866" s="2" t="s">
        <v>8234</v>
      </c>
      <c r="E866" s="16"/>
      <c r="F866" s="16" t="str">
        <f>IF(INDEX(I.Electricity.ES1U15C3,2)="","",INDEX(I.Electricity.ES1U15C3,2))</f>
        <v/>
      </c>
      <c r="G866" s="16"/>
      <c r="H866" s="1" t="str">
        <f t="shared" si="34"/>
        <v>Complete</v>
      </c>
      <c r="I866" s="68" t="s">
        <v>1345</v>
      </c>
    </row>
    <row r="867" spans="2:9" ht="15" customHeight="1" x14ac:dyDescent="0.25">
      <c r="B867" s="9" t="s">
        <v>1343</v>
      </c>
      <c r="C867" s="1">
        <v>3</v>
      </c>
      <c r="D867" s="2" t="s">
        <v>8234</v>
      </c>
      <c r="E867" s="16"/>
      <c r="F867" s="16" t="str">
        <f>IF(INDEX(I.Electricity.ES1U15C3,3)="","",INDEX(I.Electricity.ES1U15C3,3))</f>
        <v/>
      </c>
      <c r="G867" s="16"/>
      <c r="H867" s="1" t="str">
        <f t="shared" si="34"/>
        <v>Complete</v>
      </c>
      <c r="I867" s="68" t="s">
        <v>1346</v>
      </c>
    </row>
    <row r="868" spans="2:9" ht="15" customHeight="1" x14ac:dyDescent="0.25">
      <c r="B868" s="9" t="s">
        <v>1343</v>
      </c>
      <c r="C868" s="1">
        <v>4</v>
      </c>
      <c r="D868" s="2" t="s">
        <v>8234</v>
      </c>
      <c r="E868" s="16"/>
      <c r="F868" s="16" t="str">
        <f>IF(INDEX(I.Electricity.ES1U15C3,4)="","",INDEX(I.Electricity.ES1U15C3,4))</f>
        <v/>
      </c>
      <c r="G868" s="16"/>
      <c r="H868" s="1" t="str">
        <f t="shared" si="34"/>
        <v>Complete</v>
      </c>
      <c r="I868" s="68" t="s">
        <v>1347</v>
      </c>
    </row>
    <row r="869" spans="2:9" ht="15" customHeight="1" x14ac:dyDescent="0.25">
      <c r="B869" s="9" t="s">
        <v>1343</v>
      </c>
      <c r="C869" s="1">
        <v>5</v>
      </c>
      <c r="D869" s="2" t="s">
        <v>8234</v>
      </c>
      <c r="E869" s="16"/>
      <c r="F869" s="16" t="str">
        <f>IF(INDEX(I.Electricity.ES1U15C3,5)="","",INDEX(I.Electricity.ES1U15C3,5))</f>
        <v/>
      </c>
      <c r="G869" s="16"/>
      <c r="H869" s="1" t="str">
        <f t="shared" si="34"/>
        <v>Complete</v>
      </c>
      <c r="I869" s="68" t="s">
        <v>1348</v>
      </c>
    </row>
    <row r="870" spans="2:9" ht="15" customHeight="1" x14ac:dyDescent="0.25">
      <c r="B870" s="9" t="s">
        <v>1343</v>
      </c>
      <c r="C870" s="1">
        <v>6</v>
      </c>
      <c r="D870" s="2" t="s">
        <v>8234</v>
      </c>
      <c r="E870" s="16"/>
      <c r="F870" s="16" t="str">
        <f>IF(INDEX(I.Electricity.ES1U15C3,6)="","",INDEX(I.Electricity.ES1U15C3,6))</f>
        <v/>
      </c>
      <c r="G870" s="16"/>
      <c r="H870" s="1" t="str">
        <f t="shared" si="34"/>
        <v>Complete</v>
      </c>
      <c r="I870" s="68" t="s">
        <v>1349</v>
      </c>
    </row>
    <row r="871" spans="2:9" ht="15" customHeight="1" x14ac:dyDescent="0.25">
      <c r="B871" s="9" t="s">
        <v>1343</v>
      </c>
      <c r="C871" s="1">
        <v>7</v>
      </c>
      <c r="D871" s="2" t="s">
        <v>8234</v>
      </c>
      <c r="E871" s="16"/>
      <c r="F871" s="16" t="str">
        <f>IF(INDEX(I.Electricity.ES1U15C3,7)="","",INDEX(I.Electricity.ES1U15C3,7))</f>
        <v/>
      </c>
      <c r="G871" s="16"/>
      <c r="H871" s="1" t="str">
        <f t="shared" si="34"/>
        <v>Complete</v>
      </c>
      <c r="I871" s="68" t="s">
        <v>1350</v>
      </c>
    </row>
    <row r="872" spans="2:9" ht="15" customHeight="1" x14ac:dyDescent="0.25">
      <c r="B872" s="9" t="s">
        <v>1343</v>
      </c>
      <c r="C872" s="1">
        <v>8</v>
      </c>
      <c r="D872" s="2" t="s">
        <v>8234</v>
      </c>
      <c r="E872" s="16"/>
      <c r="F872" s="16" t="str">
        <f>IF(INDEX(I.Electricity.ES1U15C3,8)="","",INDEX(I.Electricity.ES1U15C3,8))</f>
        <v/>
      </c>
      <c r="G872" s="16"/>
      <c r="H872" s="1" t="str">
        <f t="shared" si="34"/>
        <v>Complete</v>
      </c>
      <c r="I872" s="68" t="s">
        <v>1351</v>
      </c>
    </row>
    <row r="873" spans="2:9" ht="15" customHeight="1" x14ac:dyDescent="0.25">
      <c r="B873" s="9" t="s">
        <v>1343</v>
      </c>
      <c r="C873" s="1">
        <v>9</v>
      </c>
      <c r="D873" s="2" t="s">
        <v>8234</v>
      </c>
      <c r="E873" s="16"/>
      <c r="F873" s="16" t="str">
        <f>IF(INDEX(I.Electricity.ES1U15C3,9)="","",INDEX(I.Electricity.ES1U15C3,9))</f>
        <v/>
      </c>
      <c r="G873" s="16"/>
      <c r="H873" s="1" t="str">
        <f t="shared" si="34"/>
        <v>Complete</v>
      </c>
      <c r="I873" s="68" t="s">
        <v>1352</v>
      </c>
    </row>
    <row r="874" spans="2:9" ht="15" customHeight="1" x14ac:dyDescent="0.25">
      <c r="B874" s="9" t="s">
        <v>1343</v>
      </c>
      <c r="C874" s="1">
        <v>10</v>
      </c>
      <c r="D874" s="2" t="s">
        <v>8234</v>
      </c>
      <c r="E874" s="16"/>
      <c r="F874" s="16" t="str">
        <f>IF(INDEX(I.Electricity.ES1U15C3,10)="","",INDEX(I.Electricity.ES1U15C3,10))</f>
        <v/>
      </c>
      <c r="G874" s="16"/>
      <c r="H874" s="1" t="str">
        <f t="shared" si="34"/>
        <v>Complete</v>
      </c>
      <c r="I874" s="68" t="s">
        <v>1353</v>
      </c>
    </row>
    <row r="875" spans="2:9" ht="15" customHeight="1" x14ac:dyDescent="0.25">
      <c r="B875" s="9" t="s">
        <v>1343</v>
      </c>
      <c r="C875" s="1">
        <v>11</v>
      </c>
      <c r="D875" s="2" t="s">
        <v>8234</v>
      </c>
      <c r="E875" s="16"/>
      <c r="F875" s="16" t="str">
        <f>IF(INDEX(I.Electricity.ES1U15C3,11)="","",INDEX(I.Electricity.ES1U15C3,11))</f>
        <v/>
      </c>
      <c r="G875" s="16"/>
      <c r="H875" s="1" t="str">
        <f t="shared" si="34"/>
        <v>Complete</v>
      </c>
      <c r="I875" s="68" t="s">
        <v>1354</v>
      </c>
    </row>
    <row r="876" spans="2:9" ht="15" customHeight="1" x14ac:dyDescent="0.25">
      <c r="B876" s="9" t="s">
        <v>1343</v>
      </c>
      <c r="C876" s="1">
        <v>12</v>
      </c>
      <c r="D876" s="2" t="s">
        <v>8234</v>
      </c>
      <c r="E876" s="16"/>
      <c r="F876" s="16" t="str">
        <f>IF(INDEX(I.Electricity.ES1U15C3,12)="","",INDEX(I.Electricity.ES1U15C3,12))</f>
        <v/>
      </c>
      <c r="G876" s="16"/>
      <c r="H876" s="1" t="str">
        <f t="shared" si="34"/>
        <v>Complete</v>
      </c>
      <c r="I876" s="68" t="s">
        <v>1355</v>
      </c>
    </row>
    <row r="877" spans="2:9" ht="15" customHeight="1" x14ac:dyDescent="0.25">
      <c r="B877" s="9" t="s">
        <v>1343</v>
      </c>
      <c r="C877" s="1">
        <v>13</v>
      </c>
      <c r="D877" s="2" t="s">
        <v>8234</v>
      </c>
      <c r="E877" s="16"/>
      <c r="F877" s="16" t="str">
        <f>IF(INDEX(I.Electricity.ES1U15C3,13)="","",INDEX(I.Electricity.ES1U15C3,13))</f>
        <v/>
      </c>
      <c r="G877" s="16"/>
      <c r="H877" s="1" t="str">
        <f t="shared" si="34"/>
        <v>Complete</v>
      </c>
      <c r="I877" s="68" t="s">
        <v>1356</v>
      </c>
    </row>
    <row r="878" spans="2:9" ht="15" customHeight="1" x14ac:dyDescent="0.25">
      <c r="B878" s="9" t="s">
        <v>1343</v>
      </c>
      <c r="C878" s="1">
        <v>14</v>
      </c>
      <c r="D878" s="2" t="s">
        <v>8234</v>
      </c>
      <c r="E878" s="16"/>
      <c r="F878" s="16" t="str">
        <f>IF(INDEX(I.Electricity.ES1U15C3,14)="","",INDEX(I.Electricity.ES1U15C3,14))</f>
        <v/>
      </c>
      <c r="G878" s="16"/>
      <c r="H878" s="1" t="str">
        <f t="shared" si="34"/>
        <v>Complete</v>
      </c>
      <c r="I878" s="68" t="s">
        <v>1357</v>
      </c>
    </row>
    <row r="879" spans="2:9" ht="15" customHeight="1" x14ac:dyDescent="0.25">
      <c r="B879" s="9" t="s">
        <v>1343</v>
      </c>
      <c r="C879" s="1">
        <v>15</v>
      </c>
      <c r="D879" s="2" t="s">
        <v>8234</v>
      </c>
      <c r="E879" s="16"/>
      <c r="F879" s="16" t="str">
        <f>IF(INDEX(I.Electricity.ES1U15C3,15)="","",INDEX(I.Electricity.ES1U15C3,15))</f>
        <v/>
      </c>
      <c r="G879" s="16"/>
      <c r="H879" s="1" t="str">
        <f t="shared" si="34"/>
        <v>Complete</v>
      </c>
      <c r="I879" s="68" t="s">
        <v>1358</v>
      </c>
    </row>
    <row r="880" spans="2:9" ht="15" customHeight="1" x14ac:dyDescent="0.25">
      <c r="B880" s="9" t="s">
        <v>1343</v>
      </c>
      <c r="C880" s="1">
        <v>16</v>
      </c>
      <c r="D880" s="2" t="s">
        <v>8234</v>
      </c>
      <c r="E880" s="16"/>
      <c r="F880" s="16" t="str">
        <f>IF(INDEX(I.Electricity.ES1U15C3,16)="","",INDEX(I.Electricity.ES1U15C3,16))</f>
        <v/>
      </c>
      <c r="G880" s="16"/>
      <c r="H880" s="1" t="str">
        <f t="shared" si="34"/>
        <v>Complete</v>
      </c>
      <c r="I880" s="68" t="s">
        <v>1359</v>
      </c>
    </row>
    <row r="881" spans="2:9" ht="15" customHeight="1" x14ac:dyDescent="0.25">
      <c r="B881" s="9" t="s">
        <v>1343</v>
      </c>
      <c r="C881" s="1">
        <v>17</v>
      </c>
      <c r="D881" s="2" t="s">
        <v>8234</v>
      </c>
      <c r="E881" s="16"/>
      <c r="F881" s="16" t="str">
        <f>IF(INDEX(I.Electricity.ES1U15C3,17)="","",INDEX(I.Electricity.ES1U15C3,17))</f>
        <v/>
      </c>
      <c r="G881" s="16"/>
      <c r="H881" s="1" t="str">
        <f t="shared" si="34"/>
        <v>Complete</v>
      </c>
      <c r="I881" s="68" t="s">
        <v>1360</v>
      </c>
    </row>
    <row r="882" spans="2:9" ht="15" customHeight="1" x14ac:dyDescent="0.25">
      <c r="B882" s="9" t="s">
        <v>1343</v>
      </c>
      <c r="C882" s="1">
        <v>18</v>
      </c>
      <c r="D882" s="2" t="s">
        <v>8234</v>
      </c>
      <c r="E882" s="16"/>
      <c r="F882" s="16" t="str">
        <f>IF(INDEX(I.Electricity.ES1U15C3,18)="","",INDEX(I.Electricity.ES1U15C3,18))</f>
        <v/>
      </c>
      <c r="G882" s="16"/>
      <c r="H882" s="1" t="str">
        <f t="shared" si="34"/>
        <v>Complete</v>
      </c>
      <c r="I882" s="68" t="s">
        <v>1361</v>
      </c>
    </row>
    <row r="883" spans="2:9" ht="15" customHeight="1" x14ac:dyDescent="0.25">
      <c r="B883" s="9" t="s">
        <v>1343</v>
      </c>
      <c r="C883" s="1">
        <v>19</v>
      </c>
      <c r="D883" s="2" t="s">
        <v>8234</v>
      </c>
      <c r="E883" s="16"/>
      <c r="F883" s="16" t="str">
        <f>IF(INDEX(I.Electricity.ES1U15C3,19)="","",INDEX(I.Electricity.ES1U15C3,19))</f>
        <v/>
      </c>
      <c r="G883" s="16"/>
      <c r="H883" s="1" t="str">
        <f t="shared" si="34"/>
        <v>Complete</v>
      </c>
      <c r="I883" s="68" t="s">
        <v>1362</v>
      </c>
    </row>
    <row r="884" spans="2:9" ht="15" customHeight="1" x14ac:dyDescent="0.25">
      <c r="B884" s="9" t="s">
        <v>1343</v>
      </c>
      <c r="C884" s="1">
        <v>20</v>
      </c>
      <c r="D884" s="2" t="s">
        <v>8234</v>
      </c>
      <c r="E884" s="16"/>
      <c r="F884" s="16" t="str">
        <f>IF(INDEX(I.Electricity.ES1U15C3,20)="","",INDEX(I.Electricity.ES1U15C3,20))</f>
        <v/>
      </c>
      <c r="G884" s="16"/>
      <c r="H884" s="1" t="str">
        <f t="shared" si="34"/>
        <v>Complete</v>
      </c>
      <c r="I884" s="68" t="s">
        <v>1363</v>
      </c>
    </row>
    <row r="885" spans="2:9" ht="15" customHeight="1" x14ac:dyDescent="0.25">
      <c r="B885" s="7" t="s">
        <v>1343</v>
      </c>
      <c r="C885" s="5">
        <v>21</v>
      </c>
      <c r="D885" s="6" t="s">
        <v>8234</v>
      </c>
      <c r="E885" s="76"/>
      <c r="F885" s="76" t="str">
        <f>IF(INDEX(I.Electricity.ES1U15C3,21)="","",INDEX(I.Electricity.ES1U15C3,21))</f>
        <v/>
      </c>
      <c r="G885" s="76"/>
      <c r="H885" s="5" t="str">
        <f t="shared" si="34"/>
        <v>Complete</v>
      </c>
      <c r="I885" s="71" t="s">
        <v>1364</v>
      </c>
    </row>
    <row r="886" spans="2:9" ht="15" customHeight="1" x14ac:dyDescent="0.25">
      <c r="B886" s="9" t="s">
        <v>1365</v>
      </c>
      <c r="C886" s="1">
        <v>1</v>
      </c>
      <c r="D886" s="2" t="s">
        <v>8235</v>
      </c>
      <c r="E886" s="16"/>
      <c r="F886" s="16" t="str">
        <f>IF(INDEX(I.Electricity.ES1U16C3,1)="","",INDEX(I.Electricity.ES1U16C3,1))</f>
        <v/>
      </c>
      <c r="G886" s="16"/>
      <c r="H886" s="1" t="str">
        <f t="shared" ref="H886:H906" si="35">IF(AND(I.Developer.ES1=TRUE,I.Facility.UnitCount&gt;=16,I.Developer.C3=TRUE,F886=""),"Incomplete","Complete")</f>
        <v>Complete</v>
      </c>
      <c r="I886" s="68" t="s">
        <v>1366</v>
      </c>
    </row>
    <row r="887" spans="2:9" ht="15" customHeight="1" x14ac:dyDescent="0.25">
      <c r="B887" s="9" t="s">
        <v>1365</v>
      </c>
      <c r="C887" s="1">
        <v>2</v>
      </c>
      <c r="D887" s="2" t="s">
        <v>8235</v>
      </c>
      <c r="E887" s="16"/>
      <c r="F887" s="16" t="str">
        <f>IF(INDEX(I.Electricity.ES1U16C3,2)="","",INDEX(I.Electricity.ES1U16C3,2))</f>
        <v/>
      </c>
      <c r="G887" s="16"/>
      <c r="H887" s="1" t="str">
        <f t="shared" si="35"/>
        <v>Complete</v>
      </c>
      <c r="I887" s="68" t="s">
        <v>1367</v>
      </c>
    </row>
    <row r="888" spans="2:9" ht="15" customHeight="1" x14ac:dyDescent="0.25">
      <c r="B888" s="9" t="s">
        <v>1365</v>
      </c>
      <c r="C888" s="1">
        <v>3</v>
      </c>
      <c r="D888" s="2" t="s">
        <v>8235</v>
      </c>
      <c r="E888" s="16"/>
      <c r="F888" s="16" t="str">
        <f>IF(INDEX(I.Electricity.ES1U16C3,3)="","",INDEX(I.Electricity.ES1U16C3,3))</f>
        <v/>
      </c>
      <c r="G888" s="16"/>
      <c r="H888" s="1" t="str">
        <f t="shared" si="35"/>
        <v>Complete</v>
      </c>
      <c r="I888" s="68" t="s">
        <v>1368</v>
      </c>
    </row>
    <row r="889" spans="2:9" ht="15" customHeight="1" x14ac:dyDescent="0.25">
      <c r="B889" s="9" t="s">
        <v>1365</v>
      </c>
      <c r="C889" s="1">
        <v>4</v>
      </c>
      <c r="D889" s="2" t="s">
        <v>8235</v>
      </c>
      <c r="E889" s="16"/>
      <c r="F889" s="16" t="str">
        <f>IF(INDEX(I.Electricity.ES1U16C3,4)="","",INDEX(I.Electricity.ES1U16C3,4))</f>
        <v/>
      </c>
      <c r="G889" s="16"/>
      <c r="H889" s="1" t="str">
        <f t="shared" si="35"/>
        <v>Complete</v>
      </c>
      <c r="I889" s="68" t="s">
        <v>1369</v>
      </c>
    </row>
    <row r="890" spans="2:9" ht="15" customHeight="1" x14ac:dyDescent="0.25">
      <c r="B890" s="9" t="s">
        <v>1365</v>
      </c>
      <c r="C890" s="1">
        <v>5</v>
      </c>
      <c r="D890" s="2" t="s">
        <v>8235</v>
      </c>
      <c r="E890" s="16"/>
      <c r="F890" s="16" t="str">
        <f>IF(INDEX(I.Electricity.ES1U16C3,5)="","",INDEX(I.Electricity.ES1U16C3,5))</f>
        <v/>
      </c>
      <c r="G890" s="16"/>
      <c r="H890" s="1" t="str">
        <f t="shared" si="35"/>
        <v>Complete</v>
      </c>
      <c r="I890" s="68" t="s">
        <v>1370</v>
      </c>
    </row>
    <row r="891" spans="2:9" ht="15" customHeight="1" x14ac:dyDescent="0.25">
      <c r="B891" s="9" t="s">
        <v>1365</v>
      </c>
      <c r="C891" s="1">
        <v>6</v>
      </c>
      <c r="D891" s="2" t="s">
        <v>8235</v>
      </c>
      <c r="E891" s="16"/>
      <c r="F891" s="16" t="str">
        <f>IF(INDEX(I.Electricity.ES1U16C3,6)="","",INDEX(I.Electricity.ES1U16C3,6))</f>
        <v/>
      </c>
      <c r="G891" s="16"/>
      <c r="H891" s="1" t="str">
        <f t="shared" si="35"/>
        <v>Complete</v>
      </c>
      <c r="I891" s="68" t="s">
        <v>1371</v>
      </c>
    </row>
    <row r="892" spans="2:9" ht="15" customHeight="1" x14ac:dyDescent="0.25">
      <c r="B892" s="9" t="s">
        <v>1365</v>
      </c>
      <c r="C892" s="1">
        <v>7</v>
      </c>
      <c r="D892" s="2" t="s">
        <v>8235</v>
      </c>
      <c r="E892" s="16"/>
      <c r="F892" s="16" t="str">
        <f>IF(INDEX(I.Electricity.ES1U16C3,7)="","",INDEX(I.Electricity.ES1U16C3,7))</f>
        <v/>
      </c>
      <c r="G892" s="16"/>
      <c r="H892" s="1" t="str">
        <f t="shared" si="35"/>
        <v>Complete</v>
      </c>
      <c r="I892" s="68" t="s">
        <v>1372</v>
      </c>
    </row>
    <row r="893" spans="2:9" ht="15" customHeight="1" x14ac:dyDescent="0.25">
      <c r="B893" s="9" t="s">
        <v>1365</v>
      </c>
      <c r="C893" s="1">
        <v>8</v>
      </c>
      <c r="D893" s="2" t="s">
        <v>8235</v>
      </c>
      <c r="E893" s="16"/>
      <c r="F893" s="16" t="str">
        <f>IF(INDEX(I.Electricity.ES1U16C3,8)="","",INDEX(I.Electricity.ES1U16C3,8))</f>
        <v/>
      </c>
      <c r="G893" s="16"/>
      <c r="H893" s="1" t="str">
        <f t="shared" si="35"/>
        <v>Complete</v>
      </c>
      <c r="I893" s="68" t="s">
        <v>1373</v>
      </c>
    </row>
    <row r="894" spans="2:9" ht="15" customHeight="1" x14ac:dyDescent="0.25">
      <c r="B894" s="9" t="s">
        <v>1365</v>
      </c>
      <c r="C894" s="1">
        <v>9</v>
      </c>
      <c r="D894" s="2" t="s">
        <v>8235</v>
      </c>
      <c r="E894" s="16"/>
      <c r="F894" s="16" t="str">
        <f>IF(INDEX(I.Electricity.ES1U16C3,9)="","",INDEX(I.Electricity.ES1U16C3,9))</f>
        <v/>
      </c>
      <c r="G894" s="16"/>
      <c r="H894" s="1" t="str">
        <f t="shared" si="35"/>
        <v>Complete</v>
      </c>
      <c r="I894" s="68" t="s">
        <v>1374</v>
      </c>
    </row>
    <row r="895" spans="2:9" ht="15" customHeight="1" x14ac:dyDescent="0.25">
      <c r="B895" s="9" t="s">
        <v>1365</v>
      </c>
      <c r="C895" s="1">
        <v>10</v>
      </c>
      <c r="D895" s="2" t="s">
        <v>8235</v>
      </c>
      <c r="E895" s="16"/>
      <c r="F895" s="16" t="str">
        <f>IF(INDEX(I.Electricity.ES1U16C3,10)="","",INDEX(I.Electricity.ES1U16C3,10))</f>
        <v/>
      </c>
      <c r="G895" s="16"/>
      <c r="H895" s="1" t="str">
        <f t="shared" si="35"/>
        <v>Complete</v>
      </c>
      <c r="I895" s="68" t="s">
        <v>1375</v>
      </c>
    </row>
    <row r="896" spans="2:9" ht="15" customHeight="1" x14ac:dyDescent="0.25">
      <c r="B896" s="9" t="s">
        <v>1365</v>
      </c>
      <c r="C896" s="1">
        <v>11</v>
      </c>
      <c r="D896" s="2" t="s">
        <v>8235</v>
      </c>
      <c r="E896" s="16"/>
      <c r="F896" s="16" t="str">
        <f>IF(INDEX(I.Electricity.ES1U16C3,11)="","",INDEX(I.Electricity.ES1U16C3,11))</f>
        <v/>
      </c>
      <c r="G896" s="16"/>
      <c r="H896" s="1" t="str">
        <f t="shared" si="35"/>
        <v>Complete</v>
      </c>
      <c r="I896" s="68" t="s">
        <v>1376</v>
      </c>
    </row>
    <row r="897" spans="2:9" ht="15" customHeight="1" x14ac:dyDescent="0.25">
      <c r="B897" s="9" t="s">
        <v>1365</v>
      </c>
      <c r="C897" s="1">
        <v>12</v>
      </c>
      <c r="D897" s="2" t="s">
        <v>8235</v>
      </c>
      <c r="E897" s="16"/>
      <c r="F897" s="16" t="str">
        <f>IF(INDEX(I.Electricity.ES1U16C3,12)="","",INDEX(I.Electricity.ES1U16C3,12))</f>
        <v/>
      </c>
      <c r="G897" s="16"/>
      <c r="H897" s="1" t="str">
        <f t="shared" si="35"/>
        <v>Complete</v>
      </c>
      <c r="I897" s="68" t="s">
        <v>1377</v>
      </c>
    </row>
    <row r="898" spans="2:9" ht="15" customHeight="1" x14ac:dyDescent="0.25">
      <c r="B898" s="9" t="s">
        <v>1365</v>
      </c>
      <c r="C898" s="1">
        <v>13</v>
      </c>
      <c r="D898" s="2" t="s">
        <v>8235</v>
      </c>
      <c r="E898" s="16"/>
      <c r="F898" s="16" t="str">
        <f>IF(INDEX(I.Electricity.ES1U16C3,13)="","",INDEX(I.Electricity.ES1U16C3,13))</f>
        <v/>
      </c>
      <c r="G898" s="16"/>
      <c r="H898" s="1" t="str">
        <f t="shared" si="35"/>
        <v>Complete</v>
      </c>
      <c r="I898" s="68" t="s">
        <v>1378</v>
      </c>
    </row>
    <row r="899" spans="2:9" ht="15" customHeight="1" x14ac:dyDescent="0.25">
      <c r="B899" s="9" t="s">
        <v>1365</v>
      </c>
      <c r="C899" s="1">
        <v>14</v>
      </c>
      <c r="D899" s="2" t="s">
        <v>8235</v>
      </c>
      <c r="E899" s="16"/>
      <c r="F899" s="16" t="str">
        <f>IF(INDEX(I.Electricity.ES1U16C3,14)="","",INDEX(I.Electricity.ES1U16C3,14))</f>
        <v/>
      </c>
      <c r="G899" s="16"/>
      <c r="H899" s="1" t="str">
        <f t="shared" si="35"/>
        <v>Complete</v>
      </c>
      <c r="I899" s="68" t="s">
        <v>1379</v>
      </c>
    </row>
    <row r="900" spans="2:9" ht="15" customHeight="1" x14ac:dyDescent="0.25">
      <c r="B900" s="9" t="s">
        <v>1365</v>
      </c>
      <c r="C900" s="1">
        <v>15</v>
      </c>
      <c r="D900" s="2" t="s">
        <v>8235</v>
      </c>
      <c r="E900" s="16"/>
      <c r="F900" s="16" t="str">
        <f>IF(INDEX(I.Electricity.ES1U16C3,15)="","",INDEX(I.Electricity.ES1U16C3,15))</f>
        <v/>
      </c>
      <c r="G900" s="16"/>
      <c r="H900" s="1" t="str">
        <f t="shared" si="35"/>
        <v>Complete</v>
      </c>
      <c r="I900" s="68" t="s">
        <v>1380</v>
      </c>
    </row>
    <row r="901" spans="2:9" ht="15" customHeight="1" x14ac:dyDescent="0.25">
      <c r="B901" s="9" t="s">
        <v>1365</v>
      </c>
      <c r="C901" s="1">
        <v>16</v>
      </c>
      <c r="D901" s="2" t="s">
        <v>8235</v>
      </c>
      <c r="E901" s="16"/>
      <c r="F901" s="16" t="str">
        <f>IF(INDEX(I.Electricity.ES1U16C3,16)="","",INDEX(I.Electricity.ES1U16C3,16))</f>
        <v/>
      </c>
      <c r="G901" s="16"/>
      <c r="H901" s="1" t="str">
        <f t="shared" si="35"/>
        <v>Complete</v>
      </c>
      <c r="I901" s="68" t="s">
        <v>1381</v>
      </c>
    </row>
    <row r="902" spans="2:9" ht="15" customHeight="1" x14ac:dyDescent="0.25">
      <c r="B902" s="9" t="s">
        <v>1365</v>
      </c>
      <c r="C902" s="1">
        <v>17</v>
      </c>
      <c r="D902" s="2" t="s">
        <v>8235</v>
      </c>
      <c r="E902" s="16"/>
      <c r="F902" s="16" t="str">
        <f>IF(INDEX(I.Electricity.ES1U16C3,17)="","",INDEX(I.Electricity.ES1U16C3,17))</f>
        <v/>
      </c>
      <c r="G902" s="16"/>
      <c r="H902" s="1" t="str">
        <f t="shared" si="35"/>
        <v>Complete</v>
      </c>
      <c r="I902" s="68" t="s">
        <v>1382</v>
      </c>
    </row>
    <row r="903" spans="2:9" ht="15" customHeight="1" x14ac:dyDescent="0.25">
      <c r="B903" s="9" t="s">
        <v>1365</v>
      </c>
      <c r="C903" s="1">
        <v>18</v>
      </c>
      <c r="D903" s="2" t="s">
        <v>8235</v>
      </c>
      <c r="E903" s="16"/>
      <c r="F903" s="16" t="str">
        <f>IF(INDEX(I.Electricity.ES1U16C3,18)="","",INDEX(I.Electricity.ES1U16C3,18))</f>
        <v/>
      </c>
      <c r="G903" s="16"/>
      <c r="H903" s="1" t="str">
        <f t="shared" si="35"/>
        <v>Complete</v>
      </c>
      <c r="I903" s="68" t="s">
        <v>1383</v>
      </c>
    </row>
    <row r="904" spans="2:9" ht="15" customHeight="1" x14ac:dyDescent="0.25">
      <c r="B904" s="9" t="s">
        <v>1365</v>
      </c>
      <c r="C904" s="1">
        <v>19</v>
      </c>
      <c r="D904" s="2" t="s">
        <v>8235</v>
      </c>
      <c r="E904" s="16"/>
      <c r="F904" s="16" t="str">
        <f>IF(INDEX(I.Electricity.ES1U16C3,19)="","",INDEX(I.Electricity.ES1U16C3,19))</f>
        <v/>
      </c>
      <c r="G904" s="16"/>
      <c r="H904" s="1" t="str">
        <f t="shared" si="35"/>
        <v>Complete</v>
      </c>
      <c r="I904" s="68" t="s">
        <v>1384</v>
      </c>
    </row>
    <row r="905" spans="2:9" ht="15" customHeight="1" x14ac:dyDescent="0.25">
      <c r="B905" s="9" t="s">
        <v>1365</v>
      </c>
      <c r="C905" s="1">
        <v>20</v>
      </c>
      <c r="D905" s="2" t="s">
        <v>8235</v>
      </c>
      <c r="E905" s="16"/>
      <c r="F905" s="16" t="str">
        <f>IF(INDEX(I.Electricity.ES1U16C3,20)="","",INDEX(I.Electricity.ES1U16C3,20))</f>
        <v/>
      </c>
      <c r="G905" s="16"/>
      <c r="H905" s="1" t="str">
        <f t="shared" si="35"/>
        <v>Complete</v>
      </c>
      <c r="I905" s="68" t="s">
        <v>1385</v>
      </c>
    </row>
    <row r="906" spans="2:9" ht="15" customHeight="1" x14ac:dyDescent="0.25">
      <c r="B906" s="7" t="s">
        <v>1365</v>
      </c>
      <c r="C906" s="5">
        <v>21</v>
      </c>
      <c r="D906" s="6" t="s">
        <v>8235</v>
      </c>
      <c r="E906" s="76"/>
      <c r="F906" s="76" t="str">
        <f>IF(INDEX(I.Electricity.ES1U16C3,21)="","",INDEX(I.Electricity.ES1U16C3,21))</f>
        <v/>
      </c>
      <c r="G906" s="76"/>
      <c r="H906" s="5" t="str">
        <f t="shared" si="35"/>
        <v>Complete</v>
      </c>
      <c r="I906" s="71" t="s">
        <v>1386</v>
      </c>
    </row>
    <row r="907" spans="2:9" ht="15" customHeight="1" x14ac:dyDescent="0.25">
      <c r="B907" s="9" t="s">
        <v>1387</v>
      </c>
      <c r="C907" s="1">
        <v>1</v>
      </c>
      <c r="D907" s="2" t="s">
        <v>8236</v>
      </c>
      <c r="E907" s="16"/>
      <c r="F907" s="16" t="str">
        <f>IF(INDEX(I.Electricity.ES1U17C3,1)="","",INDEX(I.Electricity.ES1U17C3,1))</f>
        <v/>
      </c>
      <c r="G907" s="16"/>
      <c r="H907" s="1" t="str">
        <f t="shared" ref="H907:H927" si="36">IF(AND(I.Developer.ES1=TRUE,I.Facility.UnitCount&gt;=17,I.Developer.C3=TRUE,F907=""),"Incomplete","Complete")</f>
        <v>Complete</v>
      </c>
      <c r="I907" s="68" t="s">
        <v>1388</v>
      </c>
    </row>
    <row r="908" spans="2:9" ht="15" customHeight="1" x14ac:dyDescent="0.25">
      <c r="B908" s="9" t="s">
        <v>1387</v>
      </c>
      <c r="C908" s="1">
        <v>2</v>
      </c>
      <c r="D908" s="2" t="s">
        <v>8236</v>
      </c>
      <c r="E908" s="16"/>
      <c r="F908" s="16" t="str">
        <f>IF(INDEX(I.Electricity.ES1U17C3,2)="","",INDEX(I.Electricity.ES1U17C3,2))</f>
        <v/>
      </c>
      <c r="G908" s="16"/>
      <c r="H908" s="1" t="str">
        <f t="shared" si="36"/>
        <v>Complete</v>
      </c>
      <c r="I908" s="68" t="s">
        <v>1389</v>
      </c>
    </row>
    <row r="909" spans="2:9" ht="15" customHeight="1" x14ac:dyDescent="0.25">
      <c r="B909" s="9" t="s">
        <v>1387</v>
      </c>
      <c r="C909" s="1">
        <v>3</v>
      </c>
      <c r="D909" s="2" t="s">
        <v>8236</v>
      </c>
      <c r="E909" s="16"/>
      <c r="F909" s="16" t="str">
        <f>IF(INDEX(I.Electricity.ES1U17C3,3)="","",INDEX(I.Electricity.ES1U17C3,3))</f>
        <v/>
      </c>
      <c r="G909" s="16"/>
      <c r="H909" s="1" t="str">
        <f t="shared" si="36"/>
        <v>Complete</v>
      </c>
      <c r="I909" s="68" t="s">
        <v>1390</v>
      </c>
    </row>
    <row r="910" spans="2:9" ht="15" customHeight="1" x14ac:dyDescent="0.25">
      <c r="B910" s="9" t="s">
        <v>1387</v>
      </c>
      <c r="C910" s="1">
        <v>4</v>
      </c>
      <c r="D910" s="2" t="s">
        <v>8236</v>
      </c>
      <c r="E910" s="16"/>
      <c r="F910" s="16" t="str">
        <f>IF(INDEX(I.Electricity.ES1U17C3,4)="","",INDEX(I.Electricity.ES1U17C3,4))</f>
        <v/>
      </c>
      <c r="G910" s="16"/>
      <c r="H910" s="1" t="str">
        <f t="shared" si="36"/>
        <v>Complete</v>
      </c>
      <c r="I910" s="68" t="s">
        <v>1391</v>
      </c>
    </row>
    <row r="911" spans="2:9" ht="15" customHeight="1" x14ac:dyDescent="0.25">
      <c r="B911" s="9" t="s">
        <v>1387</v>
      </c>
      <c r="C911" s="1">
        <v>5</v>
      </c>
      <c r="D911" s="2" t="s">
        <v>8236</v>
      </c>
      <c r="E911" s="16"/>
      <c r="F911" s="16" t="str">
        <f>IF(INDEX(I.Electricity.ES1U17C3,5)="","",INDEX(I.Electricity.ES1U17C3,5))</f>
        <v/>
      </c>
      <c r="G911" s="16"/>
      <c r="H911" s="1" t="str">
        <f t="shared" si="36"/>
        <v>Complete</v>
      </c>
      <c r="I911" s="68" t="s">
        <v>1392</v>
      </c>
    </row>
    <row r="912" spans="2:9" ht="15" customHeight="1" x14ac:dyDescent="0.25">
      <c r="B912" s="9" t="s">
        <v>1387</v>
      </c>
      <c r="C912" s="1">
        <v>6</v>
      </c>
      <c r="D912" s="2" t="s">
        <v>8236</v>
      </c>
      <c r="E912" s="16"/>
      <c r="F912" s="16" t="str">
        <f>IF(INDEX(I.Electricity.ES1U17C3,6)="","",INDEX(I.Electricity.ES1U17C3,6))</f>
        <v/>
      </c>
      <c r="G912" s="16"/>
      <c r="H912" s="1" t="str">
        <f t="shared" si="36"/>
        <v>Complete</v>
      </c>
      <c r="I912" s="68" t="s">
        <v>1393</v>
      </c>
    </row>
    <row r="913" spans="2:9" ht="15" customHeight="1" x14ac:dyDescent="0.25">
      <c r="B913" s="9" t="s">
        <v>1387</v>
      </c>
      <c r="C913" s="1">
        <v>7</v>
      </c>
      <c r="D913" s="2" t="s">
        <v>8236</v>
      </c>
      <c r="E913" s="16"/>
      <c r="F913" s="16" t="str">
        <f>IF(INDEX(I.Electricity.ES1U17C3,7)="","",INDEX(I.Electricity.ES1U17C3,7))</f>
        <v/>
      </c>
      <c r="G913" s="16"/>
      <c r="H913" s="1" t="str">
        <f t="shared" si="36"/>
        <v>Complete</v>
      </c>
      <c r="I913" s="68" t="s">
        <v>1394</v>
      </c>
    </row>
    <row r="914" spans="2:9" ht="15" customHeight="1" x14ac:dyDescent="0.25">
      <c r="B914" s="9" t="s">
        <v>1387</v>
      </c>
      <c r="C914" s="1">
        <v>8</v>
      </c>
      <c r="D914" s="2" t="s">
        <v>8236</v>
      </c>
      <c r="E914" s="16"/>
      <c r="F914" s="16" t="str">
        <f>IF(INDEX(I.Electricity.ES1U17C3,8)="","",INDEX(I.Electricity.ES1U17C3,8))</f>
        <v/>
      </c>
      <c r="G914" s="16"/>
      <c r="H914" s="1" t="str">
        <f t="shared" si="36"/>
        <v>Complete</v>
      </c>
      <c r="I914" s="68" t="s">
        <v>1395</v>
      </c>
    </row>
    <row r="915" spans="2:9" ht="15" customHeight="1" x14ac:dyDescent="0.25">
      <c r="B915" s="9" t="s">
        <v>1387</v>
      </c>
      <c r="C915" s="1">
        <v>9</v>
      </c>
      <c r="D915" s="2" t="s">
        <v>8236</v>
      </c>
      <c r="E915" s="16"/>
      <c r="F915" s="16" t="str">
        <f>IF(INDEX(I.Electricity.ES1U17C3,9)="","",INDEX(I.Electricity.ES1U17C3,9))</f>
        <v/>
      </c>
      <c r="G915" s="16"/>
      <c r="H915" s="1" t="str">
        <f t="shared" si="36"/>
        <v>Complete</v>
      </c>
      <c r="I915" s="68" t="s">
        <v>1396</v>
      </c>
    </row>
    <row r="916" spans="2:9" ht="15" customHeight="1" x14ac:dyDescent="0.25">
      <c r="B916" s="9" t="s">
        <v>1387</v>
      </c>
      <c r="C916" s="1">
        <v>10</v>
      </c>
      <c r="D916" s="2" t="s">
        <v>8236</v>
      </c>
      <c r="E916" s="16"/>
      <c r="F916" s="16" t="str">
        <f>IF(INDEX(I.Electricity.ES1U17C3,10)="","",INDEX(I.Electricity.ES1U17C3,10))</f>
        <v/>
      </c>
      <c r="G916" s="16"/>
      <c r="H916" s="1" t="str">
        <f t="shared" si="36"/>
        <v>Complete</v>
      </c>
      <c r="I916" s="68" t="s">
        <v>1397</v>
      </c>
    </row>
    <row r="917" spans="2:9" ht="15" customHeight="1" x14ac:dyDescent="0.25">
      <c r="B917" s="9" t="s">
        <v>1387</v>
      </c>
      <c r="C917" s="1">
        <v>11</v>
      </c>
      <c r="D917" s="2" t="s">
        <v>8236</v>
      </c>
      <c r="E917" s="16"/>
      <c r="F917" s="16" t="str">
        <f>IF(INDEX(I.Electricity.ES1U17C3,11)="","",INDEX(I.Electricity.ES1U17C3,11))</f>
        <v/>
      </c>
      <c r="G917" s="16"/>
      <c r="H917" s="1" t="str">
        <f t="shared" si="36"/>
        <v>Complete</v>
      </c>
      <c r="I917" s="68" t="s">
        <v>1398</v>
      </c>
    </row>
    <row r="918" spans="2:9" ht="15" customHeight="1" x14ac:dyDescent="0.25">
      <c r="B918" s="9" t="s">
        <v>1387</v>
      </c>
      <c r="C918" s="1">
        <v>12</v>
      </c>
      <c r="D918" s="2" t="s">
        <v>8236</v>
      </c>
      <c r="E918" s="16"/>
      <c r="F918" s="16" t="str">
        <f>IF(INDEX(I.Electricity.ES1U17C3,12)="","",INDEX(I.Electricity.ES1U17C3,12))</f>
        <v/>
      </c>
      <c r="G918" s="16"/>
      <c r="H918" s="1" t="str">
        <f t="shared" si="36"/>
        <v>Complete</v>
      </c>
      <c r="I918" s="68" t="s">
        <v>1399</v>
      </c>
    </row>
    <row r="919" spans="2:9" ht="15" customHeight="1" x14ac:dyDescent="0.25">
      <c r="B919" s="9" t="s">
        <v>1387</v>
      </c>
      <c r="C919" s="1">
        <v>13</v>
      </c>
      <c r="D919" s="2" t="s">
        <v>8236</v>
      </c>
      <c r="E919" s="16"/>
      <c r="F919" s="16" t="str">
        <f>IF(INDEX(I.Electricity.ES1U17C3,13)="","",INDEX(I.Electricity.ES1U17C3,13))</f>
        <v/>
      </c>
      <c r="G919" s="16"/>
      <c r="H919" s="1" t="str">
        <f t="shared" si="36"/>
        <v>Complete</v>
      </c>
      <c r="I919" s="68" t="s">
        <v>1400</v>
      </c>
    </row>
    <row r="920" spans="2:9" ht="15" customHeight="1" x14ac:dyDescent="0.25">
      <c r="B920" s="9" t="s">
        <v>1387</v>
      </c>
      <c r="C920" s="1">
        <v>14</v>
      </c>
      <c r="D920" s="2" t="s">
        <v>8236</v>
      </c>
      <c r="E920" s="16"/>
      <c r="F920" s="16" t="str">
        <f>IF(INDEX(I.Electricity.ES1U17C3,14)="","",INDEX(I.Electricity.ES1U17C3,14))</f>
        <v/>
      </c>
      <c r="G920" s="16"/>
      <c r="H920" s="1" t="str">
        <f t="shared" si="36"/>
        <v>Complete</v>
      </c>
      <c r="I920" s="68" t="s">
        <v>1401</v>
      </c>
    </row>
    <row r="921" spans="2:9" ht="15" customHeight="1" x14ac:dyDescent="0.25">
      <c r="B921" s="9" t="s">
        <v>1387</v>
      </c>
      <c r="C921" s="1">
        <v>15</v>
      </c>
      <c r="D921" s="2" t="s">
        <v>8236</v>
      </c>
      <c r="E921" s="16"/>
      <c r="F921" s="16" t="str">
        <f>IF(INDEX(I.Electricity.ES1U17C3,15)="","",INDEX(I.Electricity.ES1U17C3,15))</f>
        <v/>
      </c>
      <c r="G921" s="16"/>
      <c r="H921" s="1" t="str">
        <f t="shared" si="36"/>
        <v>Complete</v>
      </c>
      <c r="I921" s="68" t="s">
        <v>1402</v>
      </c>
    </row>
    <row r="922" spans="2:9" ht="15" customHeight="1" x14ac:dyDescent="0.25">
      <c r="B922" s="9" t="s">
        <v>1387</v>
      </c>
      <c r="C922" s="1">
        <v>16</v>
      </c>
      <c r="D922" s="2" t="s">
        <v>8236</v>
      </c>
      <c r="E922" s="16"/>
      <c r="F922" s="16" t="str">
        <f>IF(INDEX(I.Electricity.ES1U17C3,16)="","",INDEX(I.Electricity.ES1U17C3,16))</f>
        <v/>
      </c>
      <c r="G922" s="16"/>
      <c r="H922" s="1" t="str">
        <f t="shared" si="36"/>
        <v>Complete</v>
      </c>
      <c r="I922" s="68" t="s">
        <v>1403</v>
      </c>
    </row>
    <row r="923" spans="2:9" ht="15" customHeight="1" x14ac:dyDescent="0.25">
      <c r="B923" s="9" t="s">
        <v>1387</v>
      </c>
      <c r="C923" s="1">
        <v>17</v>
      </c>
      <c r="D923" s="2" t="s">
        <v>8236</v>
      </c>
      <c r="E923" s="16"/>
      <c r="F923" s="16" t="str">
        <f>IF(INDEX(I.Electricity.ES1U17C3,17)="","",INDEX(I.Electricity.ES1U17C3,17))</f>
        <v/>
      </c>
      <c r="G923" s="16"/>
      <c r="H923" s="1" t="str">
        <f t="shared" si="36"/>
        <v>Complete</v>
      </c>
      <c r="I923" s="68" t="s">
        <v>1404</v>
      </c>
    </row>
    <row r="924" spans="2:9" ht="15" customHeight="1" x14ac:dyDescent="0.25">
      <c r="B924" s="9" t="s">
        <v>1387</v>
      </c>
      <c r="C924" s="1">
        <v>18</v>
      </c>
      <c r="D924" s="2" t="s">
        <v>8236</v>
      </c>
      <c r="E924" s="16"/>
      <c r="F924" s="16" t="str">
        <f>IF(INDEX(I.Electricity.ES1U17C3,18)="","",INDEX(I.Electricity.ES1U17C3,18))</f>
        <v/>
      </c>
      <c r="G924" s="16"/>
      <c r="H924" s="1" t="str">
        <f t="shared" si="36"/>
        <v>Complete</v>
      </c>
      <c r="I924" s="68" t="s">
        <v>1405</v>
      </c>
    </row>
    <row r="925" spans="2:9" ht="15" customHeight="1" x14ac:dyDescent="0.25">
      <c r="B925" s="9" t="s">
        <v>1387</v>
      </c>
      <c r="C925" s="1">
        <v>19</v>
      </c>
      <c r="D925" s="2" t="s">
        <v>8236</v>
      </c>
      <c r="E925" s="16"/>
      <c r="F925" s="16" t="str">
        <f>IF(INDEX(I.Electricity.ES1U17C3,19)="","",INDEX(I.Electricity.ES1U17C3,19))</f>
        <v/>
      </c>
      <c r="G925" s="16"/>
      <c r="H925" s="1" t="str">
        <f t="shared" si="36"/>
        <v>Complete</v>
      </c>
      <c r="I925" s="68" t="s">
        <v>1406</v>
      </c>
    </row>
    <row r="926" spans="2:9" ht="15" customHeight="1" x14ac:dyDescent="0.25">
      <c r="B926" s="9" t="s">
        <v>1387</v>
      </c>
      <c r="C926" s="1">
        <v>20</v>
      </c>
      <c r="D926" s="2" t="s">
        <v>8236</v>
      </c>
      <c r="E926" s="16"/>
      <c r="F926" s="16" t="str">
        <f>IF(INDEX(I.Electricity.ES1U17C3,20)="","",INDEX(I.Electricity.ES1U17C3,20))</f>
        <v/>
      </c>
      <c r="G926" s="16"/>
      <c r="H926" s="1" t="str">
        <f t="shared" si="36"/>
        <v>Complete</v>
      </c>
      <c r="I926" s="68" t="s">
        <v>1407</v>
      </c>
    </row>
    <row r="927" spans="2:9" ht="15" customHeight="1" x14ac:dyDescent="0.25">
      <c r="B927" s="7" t="s">
        <v>1387</v>
      </c>
      <c r="C927" s="5">
        <v>21</v>
      </c>
      <c r="D927" s="6" t="s">
        <v>8236</v>
      </c>
      <c r="E927" s="76"/>
      <c r="F927" s="76" t="str">
        <f>IF(INDEX(I.Electricity.ES1U17C3,21)="","",INDEX(I.Electricity.ES1U17C3,21))</f>
        <v/>
      </c>
      <c r="G927" s="76"/>
      <c r="H927" s="5" t="str">
        <f t="shared" si="36"/>
        <v>Complete</v>
      </c>
      <c r="I927" s="71" t="s">
        <v>1408</v>
      </c>
    </row>
    <row r="928" spans="2:9" ht="15" customHeight="1" x14ac:dyDescent="0.25">
      <c r="B928" s="9" t="s">
        <v>1409</v>
      </c>
      <c r="C928" s="1">
        <v>1</v>
      </c>
      <c r="D928" s="2" t="s">
        <v>8237</v>
      </c>
      <c r="E928" s="16"/>
      <c r="F928" s="16" t="str">
        <f>IF(INDEX(I.Electricity.ES1U18C3,1)="","",INDEX(I.Electricity.ES1U18C3,1))</f>
        <v/>
      </c>
      <c r="G928" s="16"/>
      <c r="H928" s="1" t="str">
        <f t="shared" ref="H928:H948" si="37">IF(AND(I.Developer.ES1=TRUE,I.Facility.UnitCount&gt;=18,I.Developer.C3=TRUE,F928=""),"Incomplete","Complete")</f>
        <v>Complete</v>
      </c>
      <c r="I928" s="68" t="s">
        <v>1410</v>
      </c>
    </row>
    <row r="929" spans="2:9" ht="15" customHeight="1" x14ac:dyDescent="0.25">
      <c r="B929" s="9" t="s">
        <v>1409</v>
      </c>
      <c r="C929" s="1">
        <v>2</v>
      </c>
      <c r="D929" s="2" t="s">
        <v>8237</v>
      </c>
      <c r="E929" s="16"/>
      <c r="F929" s="16" t="str">
        <f>IF(INDEX(I.Electricity.ES1U18C3,2)="","",INDEX(I.Electricity.ES1U18C3,2))</f>
        <v/>
      </c>
      <c r="G929" s="16"/>
      <c r="H929" s="1" t="str">
        <f t="shared" si="37"/>
        <v>Complete</v>
      </c>
      <c r="I929" s="68" t="s">
        <v>1411</v>
      </c>
    </row>
    <row r="930" spans="2:9" ht="15" customHeight="1" x14ac:dyDescent="0.25">
      <c r="B930" s="9" t="s">
        <v>1409</v>
      </c>
      <c r="C930" s="1">
        <v>3</v>
      </c>
      <c r="D930" s="2" t="s">
        <v>8237</v>
      </c>
      <c r="E930" s="16"/>
      <c r="F930" s="16" t="str">
        <f>IF(INDEX(I.Electricity.ES1U18C3,3)="","",INDEX(I.Electricity.ES1U18C3,3))</f>
        <v/>
      </c>
      <c r="G930" s="16"/>
      <c r="H930" s="1" t="str">
        <f t="shared" si="37"/>
        <v>Complete</v>
      </c>
      <c r="I930" s="68" t="s">
        <v>1412</v>
      </c>
    </row>
    <row r="931" spans="2:9" ht="15" customHeight="1" x14ac:dyDescent="0.25">
      <c r="B931" s="9" t="s">
        <v>1409</v>
      </c>
      <c r="C931" s="1">
        <v>4</v>
      </c>
      <c r="D931" s="2" t="s">
        <v>8237</v>
      </c>
      <c r="E931" s="16"/>
      <c r="F931" s="16" t="str">
        <f>IF(INDEX(I.Electricity.ES1U18C3,4)="","",INDEX(I.Electricity.ES1U18C3,4))</f>
        <v/>
      </c>
      <c r="G931" s="16"/>
      <c r="H931" s="1" t="str">
        <f t="shared" si="37"/>
        <v>Complete</v>
      </c>
      <c r="I931" s="68" t="s">
        <v>1413</v>
      </c>
    </row>
    <row r="932" spans="2:9" ht="15" customHeight="1" x14ac:dyDescent="0.25">
      <c r="B932" s="9" t="s">
        <v>1409</v>
      </c>
      <c r="C932" s="1">
        <v>5</v>
      </c>
      <c r="D932" s="2" t="s">
        <v>8237</v>
      </c>
      <c r="E932" s="16"/>
      <c r="F932" s="16" t="str">
        <f>IF(INDEX(I.Electricity.ES1U18C3,5)="","",INDEX(I.Electricity.ES1U18C3,5))</f>
        <v/>
      </c>
      <c r="G932" s="16"/>
      <c r="H932" s="1" t="str">
        <f t="shared" si="37"/>
        <v>Complete</v>
      </c>
      <c r="I932" s="68" t="s">
        <v>1414</v>
      </c>
    </row>
    <row r="933" spans="2:9" ht="15" customHeight="1" x14ac:dyDescent="0.25">
      <c r="B933" s="9" t="s">
        <v>1409</v>
      </c>
      <c r="C933" s="1">
        <v>6</v>
      </c>
      <c r="D933" s="2" t="s">
        <v>8237</v>
      </c>
      <c r="E933" s="16"/>
      <c r="F933" s="16" t="str">
        <f>IF(INDEX(I.Electricity.ES1U18C3,6)="","",INDEX(I.Electricity.ES1U18C3,6))</f>
        <v/>
      </c>
      <c r="G933" s="16"/>
      <c r="H933" s="1" t="str">
        <f t="shared" si="37"/>
        <v>Complete</v>
      </c>
      <c r="I933" s="68" t="s">
        <v>1415</v>
      </c>
    </row>
    <row r="934" spans="2:9" ht="15" customHeight="1" x14ac:dyDescent="0.25">
      <c r="B934" s="9" t="s">
        <v>1409</v>
      </c>
      <c r="C934" s="1">
        <v>7</v>
      </c>
      <c r="D934" s="2" t="s">
        <v>8237</v>
      </c>
      <c r="E934" s="16"/>
      <c r="F934" s="16" t="str">
        <f>IF(INDEX(I.Electricity.ES1U18C3,7)="","",INDEX(I.Electricity.ES1U18C3,7))</f>
        <v/>
      </c>
      <c r="G934" s="16"/>
      <c r="H934" s="1" t="str">
        <f t="shared" si="37"/>
        <v>Complete</v>
      </c>
      <c r="I934" s="68" t="s">
        <v>1416</v>
      </c>
    </row>
    <row r="935" spans="2:9" ht="15" customHeight="1" x14ac:dyDescent="0.25">
      <c r="B935" s="9" t="s">
        <v>1409</v>
      </c>
      <c r="C935" s="1">
        <v>8</v>
      </c>
      <c r="D935" s="2" t="s">
        <v>8237</v>
      </c>
      <c r="E935" s="16"/>
      <c r="F935" s="16" t="str">
        <f>IF(INDEX(I.Electricity.ES1U18C3,8)="","",INDEX(I.Electricity.ES1U18C3,8))</f>
        <v/>
      </c>
      <c r="G935" s="16"/>
      <c r="H935" s="1" t="str">
        <f t="shared" si="37"/>
        <v>Complete</v>
      </c>
      <c r="I935" s="68" t="s">
        <v>1417</v>
      </c>
    </row>
    <row r="936" spans="2:9" ht="15" customHeight="1" x14ac:dyDescent="0.25">
      <c r="B936" s="9" t="s">
        <v>1409</v>
      </c>
      <c r="C936" s="1">
        <v>9</v>
      </c>
      <c r="D936" s="2" t="s">
        <v>8237</v>
      </c>
      <c r="E936" s="16"/>
      <c r="F936" s="16" t="str">
        <f>IF(INDEX(I.Electricity.ES1U18C3,9)="","",INDEX(I.Electricity.ES1U18C3,9))</f>
        <v/>
      </c>
      <c r="G936" s="16"/>
      <c r="H936" s="1" t="str">
        <f t="shared" si="37"/>
        <v>Complete</v>
      </c>
      <c r="I936" s="68" t="s">
        <v>1418</v>
      </c>
    </row>
    <row r="937" spans="2:9" ht="15" customHeight="1" x14ac:dyDescent="0.25">
      <c r="B937" s="9" t="s">
        <v>1409</v>
      </c>
      <c r="C937" s="1">
        <v>10</v>
      </c>
      <c r="D937" s="2" t="s">
        <v>8237</v>
      </c>
      <c r="E937" s="16"/>
      <c r="F937" s="16" t="str">
        <f>IF(INDEX(I.Electricity.ES1U18C3,10)="","",INDEX(I.Electricity.ES1U18C3,10))</f>
        <v/>
      </c>
      <c r="G937" s="16"/>
      <c r="H937" s="1" t="str">
        <f t="shared" si="37"/>
        <v>Complete</v>
      </c>
      <c r="I937" s="68" t="s">
        <v>1419</v>
      </c>
    </row>
    <row r="938" spans="2:9" ht="15" customHeight="1" x14ac:dyDescent="0.25">
      <c r="B938" s="9" t="s">
        <v>1409</v>
      </c>
      <c r="C938" s="1">
        <v>11</v>
      </c>
      <c r="D938" s="2" t="s">
        <v>8237</v>
      </c>
      <c r="E938" s="16"/>
      <c r="F938" s="16" t="str">
        <f>IF(INDEX(I.Electricity.ES1U18C3,11)="","",INDEX(I.Electricity.ES1U18C3,11))</f>
        <v/>
      </c>
      <c r="G938" s="16"/>
      <c r="H938" s="1" t="str">
        <f t="shared" si="37"/>
        <v>Complete</v>
      </c>
      <c r="I938" s="68" t="s">
        <v>1420</v>
      </c>
    </row>
    <row r="939" spans="2:9" ht="15" customHeight="1" x14ac:dyDescent="0.25">
      <c r="B939" s="9" t="s">
        <v>1409</v>
      </c>
      <c r="C939" s="1">
        <v>12</v>
      </c>
      <c r="D939" s="2" t="s">
        <v>8237</v>
      </c>
      <c r="E939" s="16"/>
      <c r="F939" s="16" t="str">
        <f>IF(INDEX(I.Electricity.ES1U18C3,12)="","",INDEX(I.Electricity.ES1U18C3,12))</f>
        <v/>
      </c>
      <c r="G939" s="16"/>
      <c r="H939" s="1" t="str">
        <f t="shared" si="37"/>
        <v>Complete</v>
      </c>
      <c r="I939" s="68" t="s">
        <v>1421</v>
      </c>
    </row>
    <row r="940" spans="2:9" ht="15" customHeight="1" x14ac:dyDescent="0.25">
      <c r="B940" s="9" t="s">
        <v>1409</v>
      </c>
      <c r="C940" s="1">
        <v>13</v>
      </c>
      <c r="D940" s="2" t="s">
        <v>8237</v>
      </c>
      <c r="E940" s="16"/>
      <c r="F940" s="16" t="str">
        <f>IF(INDEX(I.Electricity.ES1U18C3,13)="","",INDEX(I.Electricity.ES1U18C3,13))</f>
        <v/>
      </c>
      <c r="G940" s="16"/>
      <c r="H940" s="1" t="str">
        <f t="shared" si="37"/>
        <v>Complete</v>
      </c>
      <c r="I940" s="68" t="s">
        <v>1422</v>
      </c>
    </row>
    <row r="941" spans="2:9" ht="15" customHeight="1" x14ac:dyDescent="0.25">
      <c r="B941" s="9" t="s">
        <v>1409</v>
      </c>
      <c r="C941" s="1">
        <v>14</v>
      </c>
      <c r="D941" s="2" t="s">
        <v>8237</v>
      </c>
      <c r="E941" s="16"/>
      <c r="F941" s="16" t="str">
        <f>IF(INDEX(I.Electricity.ES1U18C3,14)="","",INDEX(I.Electricity.ES1U18C3,14))</f>
        <v/>
      </c>
      <c r="G941" s="16"/>
      <c r="H941" s="1" t="str">
        <f t="shared" si="37"/>
        <v>Complete</v>
      </c>
      <c r="I941" s="68" t="s">
        <v>1423</v>
      </c>
    </row>
    <row r="942" spans="2:9" ht="15" customHeight="1" x14ac:dyDescent="0.25">
      <c r="B942" s="9" t="s">
        <v>1409</v>
      </c>
      <c r="C942" s="1">
        <v>15</v>
      </c>
      <c r="D942" s="2" t="s">
        <v>8237</v>
      </c>
      <c r="E942" s="16"/>
      <c r="F942" s="16" t="str">
        <f>IF(INDEX(I.Electricity.ES1U18C3,15)="","",INDEX(I.Electricity.ES1U18C3,15))</f>
        <v/>
      </c>
      <c r="G942" s="16"/>
      <c r="H942" s="1" t="str">
        <f t="shared" si="37"/>
        <v>Complete</v>
      </c>
      <c r="I942" s="68" t="s">
        <v>1424</v>
      </c>
    </row>
    <row r="943" spans="2:9" ht="15" customHeight="1" x14ac:dyDescent="0.25">
      <c r="B943" s="9" t="s">
        <v>1409</v>
      </c>
      <c r="C943" s="1">
        <v>16</v>
      </c>
      <c r="D943" s="2" t="s">
        <v>8237</v>
      </c>
      <c r="E943" s="16"/>
      <c r="F943" s="16" t="str">
        <f>IF(INDEX(I.Electricity.ES1U18C3,16)="","",INDEX(I.Electricity.ES1U18C3,16))</f>
        <v/>
      </c>
      <c r="G943" s="16"/>
      <c r="H943" s="1" t="str">
        <f t="shared" si="37"/>
        <v>Complete</v>
      </c>
      <c r="I943" s="68" t="s">
        <v>1425</v>
      </c>
    </row>
    <row r="944" spans="2:9" ht="15" customHeight="1" x14ac:dyDescent="0.25">
      <c r="B944" s="9" t="s">
        <v>1409</v>
      </c>
      <c r="C944" s="1">
        <v>17</v>
      </c>
      <c r="D944" s="2" t="s">
        <v>8237</v>
      </c>
      <c r="E944" s="16"/>
      <c r="F944" s="16" t="str">
        <f>IF(INDEX(I.Electricity.ES1U18C3,17)="","",INDEX(I.Electricity.ES1U18C3,17))</f>
        <v/>
      </c>
      <c r="G944" s="16"/>
      <c r="H944" s="1" t="str">
        <f t="shared" si="37"/>
        <v>Complete</v>
      </c>
      <c r="I944" s="68" t="s">
        <v>1426</v>
      </c>
    </row>
    <row r="945" spans="2:9" ht="15" customHeight="1" x14ac:dyDescent="0.25">
      <c r="B945" s="9" t="s">
        <v>1409</v>
      </c>
      <c r="C945" s="1">
        <v>18</v>
      </c>
      <c r="D945" s="2" t="s">
        <v>8237</v>
      </c>
      <c r="E945" s="16"/>
      <c r="F945" s="16" t="str">
        <f>IF(INDEX(I.Electricity.ES1U18C3,18)="","",INDEX(I.Electricity.ES1U18C3,18))</f>
        <v/>
      </c>
      <c r="G945" s="16"/>
      <c r="H945" s="1" t="str">
        <f t="shared" si="37"/>
        <v>Complete</v>
      </c>
      <c r="I945" s="68" t="s">
        <v>1427</v>
      </c>
    </row>
    <row r="946" spans="2:9" ht="15" customHeight="1" x14ac:dyDescent="0.25">
      <c r="B946" s="9" t="s">
        <v>1409</v>
      </c>
      <c r="C946" s="1">
        <v>19</v>
      </c>
      <c r="D946" s="2" t="s">
        <v>8237</v>
      </c>
      <c r="E946" s="16"/>
      <c r="F946" s="16" t="str">
        <f>IF(INDEX(I.Electricity.ES1U18C3,19)="","",INDEX(I.Electricity.ES1U18C3,19))</f>
        <v/>
      </c>
      <c r="G946" s="16"/>
      <c r="H946" s="1" t="str">
        <f t="shared" si="37"/>
        <v>Complete</v>
      </c>
      <c r="I946" s="68" t="s">
        <v>1428</v>
      </c>
    </row>
    <row r="947" spans="2:9" ht="15" customHeight="1" x14ac:dyDescent="0.25">
      <c r="B947" s="9" t="s">
        <v>1409</v>
      </c>
      <c r="C947" s="1">
        <v>20</v>
      </c>
      <c r="D947" s="2" t="s">
        <v>8237</v>
      </c>
      <c r="E947" s="16"/>
      <c r="F947" s="16" t="str">
        <f>IF(INDEX(I.Electricity.ES1U18C3,20)="","",INDEX(I.Electricity.ES1U18C3,20))</f>
        <v/>
      </c>
      <c r="G947" s="16"/>
      <c r="H947" s="1" t="str">
        <f t="shared" si="37"/>
        <v>Complete</v>
      </c>
      <c r="I947" s="68" t="s">
        <v>1429</v>
      </c>
    </row>
    <row r="948" spans="2:9" ht="15" customHeight="1" x14ac:dyDescent="0.25">
      <c r="B948" s="7" t="s">
        <v>1409</v>
      </c>
      <c r="C948" s="5">
        <v>21</v>
      </c>
      <c r="D948" s="6" t="s">
        <v>8237</v>
      </c>
      <c r="E948" s="76"/>
      <c r="F948" s="76" t="str">
        <f>IF(INDEX(I.Electricity.ES1U18C3,21)="","",INDEX(I.Electricity.ES1U18C3,21))</f>
        <v/>
      </c>
      <c r="G948" s="76"/>
      <c r="H948" s="5" t="str">
        <f t="shared" si="37"/>
        <v>Complete</v>
      </c>
      <c r="I948" s="71" t="s">
        <v>1430</v>
      </c>
    </row>
    <row r="949" spans="2:9" ht="15" customHeight="1" x14ac:dyDescent="0.25">
      <c r="B949" s="9" t="s">
        <v>1431</v>
      </c>
      <c r="C949" s="1">
        <v>1</v>
      </c>
      <c r="D949" s="2" t="s">
        <v>8238</v>
      </c>
      <c r="E949" s="16"/>
      <c r="F949" s="16" t="str">
        <f>IF(INDEX(I.Electricity.ES1U19C3,1)="","",INDEX(I.Electricity.ES1U19C3,1))</f>
        <v/>
      </c>
      <c r="G949" s="16"/>
      <c r="H949" s="1" t="str">
        <f t="shared" ref="H949:H969" si="38">IF(AND(I.Developer.ES1=TRUE,I.Facility.UnitCount&gt;=19,I.Developer.C3=TRUE,F949=""),"Incomplete","Complete")</f>
        <v>Complete</v>
      </c>
      <c r="I949" s="68" t="s">
        <v>1432</v>
      </c>
    </row>
    <row r="950" spans="2:9" ht="15" customHeight="1" x14ac:dyDescent="0.25">
      <c r="B950" s="9" t="s">
        <v>1431</v>
      </c>
      <c r="C950" s="1">
        <v>2</v>
      </c>
      <c r="D950" s="2" t="s">
        <v>8238</v>
      </c>
      <c r="E950" s="16"/>
      <c r="F950" s="16" t="str">
        <f>IF(INDEX(I.Electricity.ES1U19C3,2)="","",INDEX(I.Electricity.ES1U19C3,2))</f>
        <v/>
      </c>
      <c r="G950" s="16"/>
      <c r="H950" s="1" t="str">
        <f t="shared" si="38"/>
        <v>Complete</v>
      </c>
      <c r="I950" s="68" t="s">
        <v>1433</v>
      </c>
    </row>
    <row r="951" spans="2:9" ht="15" customHeight="1" x14ac:dyDescent="0.25">
      <c r="B951" s="9" t="s">
        <v>1431</v>
      </c>
      <c r="C951" s="1">
        <v>3</v>
      </c>
      <c r="D951" s="2" t="s">
        <v>8238</v>
      </c>
      <c r="E951" s="16"/>
      <c r="F951" s="16" t="str">
        <f>IF(INDEX(I.Electricity.ES1U19C3,3)="","",INDEX(I.Electricity.ES1U19C3,3))</f>
        <v/>
      </c>
      <c r="G951" s="16"/>
      <c r="H951" s="1" t="str">
        <f t="shared" si="38"/>
        <v>Complete</v>
      </c>
      <c r="I951" s="68" t="s">
        <v>1434</v>
      </c>
    </row>
    <row r="952" spans="2:9" ht="15" customHeight="1" x14ac:dyDescent="0.25">
      <c r="B952" s="9" t="s">
        <v>1431</v>
      </c>
      <c r="C952" s="1">
        <v>4</v>
      </c>
      <c r="D952" s="2" t="s">
        <v>8238</v>
      </c>
      <c r="E952" s="16"/>
      <c r="F952" s="16" t="str">
        <f>IF(INDEX(I.Electricity.ES1U19C3,4)="","",INDEX(I.Electricity.ES1U19C3,4))</f>
        <v/>
      </c>
      <c r="G952" s="16"/>
      <c r="H952" s="1" t="str">
        <f t="shared" si="38"/>
        <v>Complete</v>
      </c>
      <c r="I952" s="68" t="s">
        <v>1435</v>
      </c>
    </row>
    <row r="953" spans="2:9" ht="15" customHeight="1" x14ac:dyDescent="0.25">
      <c r="B953" s="9" t="s">
        <v>1431</v>
      </c>
      <c r="C953" s="1">
        <v>5</v>
      </c>
      <c r="D953" s="2" t="s">
        <v>8238</v>
      </c>
      <c r="E953" s="16"/>
      <c r="F953" s="16" t="str">
        <f>IF(INDEX(I.Electricity.ES1U19C3,5)="","",INDEX(I.Electricity.ES1U19C3,5))</f>
        <v/>
      </c>
      <c r="G953" s="16"/>
      <c r="H953" s="1" t="str">
        <f t="shared" si="38"/>
        <v>Complete</v>
      </c>
      <c r="I953" s="68" t="s">
        <v>1436</v>
      </c>
    </row>
    <row r="954" spans="2:9" ht="15" customHeight="1" x14ac:dyDescent="0.25">
      <c r="B954" s="9" t="s">
        <v>1431</v>
      </c>
      <c r="C954" s="1">
        <v>6</v>
      </c>
      <c r="D954" s="2" t="s">
        <v>8238</v>
      </c>
      <c r="E954" s="16"/>
      <c r="F954" s="16" t="str">
        <f>IF(INDEX(I.Electricity.ES1U19C3,6)="","",INDEX(I.Electricity.ES1U19C3,6))</f>
        <v/>
      </c>
      <c r="G954" s="16"/>
      <c r="H954" s="1" t="str">
        <f t="shared" si="38"/>
        <v>Complete</v>
      </c>
      <c r="I954" s="68" t="s">
        <v>1437</v>
      </c>
    </row>
    <row r="955" spans="2:9" ht="15" customHeight="1" x14ac:dyDescent="0.25">
      <c r="B955" s="9" t="s">
        <v>1431</v>
      </c>
      <c r="C955" s="1">
        <v>7</v>
      </c>
      <c r="D955" s="2" t="s">
        <v>8238</v>
      </c>
      <c r="E955" s="16"/>
      <c r="F955" s="16" t="str">
        <f>IF(INDEX(I.Electricity.ES1U19C3,7)="","",INDEX(I.Electricity.ES1U19C3,7))</f>
        <v/>
      </c>
      <c r="G955" s="16"/>
      <c r="H955" s="1" t="str">
        <f t="shared" si="38"/>
        <v>Complete</v>
      </c>
      <c r="I955" s="68" t="s">
        <v>1438</v>
      </c>
    </row>
    <row r="956" spans="2:9" ht="15" customHeight="1" x14ac:dyDescent="0.25">
      <c r="B956" s="9" t="s">
        <v>1431</v>
      </c>
      <c r="C956" s="1">
        <v>8</v>
      </c>
      <c r="D956" s="2" t="s">
        <v>8238</v>
      </c>
      <c r="E956" s="16"/>
      <c r="F956" s="16" t="str">
        <f>IF(INDEX(I.Electricity.ES1U19C3,8)="","",INDEX(I.Electricity.ES1U19C3,8))</f>
        <v/>
      </c>
      <c r="G956" s="16"/>
      <c r="H956" s="1" t="str">
        <f t="shared" si="38"/>
        <v>Complete</v>
      </c>
      <c r="I956" s="68" t="s">
        <v>1439</v>
      </c>
    </row>
    <row r="957" spans="2:9" ht="15" customHeight="1" x14ac:dyDescent="0.25">
      <c r="B957" s="9" t="s">
        <v>1431</v>
      </c>
      <c r="C957" s="1">
        <v>9</v>
      </c>
      <c r="D957" s="2" t="s">
        <v>8238</v>
      </c>
      <c r="E957" s="16"/>
      <c r="F957" s="16" t="str">
        <f>IF(INDEX(I.Electricity.ES1U19C3,9)="","",INDEX(I.Electricity.ES1U19C3,9))</f>
        <v/>
      </c>
      <c r="G957" s="16"/>
      <c r="H957" s="1" t="str">
        <f t="shared" si="38"/>
        <v>Complete</v>
      </c>
      <c r="I957" s="68" t="s">
        <v>1440</v>
      </c>
    </row>
    <row r="958" spans="2:9" ht="15" customHeight="1" x14ac:dyDescent="0.25">
      <c r="B958" s="9" t="s">
        <v>1431</v>
      </c>
      <c r="C958" s="1">
        <v>10</v>
      </c>
      <c r="D958" s="2" t="s">
        <v>8238</v>
      </c>
      <c r="E958" s="16"/>
      <c r="F958" s="16" t="str">
        <f>IF(INDEX(I.Electricity.ES1U19C3,10)="","",INDEX(I.Electricity.ES1U19C3,10))</f>
        <v/>
      </c>
      <c r="G958" s="16"/>
      <c r="H958" s="1" t="str">
        <f t="shared" si="38"/>
        <v>Complete</v>
      </c>
      <c r="I958" s="68" t="s">
        <v>1441</v>
      </c>
    </row>
    <row r="959" spans="2:9" ht="15" customHeight="1" x14ac:dyDescent="0.25">
      <c r="B959" s="9" t="s">
        <v>1431</v>
      </c>
      <c r="C959" s="1">
        <v>11</v>
      </c>
      <c r="D959" s="2" t="s">
        <v>8238</v>
      </c>
      <c r="E959" s="16"/>
      <c r="F959" s="16" t="str">
        <f>IF(INDEX(I.Electricity.ES1U19C3,11)="","",INDEX(I.Electricity.ES1U19C3,11))</f>
        <v/>
      </c>
      <c r="G959" s="16"/>
      <c r="H959" s="1" t="str">
        <f t="shared" si="38"/>
        <v>Complete</v>
      </c>
      <c r="I959" s="68" t="s">
        <v>1442</v>
      </c>
    </row>
    <row r="960" spans="2:9" ht="15" customHeight="1" x14ac:dyDescent="0.25">
      <c r="B960" s="9" t="s">
        <v>1431</v>
      </c>
      <c r="C960" s="1">
        <v>12</v>
      </c>
      <c r="D960" s="2" t="s">
        <v>8238</v>
      </c>
      <c r="E960" s="16"/>
      <c r="F960" s="16" t="str">
        <f>IF(INDEX(I.Electricity.ES1U19C3,12)="","",INDEX(I.Electricity.ES1U19C3,12))</f>
        <v/>
      </c>
      <c r="G960" s="16"/>
      <c r="H960" s="1" t="str">
        <f t="shared" si="38"/>
        <v>Complete</v>
      </c>
      <c r="I960" s="68" t="s">
        <v>1443</v>
      </c>
    </row>
    <row r="961" spans="2:9" ht="15" customHeight="1" x14ac:dyDescent="0.25">
      <c r="B961" s="9" t="s">
        <v>1431</v>
      </c>
      <c r="C961" s="1">
        <v>13</v>
      </c>
      <c r="D961" s="2" t="s">
        <v>8238</v>
      </c>
      <c r="E961" s="16"/>
      <c r="F961" s="16" t="str">
        <f>IF(INDEX(I.Electricity.ES1U19C3,13)="","",INDEX(I.Electricity.ES1U19C3,13))</f>
        <v/>
      </c>
      <c r="G961" s="16"/>
      <c r="H961" s="1" t="str">
        <f t="shared" si="38"/>
        <v>Complete</v>
      </c>
      <c r="I961" s="68" t="s">
        <v>1444</v>
      </c>
    </row>
    <row r="962" spans="2:9" ht="15" customHeight="1" x14ac:dyDescent="0.25">
      <c r="B962" s="9" t="s">
        <v>1431</v>
      </c>
      <c r="C962" s="1">
        <v>14</v>
      </c>
      <c r="D962" s="2" t="s">
        <v>8238</v>
      </c>
      <c r="E962" s="16"/>
      <c r="F962" s="16" t="str">
        <f>IF(INDEX(I.Electricity.ES1U19C3,14)="","",INDEX(I.Electricity.ES1U19C3,14))</f>
        <v/>
      </c>
      <c r="G962" s="16"/>
      <c r="H962" s="1" t="str">
        <f t="shared" si="38"/>
        <v>Complete</v>
      </c>
      <c r="I962" s="68" t="s">
        <v>1445</v>
      </c>
    </row>
    <row r="963" spans="2:9" ht="15" customHeight="1" x14ac:dyDescent="0.25">
      <c r="B963" s="9" t="s">
        <v>1431</v>
      </c>
      <c r="C963" s="1">
        <v>15</v>
      </c>
      <c r="D963" s="2" t="s">
        <v>8238</v>
      </c>
      <c r="E963" s="16"/>
      <c r="F963" s="16" t="str">
        <f>IF(INDEX(I.Electricity.ES1U19C3,15)="","",INDEX(I.Electricity.ES1U19C3,15))</f>
        <v/>
      </c>
      <c r="G963" s="16"/>
      <c r="H963" s="1" t="str">
        <f t="shared" si="38"/>
        <v>Complete</v>
      </c>
      <c r="I963" s="68" t="s">
        <v>1446</v>
      </c>
    </row>
    <row r="964" spans="2:9" ht="15" customHeight="1" x14ac:dyDescent="0.25">
      <c r="B964" s="9" t="s">
        <v>1431</v>
      </c>
      <c r="C964" s="1">
        <v>16</v>
      </c>
      <c r="D964" s="2" t="s">
        <v>8238</v>
      </c>
      <c r="E964" s="16"/>
      <c r="F964" s="16" t="str">
        <f>IF(INDEX(I.Electricity.ES1U19C3,16)="","",INDEX(I.Electricity.ES1U19C3,16))</f>
        <v/>
      </c>
      <c r="G964" s="16"/>
      <c r="H964" s="1" t="str">
        <f t="shared" si="38"/>
        <v>Complete</v>
      </c>
      <c r="I964" s="68" t="s">
        <v>1447</v>
      </c>
    </row>
    <row r="965" spans="2:9" ht="15" customHeight="1" x14ac:dyDescent="0.25">
      <c r="B965" s="9" t="s">
        <v>1431</v>
      </c>
      <c r="C965" s="1">
        <v>17</v>
      </c>
      <c r="D965" s="2" t="s">
        <v>8238</v>
      </c>
      <c r="E965" s="16"/>
      <c r="F965" s="16" t="str">
        <f>IF(INDEX(I.Electricity.ES1U19C3,17)="","",INDEX(I.Electricity.ES1U19C3,17))</f>
        <v/>
      </c>
      <c r="G965" s="16"/>
      <c r="H965" s="1" t="str">
        <f t="shared" si="38"/>
        <v>Complete</v>
      </c>
      <c r="I965" s="68" t="s">
        <v>1448</v>
      </c>
    </row>
    <row r="966" spans="2:9" ht="15" customHeight="1" x14ac:dyDescent="0.25">
      <c r="B966" s="9" t="s">
        <v>1431</v>
      </c>
      <c r="C966" s="1">
        <v>18</v>
      </c>
      <c r="D966" s="2" t="s">
        <v>8238</v>
      </c>
      <c r="E966" s="16"/>
      <c r="F966" s="16" t="str">
        <f>IF(INDEX(I.Electricity.ES1U19C3,18)="","",INDEX(I.Electricity.ES1U19C3,18))</f>
        <v/>
      </c>
      <c r="G966" s="16"/>
      <c r="H966" s="1" t="str">
        <f t="shared" si="38"/>
        <v>Complete</v>
      </c>
      <c r="I966" s="68" t="s">
        <v>1449</v>
      </c>
    </row>
    <row r="967" spans="2:9" ht="15" customHeight="1" x14ac:dyDescent="0.25">
      <c r="B967" s="9" t="s">
        <v>1431</v>
      </c>
      <c r="C967" s="1">
        <v>19</v>
      </c>
      <c r="D967" s="2" t="s">
        <v>8238</v>
      </c>
      <c r="E967" s="16"/>
      <c r="F967" s="16" t="str">
        <f>IF(INDEX(I.Electricity.ES1U19C3,19)="","",INDEX(I.Electricity.ES1U19C3,19))</f>
        <v/>
      </c>
      <c r="G967" s="16"/>
      <c r="H967" s="1" t="str">
        <f t="shared" si="38"/>
        <v>Complete</v>
      </c>
      <c r="I967" s="68" t="s">
        <v>1450</v>
      </c>
    </row>
    <row r="968" spans="2:9" ht="15" customHeight="1" x14ac:dyDescent="0.25">
      <c r="B968" s="9" t="s">
        <v>1431</v>
      </c>
      <c r="C968" s="1">
        <v>20</v>
      </c>
      <c r="D968" s="2" t="s">
        <v>8238</v>
      </c>
      <c r="E968" s="16"/>
      <c r="F968" s="16" t="str">
        <f>IF(INDEX(I.Electricity.ES1U19C3,20)="","",INDEX(I.Electricity.ES1U19C3,20))</f>
        <v/>
      </c>
      <c r="G968" s="16"/>
      <c r="H968" s="1" t="str">
        <f t="shared" si="38"/>
        <v>Complete</v>
      </c>
      <c r="I968" s="68" t="s">
        <v>1451</v>
      </c>
    </row>
    <row r="969" spans="2:9" ht="15" customHeight="1" x14ac:dyDescent="0.25">
      <c r="B969" s="7" t="s">
        <v>1431</v>
      </c>
      <c r="C969" s="5">
        <v>21</v>
      </c>
      <c r="D969" s="6" t="s">
        <v>8238</v>
      </c>
      <c r="E969" s="76"/>
      <c r="F969" s="76" t="str">
        <f>IF(INDEX(I.Electricity.ES1U19C3,21)="","",INDEX(I.Electricity.ES1U19C3,21))</f>
        <v/>
      </c>
      <c r="G969" s="76"/>
      <c r="H969" s="5" t="str">
        <f t="shared" si="38"/>
        <v>Complete</v>
      </c>
      <c r="I969" s="71" t="s">
        <v>1452</v>
      </c>
    </row>
    <row r="970" spans="2:9" ht="15" customHeight="1" x14ac:dyDescent="0.25">
      <c r="B970" s="9" t="s">
        <v>1453</v>
      </c>
      <c r="C970" s="1">
        <v>1</v>
      </c>
      <c r="D970" s="2" t="s">
        <v>8239</v>
      </c>
      <c r="E970" s="16"/>
      <c r="F970" s="16" t="str">
        <f>IF(INDEX(I.Electricity.ES1U20C3,1)="","",INDEX(I.Electricity.ES1U20C3,1))</f>
        <v/>
      </c>
      <c r="G970" s="16"/>
      <c r="H970" s="1" t="str">
        <f t="shared" ref="H970:H990" si="39">IF(AND(I.Developer.ES1=TRUE,I.Facility.UnitCount&gt;=20,I.Developer.C3=TRUE,F970=""),"Incomplete","Complete")</f>
        <v>Complete</v>
      </c>
      <c r="I970" s="68" t="s">
        <v>1454</v>
      </c>
    </row>
    <row r="971" spans="2:9" ht="15" customHeight="1" x14ac:dyDescent="0.25">
      <c r="B971" s="9" t="s">
        <v>1453</v>
      </c>
      <c r="C971" s="1">
        <v>2</v>
      </c>
      <c r="D971" s="2" t="s">
        <v>8239</v>
      </c>
      <c r="E971" s="16"/>
      <c r="F971" s="16" t="str">
        <f>IF(INDEX(I.Electricity.ES1U20C3,2)="","",INDEX(I.Electricity.ES1U20C3,2))</f>
        <v/>
      </c>
      <c r="G971" s="16"/>
      <c r="H971" s="1" t="str">
        <f t="shared" si="39"/>
        <v>Complete</v>
      </c>
      <c r="I971" s="68" t="s">
        <v>1455</v>
      </c>
    </row>
    <row r="972" spans="2:9" ht="15" customHeight="1" x14ac:dyDescent="0.25">
      <c r="B972" s="9" t="s">
        <v>1453</v>
      </c>
      <c r="C972" s="1">
        <v>3</v>
      </c>
      <c r="D972" s="2" t="s">
        <v>8239</v>
      </c>
      <c r="E972" s="16"/>
      <c r="F972" s="16" t="str">
        <f>IF(INDEX(I.Electricity.ES1U20C3,3)="","",INDEX(I.Electricity.ES1U20C3,3))</f>
        <v/>
      </c>
      <c r="G972" s="16"/>
      <c r="H972" s="1" t="str">
        <f t="shared" si="39"/>
        <v>Complete</v>
      </c>
      <c r="I972" s="68" t="s">
        <v>1456</v>
      </c>
    </row>
    <row r="973" spans="2:9" ht="15" customHeight="1" x14ac:dyDescent="0.25">
      <c r="B973" s="9" t="s">
        <v>1453</v>
      </c>
      <c r="C973" s="1">
        <v>4</v>
      </c>
      <c r="D973" s="2" t="s">
        <v>8239</v>
      </c>
      <c r="E973" s="16"/>
      <c r="F973" s="16" t="str">
        <f>IF(INDEX(I.Electricity.ES1U20C3,4)="","",INDEX(I.Electricity.ES1U20C3,4))</f>
        <v/>
      </c>
      <c r="G973" s="16"/>
      <c r="H973" s="1" t="str">
        <f t="shared" si="39"/>
        <v>Complete</v>
      </c>
      <c r="I973" s="68" t="s">
        <v>1457</v>
      </c>
    </row>
    <row r="974" spans="2:9" ht="15" customHeight="1" x14ac:dyDescent="0.25">
      <c r="B974" s="9" t="s">
        <v>1453</v>
      </c>
      <c r="C974" s="1">
        <v>5</v>
      </c>
      <c r="D974" s="2" t="s">
        <v>8239</v>
      </c>
      <c r="E974" s="16"/>
      <c r="F974" s="16" t="str">
        <f>IF(INDEX(I.Electricity.ES1U20C3,5)="","",INDEX(I.Electricity.ES1U20C3,5))</f>
        <v/>
      </c>
      <c r="G974" s="16"/>
      <c r="H974" s="1" t="str">
        <f t="shared" si="39"/>
        <v>Complete</v>
      </c>
      <c r="I974" s="68" t="s">
        <v>1458</v>
      </c>
    </row>
    <row r="975" spans="2:9" ht="15" customHeight="1" x14ac:dyDescent="0.25">
      <c r="B975" s="9" t="s">
        <v>1453</v>
      </c>
      <c r="C975" s="1">
        <v>6</v>
      </c>
      <c r="D975" s="2" t="s">
        <v>8239</v>
      </c>
      <c r="E975" s="16"/>
      <c r="F975" s="16" t="str">
        <f>IF(INDEX(I.Electricity.ES1U20C3,6)="","",INDEX(I.Electricity.ES1U20C3,6))</f>
        <v/>
      </c>
      <c r="G975" s="16"/>
      <c r="H975" s="1" t="str">
        <f t="shared" si="39"/>
        <v>Complete</v>
      </c>
      <c r="I975" s="68" t="s">
        <v>1459</v>
      </c>
    </row>
    <row r="976" spans="2:9" ht="15" customHeight="1" x14ac:dyDescent="0.25">
      <c r="B976" s="9" t="s">
        <v>1453</v>
      </c>
      <c r="C976" s="1">
        <v>7</v>
      </c>
      <c r="D976" s="2" t="s">
        <v>8239</v>
      </c>
      <c r="E976" s="16"/>
      <c r="F976" s="16" t="str">
        <f>IF(INDEX(I.Electricity.ES1U20C3,7)="","",INDEX(I.Electricity.ES1U20C3,7))</f>
        <v/>
      </c>
      <c r="G976" s="16"/>
      <c r="H976" s="1" t="str">
        <f t="shared" si="39"/>
        <v>Complete</v>
      </c>
      <c r="I976" s="68" t="s">
        <v>1460</v>
      </c>
    </row>
    <row r="977" spans="2:9" ht="15" customHeight="1" x14ac:dyDescent="0.25">
      <c r="B977" s="9" t="s">
        <v>1453</v>
      </c>
      <c r="C977" s="1">
        <v>8</v>
      </c>
      <c r="D977" s="2" t="s">
        <v>8239</v>
      </c>
      <c r="E977" s="16"/>
      <c r="F977" s="16" t="str">
        <f>IF(INDEX(I.Electricity.ES1U20C3,8)="","",INDEX(I.Electricity.ES1U20C3,8))</f>
        <v/>
      </c>
      <c r="G977" s="16"/>
      <c r="H977" s="1" t="str">
        <f t="shared" si="39"/>
        <v>Complete</v>
      </c>
      <c r="I977" s="68" t="s">
        <v>1461</v>
      </c>
    </row>
    <row r="978" spans="2:9" ht="15" customHeight="1" x14ac:dyDescent="0.25">
      <c r="B978" s="9" t="s">
        <v>1453</v>
      </c>
      <c r="C978" s="1">
        <v>9</v>
      </c>
      <c r="D978" s="2" t="s">
        <v>8239</v>
      </c>
      <c r="E978" s="16"/>
      <c r="F978" s="16" t="str">
        <f>IF(INDEX(I.Electricity.ES1U20C3,9)="","",INDEX(I.Electricity.ES1U20C3,9))</f>
        <v/>
      </c>
      <c r="G978" s="16"/>
      <c r="H978" s="1" t="str">
        <f t="shared" si="39"/>
        <v>Complete</v>
      </c>
      <c r="I978" s="68" t="s">
        <v>1462</v>
      </c>
    </row>
    <row r="979" spans="2:9" ht="15" customHeight="1" x14ac:dyDescent="0.25">
      <c r="B979" s="9" t="s">
        <v>1453</v>
      </c>
      <c r="C979" s="1">
        <v>10</v>
      </c>
      <c r="D979" s="2" t="s">
        <v>8239</v>
      </c>
      <c r="E979" s="16"/>
      <c r="F979" s="16" t="str">
        <f>IF(INDEX(I.Electricity.ES1U20C3,10)="","",INDEX(I.Electricity.ES1U20C3,10))</f>
        <v/>
      </c>
      <c r="G979" s="16"/>
      <c r="H979" s="1" t="str">
        <f t="shared" si="39"/>
        <v>Complete</v>
      </c>
      <c r="I979" s="68" t="s">
        <v>1463</v>
      </c>
    </row>
    <row r="980" spans="2:9" ht="15" customHeight="1" x14ac:dyDescent="0.25">
      <c r="B980" s="9" t="s">
        <v>1453</v>
      </c>
      <c r="C980" s="1">
        <v>11</v>
      </c>
      <c r="D980" s="2" t="s">
        <v>8239</v>
      </c>
      <c r="E980" s="16"/>
      <c r="F980" s="16" t="str">
        <f>IF(INDEX(I.Electricity.ES1U20C3,11)="","",INDEX(I.Electricity.ES1U20C3,11))</f>
        <v/>
      </c>
      <c r="G980" s="16"/>
      <c r="H980" s="1" t="str">
        <f t="shared" si="39"/>
        <v>Complete</v>
      </c>
      <c r="I980" s="68" t="s">
        <v>1464</v>
      </c>
    </row>
    <row r="981" spans="2:9" ht="15" customHeight="1" x14ac:dyDescent="0.25">
      <c r="B981" s="9" t="s">
        <v>1453</v>
      </c>
      <c r="C981" s="1">
        <v>12</v>
      </c>
      <c r="D981" s="2" t="s">
        <v>8239</v>
      </c>
      <c r="E981" s="16"/>
      <c r="F981" s="16" t="str">
        <f>IF(INDEX(I.Electricity.ES1U20C3,12)="","",INDEX(I.Electricity.ES1U20C3,12))</f>
        <v/>
      </c>
      <c r="G981" s="16"/>
      <c r="H981" s="1" t="str">
        <f t="shared" si="39"/>
        <v>Complete</v>
      </c>
      <c r="I981" s="68" t="s">
        <v>1465</v>
      </c>
    </row>
    <row r="982" spans="2:9" ht="15" customHeight="1" x14ac:dyDescent="0.25">
      <c r="B982" s="9" t="s">
        <v>1453</v>
      </c>
      <c r="C982" s="1">
        <v>13</v>
      </c>
      <c r="D982" s="2" t="s">
        <v>8239</v>
      </c>
      <c r="E982" s="16"/>
      <c r="F982" s="16" t="str">
        <f>IF(INDEX(I.Electricity.ES1U20C3,13)="","",INDEX(I.Electricity.ES1U20C3,13))</f>
        <v/>
      </c>
      <c r="G982" s="16"/>
      <c r="H982" s="1" t="str">
        <f t="shared" si="39"/>
        <v>Complete</v>
      </c>
      <c r="I982" s="68" t="s">
        <v>1466</v>
      </c>
    </row>
    <row r="983" spans="2:9" ht="15" customHeight="1" x14ac:dyDescent="0.25">
      <c r="B983" s="9" t="s">
        <v>1453</v>
      </c>
      <c r="C983" s="1">
        <v>14</v>
      </c>
      <c r="D983" s="2" t="s">
        <v>8239</v>
      </c>
      <c r="E983" s="16"/>
      <c r="F983" s="16" t="str">
        <f>IF(INDEX(I.Electricity.ES1U20C3,14)="","",INDEX(I.Electricity.ES1U20C3,14))</f>
        <v/>
      </c>
      <c r="G983" s="16"/>
      <c r="H983" s="1" t="str">
        <f t="shared" si="39"/>
        <v>Complete</v>
      </c>
      <c r="I983" s="68" t="s">
        <v>1467</v>
      </c>
    </row>
    <row r="984" spans="2:9" ht="15" customHeight="1" x14ac:dyDescent="0.25">
      <c r="B984" s="9" t="s">
        <v>1453</v>
      </c>
      <c r="C984" s="1">
        <v>15</v>
      </c>
      <c r="D984" s="2" t="s">
        <v>8239</v>
      </c>
      <c r="E984" s="16"/>
      <c r="F984" s="16" t="str">
        <f>IF(INDEX(I.Electricity.ES1U20C3,15)="","",INDEX(I.Electricity.ES1U20C3,15))</f>
        <v/>
      </c>
      <c r="G984" s="16"/>
      <c r="H984" s="1" t="str">
        <f t="shared" si="39"/>
        <v>Complete</v>
      </c>
      <c r="I984" s="68" t="s">
        <v>1468</v>
      </c>
    </row>
    <row r="985" spans="2:9" ht="15" customHeight="1" x14ac:dyDescent="0.25">
      <c r="B985" s="9" t="s">
        <v>1453</v>
      </c>
      <c r="C985" s="1">
        <v>16</v>
      </c>
      <c r="D985" s="2" t="s">
        <v>8239</v>
      </c>
      <c r="E985" s="16"/>
      <c r="F985" s="16" t="str">
        <f>IF(INDEX(I.Electricity.ES1U20C3,16)="","",INDEX(I.Electricity.ES1U20C3,16))</f>
        <v/>
      </c>
      <c r="G985" s="16"/>
      <c r="H985" s="1" t="str">
        <f t="shared" si="39"/>
        <v>Complete</v>
      </c>
      <c r="I985" s="68" t="s">
        <v>1469</v>
      </c>
    </row>
    <row r="986" spans="2:9" ht="15" customHeight="1" x14ac:dyDescent="0.25">
      <c r="B986" s="9" t="s">
        <v>1453</v>
      </c>
      <c r="C986" s="1">
        <v>17</v>
      </c>
      <c r="D986" s="2" t="s">
        <v>8239</v>
      </c>
      <c r="E986" s="16"/>
      <c r="F986" s="16" t="str">
        <f>IF(INDEX(I.Electricity.ES1U20C3,17)="","",INDEX(I.Electricity.ES1U20C3,17))</f>
        <v/>
      </c>
      <c r="G986" s="16"/>
      <c r="H986" s="1" t="str">
        <f t="shared" si="39"/>
        <v>Complete</v>
      </c>
      <c r="I986" s="68" t="s">
        <v>1470</v>
      </c>
    </row>
    <row r="987" spans="2:9" ht="15" customHeight="1" x14ac:dyDescent="0.25">
      <c r="B987" s="9" t="s">
        <v>1453</v>
      </c>
      <c r="C987" s="1">
        <v>18</v>
      </c>
      <c r="D987" s="2" t="s">
        <v>8239</v>
      </c>
      <c r="E987" s="16"/>
      <c r="F987" s="16" t="str">
        <f>IF(INDEX(I.Electricity.ES1U20C3,18)="","",INDEX(I.Electricity.ES1U20C3,18))</f>
        <v/>
      </c>
      <c r="G987" s="16"/>
      <c r="H987" s="1" t="str">
        <f t="shared" si="39"/>
        <v>Complete</v>
      </c>
      <c r="I987" s="68" t="s">
        <v>1471</v>
      </c>
    </row>
    <row r="988" spans="2:9" ht="15" customHeight="1" x14ac:dyDescent="0.25">
      <c r="B988" s="9" t="s">
        <v>1453</v>
      </c>
      <c r="C988" s="1">
        <v>19</v>
      </c>
      <c r="D988" s="2" t="s">
        <v>8239</v>
      </c>
      <c r="E988" s="16"/>
      <c r="F988" s="16" t="str">
        <f>IF(INDEX(I.Electricity.ES1U20C3,19)="","",INDEX(I.Electricity.ES1U20C3,19))</f>
        <v/>
      </c>
      <c r="G988" s="16"/>
      <c r="H988" s="1" t="str">
        <f t="shared" si="39"/>
        <v>Complete</v>
      </c>
      <c r="I988" s="68" t="s">
        <v>1472</v>
      </c>
    </row>
    <row r="989" spans="2:9" ht="15" customHeight="1" x14ac:dyDescent="0.25">
      <c r="B989" s="9" t="s">
        <v>1453</v>
      </c>
      <c r="C989" s="1">
        <v>20</v>
      </c>
      <c r="D989" s="2" t="s">
        <v>8239</v>
      </c>
      <c r="E989" s="16"/>
      <c r="F989" s="16" t="str">
        <f>IF(INDEX(I.Electricity.ES1U20C3,20)="","",INDEX(I.Electricity.ES1U20C3,20))</f>
        <v/>
      </c>
      <c r="G989" s="16"/>
      <c r="H989" s="1" t="str">
        <f t="shared" si="39"/>
        <v>Complete</v>
      </c>
      <c r="I989" s="68" t="s">
        <v>1473</v>
      </c>
    </row>
    <row r="990" spans="2:9" ht="15" customHeight="1" x14ac:dyDescent="0.25">
      <c r="B990" s="7" t="s">
        <v>1453</v>
      </c>
      <c r="C990" s="5">
        <v>21</v>
      </c>
      <c r="D990" s="6" t="s">
        <v>8239</v>
      </c>
      <c r="E990" s="76"/>
      <c r="F990" s="76" t="str">
        <f>IF(INDEX(I.Electricity.ES1U20C3,21)="","",INDEX(I.Electricity.ES1U20C3,21))</f>
        <v/>
      </c>
      <c r="G990" s="76"/>
      <c r="H990" s="5" t="str">
        <f t="shared" si="39"/>
        <v>Complete</v>
      </c>
      <c r="I990" s="71" t="s">
        <v>1474</v>
      </c>
    </row>
    <row r="991" spans="2:9" ht="15" customHeight="1" x14ac:dyDescent="0.25">
      <c r="B991" s="9" t="s">
        <v>1475</v>
      </c>
      <c r="C991" s="1">
        <v>1</v>
      </c>
      <c r="D991" s="2" t="s">
        <v>8240</v>
      </c>
      <c r="E991" s="16"/>
      <c r="F991" s="16" t="str">
        <f>IF(INDEX(I.Electricity.ES1U1C4,1)="","",INDEX(I.Electricity.ES1U1C4,1))</f>
        <v/>
      </c>
      <c r="G991" s="16"/>
      <c r="H991" s="1" t="str">
        <f>IF(AND(I.Developer.ES1=TRUE,I.Facility.UnitCount&gt;=1,I.Developer.C4=TRUE,F991=""),"Incomplete","Complete")</f>
        <v>Complete</v>
      </c>
      <c r="I991" s="68" t="s">
        <v>1476</v>
      </c>
    </row>
    <row r="992" spans="2:9" ht="15" customHeight="1" x14ac:dyDescent="0.25">
      <c r="B992" s="9" t="s">
        <v>1475</v>
      </c>
      <c r="C992" s="1">
        <v>2</v>
      </c>
      <c r="D992" s="2" t="s">
        <v>8240</v>
      </c>
      <c r="E992" s="16"/>
      <c r="F992" s="16" t="str">
        <f>IF(INDEX(I.Electricity.ES1U1C4,2)="","",INDEX(I.Electricity.ES1U1C4,2))</f>
        <v/>
      </c>
      <c r="G992" s="16"/>
      <c r="H992" s="1" t="str">
        <f>IF(AND(I.Developer.ES1=TRUE,I.Facility.UnitCount&gt;=1,I.Developer.C4=TRUE,F992=""),"Incomplete","Complete")</f>
        <v>Complete</v>
      </c>
      <c r="I992" s="68" t="s">
        <v>1477</v>
      </c>
    </row>
    <row r="993" spans="2:9" ht="15" customHeight="1" x14ac:dyDescent="0.25">
      <c r="B993" s="7" t="s">
        <v>1475</v>
      </c>
      <c r="C993" s="5">
        <v>3</v>
      </c>
      <c r="D993" s="6" t="s">
        <v>8240</v>
      </c>
      <c r="E993" s="76"/>
      <c r="F993" s="76" t="str">
        <f>IF(INDEX(I.Electricity.ES1U1C4,3)="","",INDEX(I.Electricity.ES1U1C4,3))</f>
        <v/>
      </c>
      <c r="G993" s="76"/>
      <c r="H993" s="5" t="str">
        <f>IF(AND(I.Developer.ES1=TRUE,I.Facility.UnitCount&gt;=1,I.Developer.C4=TRUE,F993=""),"Incomplete","Complete")</f>
        <v>Complete</v>
      </c>
      <c r="I993" s="71" t="s">
        <v>1478</v>
      </c>
    </row>
    <row r="994" spans="2:9" ht="15" customHeight="1" x14ac:dyDescent="0.25">
      <c r="B994" s="9" t="s">
        <v>1479</v>
      </c>
      <c r="C994" s="1">
        <v>1</v>
      </c>
      <c r="D994" s="2" t="s">
        <v>8241</v>
      </c>
      <c r="E994" s="16"/>
      <c r="F994" s="16" t="str">
        <f>IF(INDEX(I.Electricity.ES1U2C4,1)="","",INDEX(I.Electricity.ES1U2C4,1))</f>
        <v/>
      </c>
      <c r="G994" s="16"/>
      <c r="H994" s="1" t="str">
        <f>IF(AND(I.Developer.ES1=TRUE,I.Facility.UnitCount&gt;=2,I.Developer.C4=TRUE,F994=""),"Incomplete","Complete")</f>
        <v>Complete</v>
      </c>
      <c r="I994" s="68" t="s">
        <v>1480</v>
      </c>
    </row>
    <row r="995" spans="2:9" ht="15" customHeight="1" x14ac:dyDescent="0.25">
      <c r="B995" s="9" t="s">
        <v>1479</v>
      </c>
      <c r="C995" s="1">
        <v>2</v>
      </c>
      <c r="D995" s="2" t="s">
        <v>8241</v>
      </c>
      <c r="E995" s="16"/>
      <c r="F995" s="16" t="str">
        <f>IF(INDEX(I.Electricity.ES1U2C4,2)="","",INDEX(I.Electricity.ES1U2C4,2))</f>
        <v/>
      </c>
      <c r="G995" s="16"/>
      <c r="H995" s="1" t="str">
        <f>IF(AND(I.Developer.ES1=TRUE,I.Facility.UnitCount&gt;=2,I.Developer.C4=TRUE,F995=""),"Incomplete","Complete")</f>
        <v>Complete</v>
      </c>
      <c r="I995" s="68" t="s">
        <v>1481</v>
      </c>
    </row>
    <row r="996" spans="2:9" ht="15" customHeight="1" x14ac:dyDescent="0.25">
      <c r="B996" s="7" t="s">
        <v>1479</v>
      </c>
      <c r="C996" s="5">
        <v>3</v>
      </c>
      <c r="D996" s="6" t="s">
        <v>8241</v>
      </c>
      <c r="E996" s="76"/>
      <c r="F996" s="76" t="str">
        <f>IF(INDEX(I.Electricity.ES1U2C4,3)="","",INDEX(I.Electricity.ES1U2C4,3))</f>
        <v/>
      </c>
      <c r="G996" s="76"/>
      <c r="H996" s="5" t="str">
        <f>IF(AND(I.Developer.ES1=TRUE,I.Facility.UnitCount&gt;=2,I.Developer.C4=TRUE,F996=""),"Incomplete","Complete")</f>
        <v>Complete</v>
      </c>
      <c r="I996" s="71" t="s">
        <v>1482</v>
      </c>
    </row>
    <row r="997" spans="2:9" ht="15" customHeight="1" x14ac:dyDescent="0.25">
      <c r="B997" s="9" t="s">
        <v>1483</v>
      </c>
      <c r="C997" s="1">
        <v>1</v>
      </c>
      <c r="D997" s="2" t="s">
        <v>8242</v>
      </c>
      <c r="E997" s="16"/>
      <c r="F997" s="16" t="str">
        <f>IF(INDEX(I.Electricity.ES1U3C4,1)="","",INDEX(I.Electricity.ES1U3C4,1))</f>
        <v/>
      </c>
      <c r="G997" s="16"/>
      <c r="H997" s="1" t="str">
        <f>IF(AND(I.Developer.ES1=TRUE,I.Facility.UnitCount&gt;=3,I.Developer.C4=TRUE,F997=""),"Incomplete","Complete")</f>
        <v>Complete</v>
      </c>
      <c r="I997" s="68" t="s">
        <v>1484</v>
      </c>
    </row>
    <row r="998" spans="2:9" ht="15" customHeight="1" x14ac:dyDescent="0.25">
      <c r="B998" s="9" t="s">
        <v>1483</v>
      </c>
      <c r="C998" s="1">
        <v>2</v>
      </c>
      <c r="D998" s="2" t="s">
        <v>8242</v>
      </c>
      <c r="E998" s="16"/>
      <c r="F998" s="16" t="str">
        <f>IF(INDEX(I.Electricity.ES1U3C4,2)="","",INDEX(I.Electricity.ES1U3C4,2))</f>
        <v/>
      </c>
      <c r="G998" s="16"/>
      <c r="H998" s="1" t="str">
        <f>IF(AND(I.Developer.ES1=TRUE,I.Facility.UnitCount&gt;=3,I.Developer.C4=TRUE,F998=""),"Incomplete","Complete")</f>
        <v>Complete</v>
      </c>
      <c r="I998" s="68" t="s">
        <v>1485</v>
      </c>
    </row>
    <row r="999" spans="2:9" ht="15" customHeight="1" x14ac:dyDescent="0.25">
      <c r="B999" s="7" t="s">
        <v>1483</v>
      </c>
      <c r="C999" s="5">
        <v>3</v>
      </c>
      <c r="D999" s="6" t="s">
        <v>8242</v>
      </c>
      <c r="E999" s="76"/>
      <c r="F999" s="76" t="str">
        <f>IF(INDEX(I.Electricity.ES1U3C4,3)="","",INDEX(I.Electricity.ES1U3C4,3))</f>
        <v/>
      </c>
      <c r="G999" s="76"/>
      <c r="H999" s="5" t="str">
        <f>IF(AND(I.Developer.ES1=TRUE,I.Facility.UnitCount&gt;=3,I.Developer.C4=TRUE,F999=""),"Incomplete","Complete")</f>
        <v>Complete</v>
      </c>
      <c r="I999" s="71" t="s">
        <v>1486</v>
      </c>
    </row>
    <row r="1000" spans="2:9" ht="15" customHeight="1" x14ac:dyDescent="0.25">
      <c r="B1000" s="9" t="s">
        <v>1487</v>
      </c>
      <c r="C1000" s="1">
        <v>1</v>
      </c>
      <c r="D1000" s="2" t="s">
        <v>8243</v>
      </c>
      <c r="E1000" s="16"/>
      <c r="F1000" s="16" t="str">
        <f>IF(INDEX(I.Electricity.ES1U4C4,1)="","",INDEX(I.Electricity.ES1U4C4,1))</f>
        <v/>
      </c>
      <c r="G1000" s="16"/>
      <c r="H1000" s="1" t="str">
        <f>IF(AND(I.Developer.ES1=TRUE,I.Facility.UnitCount&gt;=4,I.Developer.C4=TRUE,F1000=""),"Incomplete","Complete")</f>
        <v>Complete</v>
      </c>
      <c r="I1000" s="68" t="s">
        <v>1488</v>
      </c>
    </row>
    <row r="1001" spans="2:9" ht="15" customHeight="1" x14ac:dyDescent="0.25">
      <c r="B1001" s="9" t="s">
        <v>1487</v>
      </c>
      <c r="C1001" s="1">
        <v>2</v>
      </c>
      <c r="D1001" s="2" t="s">
        <v>8243</v>
      </c>
      <c r="E1001" s="16"/>
      <c r="F1001" s="16" t="str">
        <f>IF(INDEX(I.Electricity.ES1U4C4,2)="","",INDEX(I.Electricity.ES1U4C4,2))</f>
        <v/>
      </c>
      <c r="G1001" s="16"/>
      <c r="H1001" s="1" t="str">
        <f>IF(AND(I.Developer.ES1=TRUE,I.Facility.UnitCount&gt;=4,I.Developer.C4=TRUE,F1001=""),"Incomplete","Complete")</f>
        <v>Complete</v>
      </c>
      <c r="I1001" s="68" t="s">
        <v>1489</v>
      </c>
    </row>
    <row r="1002" spans="2:9" ht="15" customHeight="1" x14ac:dyDescent="0.25">
      <c r="B1002" s="7" t="s">
        <v>1487</v>
      </c>
      <c r="C1002" s="5">
        <v>3</v>
      </c>
      <c r="D1002" s="6" t="s">
        <v>8243</v>
      </c>
      <c r="E1002" s="76"/>
      <c r="F1002" s="76" t="str">
        <f>IF(INDEX(I.Electricity.ES1U4C4,3)="","",INDEX(I.Electricity.ES1U4C4,3))</f>
        <v/>
      </c>
      <c r="G1002" s="76"/>
      <c r="H1002" s="5" t="str">
        <f>IF(AND(I.Developer.ES1=TRUE,I.Facility.UnitCount&gt;=4,I.Developer.C4=TRUE,F1002=""),"Incomplete","Complete")</f>
        <v>Complete</v>
      </c>
      <c r="I1002" s="71" t="s">
        <v>1490</v>
      </c>
    </row>
    <row r="1003" spans="2:9" ht="15" customHeight="1" x14ac:dyDescent="0.25">
      <c r="B1003" s="9" t="s">
        <v>1491</v>
      </c>
      <c r="C1003" s="1">
        <v>1</v>
      </c>
      <c r="D1003" s="2" t="s">
        <v>8244</v>
      </c>
      <c r="E1003" s="16"/>
      <c r="F1003" s="16" t="str">
        <f>IF(INDEX(I.Electricity.ES1U5C4,1)="","",INDEX(I.Electricity.ES1U5C4,1))</f>
        <v/>
      </c>
      <c r="G1003" s="16"/>
      <c r="H1003" s="1" t="str">
        <f>IF(AND(I.Developer.ES1=TRUE,I.Facility.UnitCount&gt;=5,I.Developer.C4=TRUE,F1003=""),"Incomplete","Complete")</f>
        <v>Complete</v>
      </c>
      <c r="I1003" s="68" t="s">
        <v>1492</v>
      </c>
    </row>
    <row r="1004" spans="2:9" ht="15" customHeight="1" x14ac:dyDescent="0.25">
      <c r="B1004" s="9" t="s">
        <v>1491</v>
      </c>
      <c r="C1004" s="1">
        <v>2</v>
      </c>
      <c r="D1004" s="2" t="s">
        <v>8244</v>
      </c>
      <c r="E1004" s="16"/>
      <c r="F1004" s="16" t="str">
        <f>IF(INDEX(I.Electricity.ES1U5C4,2)="","",INDEX(I.Electricity.ES1U5C4,2))</f>
        <v/>
      </c>
      <c r="G1004" s="16"/>
      <c r="H1004" s="1" t="str">
        <f>IF(AND(I.Developer.ES1=TRUE,I.Facility.UnitCount&gt;=5,I.Developer.C4=TRUE,F1004=""),"Incomplete","Complete")</f>
        <v>Complete</v>
      </c>
      <c r="I1004" s="68" t="s">
        <v>1493</v>
      </c>
    </row>
    <row r="1005" spans="2:9" ht="15" customHeight="1" x14ac:dyDescent="0.25">
      <c r="B1005" s="7" t="s">
        <v>1491</v>
      </c>
      <c r="C1005" s="5">
        <v>3</v>
      </c>
      <c r="D1005" s="6" t="s">
        <v>8244</v>
      </c>
      <c r="E1005" s="76"/>
      <c r="F1005" s="76" t="str">
        <f>IF(INDEX(I.Electricity.ES1U5C4,3)="","",INDEX(I.Electricity.ES1U5C4,3))</f>
        <v/>
      </c>
      <c r="G1005" s="76"/>
      <c r="H1005" s="5" t="str">
        <f>IF(AND(I.Developer.ES1=TRUE,I.Facility.UnitCount&gt;=5,I.Developer.C4=TRUE,F1005=""),"Incomplete","Complete")</f>
        <v>Complete</v>
      </c>
      <c r="I1005" s="71" t="s">
        <v>1494</v>
      </c>
    </row>
    <row r="1006" spans="2:9" ht="15" customHeight="1" x14ac:dyDescent="0.25">
      <c r="B1006" s="9" t="s">
        <v>1495</v>
      </c>
      <c r="C1006" s="1">
        <v>1</v>
      </c>
      <c r="D1006" s="2" t="s">
        <v>8245</v>
      </c>
      <c r="E1006" s="16"/>
      <c r="F1006" s="16" t="str">
        <f>IF(INDEX(I.Electricity.ES1U6C4,1)="","",INDEX(I.Electricity.ES1U6C4,1))</f>
        <v/>
      </c>
      <c r="G1006" s="16"/>
      <c r="H1006" s="1" t="str">
        <f>IF(AND(I.Developer.ES1=TRUE,I.Facility.UnitCount&gt;=6,I.Developer.C4=TRUE,F1006=""),"Incomplete","Complete")</f>
        <v>Complete</v>
      </c>
      <c r="I1006" s="68" t="s">
        <v>1496</v>
      </c>
    </row>
    <row r="1007" spans="2:9" ht="15" customHeight="1" x14ac:dyDescent="0.25">
      <c r="B1007" s="9" t="s">
        <v>1495</v>
      </c>
      <c r="C1007" s="1">
        <v>2</v>
      </c>
      <c r="D1007" s="2" t="s">
        <v>8245</v>
      </c>
      <c r="E1007" s="16"/>
      <c r="F1007" s="16" t="str">
        <f>IF(INDEX(I.Electricity.ES1U6C4,2)="","",INDEX(I.Electricity.ES1U6C4,2))</f>
        <v/>
      </c>
      <c r="G1007" s="16"/>
      <c r="H1007" s="1" t="str">
        <f>IF(AND(I.Developer.ES1=TRUE,I.Facility.UnitCount&gt;=6,I.Developer.C4=TRUE,F1007=""),"Incomplete","Complete")</f>
        <v>Complete</v>
      </c>
      <c r="I1007" s="68" t="s">
        <v>1497</v>
      </c>
    </row>
    <row r="1008" spans="2:9" ht="15" customHeight="1" x14ac:dyDescent="0.25">
      <c r="B1008" s="7" t="s">
        <v>1495</v>
      </c>
      <c r="C1008" s="5">
        <v>3</v>
      </c>
      <c r="D1008" s="6" t="s">
        <v>8245</v>
      </c>
      <c r="E1008" s="76"/>
      <c r="F1008" s="76" t="str">
        <f>IF(INDEX(I.Electricity.ES1U6C4,3)="","",INDEX(I.Electricity.ES1U6C4,3))</f>
        <v/>
      </c>
      <c r="G1008" s="76"/>
      <c r="H1008" s="5" t="str">
        <f>IF(AND(I.Developer.ES1=TRUE,I.Facility.UnitCount&gt;=6,I.Developer.C4=TRUE,F1008=""),"Incomplete","Complete")</f>
        <v>Complete</v>
      </c>
      <c r="I1008" s="71" t="s">
        <v>1498</v>
      </c>
    </row>
    <row r="1009" spans="2:9" ht="15" customHeight="1" x14ac:dyDescent="0.25">
      <c r="B1009" s="9" t="s">
        <v>1499</v>
      </c>
      <c r="C1009" s="1">
        <v>1</v>
      </c>
      <c r="D1009" s="2" t="s">
        <v>8246</v>
      </c>
      <c r="E1009" s="16"/>
      <c r="F1009" s="16" t="str">
        <f>IF(INDEX(I.Electricity.ES1U7C4,1)="","",INDEX(I.Electricity.ES1U7C4,1))</f>
        <v/>
      </c>
      <c r="G1009" s="16"/>
      <c r="H1009" s="1" t="str">
        <f>IF(AND(I.Developer.ES1=TRUE,I.Facility.UnitCount&gt;=7,I.Developer.C4=TRUE,F1009=""),"Incomplete","Complete")</f>
        <v>Complete</v>
      </c>
      <c r="I1009" s="68" t="s">
        <v>1500</v>
      </c>
    </row>
    <row r="1010" spans="2:9" ht="15" customHeight="1" x14ac:dyDescent="0.25">
      <c r="B1010" s="9" t="s">
        <v>1499</v>
      </c>
      <c r="C1010" s="1">
        <v>2</v>
      </c>
      <c r="D1010" s="2" t="s">
        <v>8246</v>
      </c>
      <c r="E1010" s="16"/>
      <c r="F1010" s="16" t="str">
        <f>IF(INDEX(I.Electricity.ES1U7C4,2)="","",INDEX(I.Electricity.ES1U7C4,2))</f>
        <v/>
      </c>
      <c r="G1010" s="16"/>
      <c r="H1010" s="1" t="str">
        <f>IF(AND(I.Developer.ES1=TRUE,I.Facility.UnitCount&gt;=7,I.Developer.C4=TRUE,F1010=""),"Incomplete","Complete")</f>
        <v>Complete</v>
      </c>
      <c r="I1010" s="68" t="s">
        <v>1501</v>
      </c>
    </row>
    <row r="1011" spans="2:9" ht="15" customHeight="1" x14ac:dyDescent="0.25">
      <c r="B1011" s="7" t="s">
        <v>1499</v>
      </c>
      <c r="C1011" s="5">
        <v>3</v>
      </c>
      <c r="D1011" s="6" t="s">
        <v>8246</v>
      </c>
      <c r="E1011" s="76"/>
      <c r="F1011" s="76" t="str">
        <f>IF(INDEX(I.Electricity.ES1U7C4,3)="","",INDEX(I.Electricity.ES1U7C4,3))</f>
        <v/>
      </c>
      <c r="G1011" s="76"/>
      <c r="H1011" s="5" t="str">
        <f>IF(AND(I.Developer.ES1=TRUE,I.Facility.UnitCount&gt;=7,I.Developer.C4=TRUE,F1011=""),"Incomplete","Complete")</f>
        <v>Complete</v>
      </c>
      <c r="I1011" s="71" t="s">
        <v>1502</v>
      </c>
    </row>
    <row r="1012" spans="2:9" ht="15" customHeight="1" x14ac:dyDescent="0.25">
      <c r="B1012" s="9" t="s">
        <v>1503</v>
      </c>
      <c r="C1012" s="1">
        <v>1</v>
      </c>
      <c r="D1012" s="2" t="s">
        <v>8247</v>
      </c>
      <c r="E1012" s="16"/>
      <c r="F1012" s="16" t="str">
        <f>IF(INDEX(I.Electricity.ES1U8C4,1)="","",INDEX(I.Electricity.ES1U8C4,1))</f>
        <v/>
      </c>
      <c r="G1012" s="16"/>
      <c r="H1012" s="1" t="str">
        <f>IF(AND(I.Developer.ES1=TRUE,I.Facility.UnitCount&gt;=8,I.Developer.C4=TRUE,F1012=""),"Incomplete","Complete")</f>
        <v>Complete</v>
      </c>
      <c r="I1012" s="68" t="s">
        <v>1504</v>
      </c>
    </row>
    <row r="1013" spans="2:9" ht="15" customHeight="1" x14ac:dyDescent="0.25">
      <c r="B1013" s="9" t="s">
        <v>1503</v>
      </c>
      <c r="C1013" s="1">
        <v>2</v>
      </c>
      <c r="D1013" s="2" t="s">
        <v>8247</v>
      </c>
      <c r="E1013" s="16"/>
      <c r="F1013" s="16" t="str">
        <f>IF(INDEX(I.Electricity.ES1U8C4,2)="","",INDEX(I.Electricity.ES1U8C4,2))</f>
        <v/>
      </c>
      <c r="G1013" s="16"/>
      <c r="H1013" s="1" t="str">
        <f>IF(AND(I.Developer.ES1=TRUE,I.Facility.UnitCount&gt;=8,I.Developer.C4=TRUE,F1013=""),"Incomplete","Complete")</f>
        <v>Complete</v>
      </c>
      <c r="I1013" s="68" t="s">
        <v>1505</v>
      </c>
    </row>
    <row r="1014" spans="2:9" ht="15" customHeight="1" x14ac:dyDescent="0.25">
      <c r="B1014" s="7" t="s">
        <v>1503</v>
      </c>
      <c r="C1014" s="5">
        <v>3</v>
      </c>
      <c r="D1014" s="6" t="s">
        <v>8247</v>
      </c>
      <c r="E1014" s="76"/>
      <c r="F1014" s="76" t="str">
        <f>IF(INDEX(I.Electricity.ES1U8C4,3)="","",INDEX(I.Electricity.ES1U8C4,3))</f>
        <v/>
      </c>
      <c r="G1014" s="76"/>
      <c r="H1014" s="5" t="str">
        <f>IF(AND(I.Developer.ES1=TRUE,I.Facility.UnitCount&gt;=8,I.Developer.C4=TRUE,F1014=""),"Incomplete","Complete")</f>
        <v>Complete</v>
      </c>
      <c r="I1014" s="71" t="s">
        <v>1506</v>
      </c>
    </row>
    <row r="1015" spans="2:9" ht="15" customHeight="1" x14ac:dyDescent="0.25">
      <c r="B1015" s="9" t="s">
        <v>1507</v>
      </c>
      <c r="C1015" s="1">
        <v>1</v>
      </c>
      <c r="D1015" s="2" t="s">
        <v>8248</v>
      </c>
      <c r="E1015" s="16"/>
      <c r="F1015" s="16" t="str">
        <f>IF(INDEX(I.Electricity.ES1U9C4,1)="","",INDEX(I.Electricity.ES1U9C4,1))</f>
        <v/>
      </c>
      <c r="G1015" s="16"/>
      <c r="H1015" s="1" t="str">
        <f>IF(AND(I.Developer.ES1=TRUE,I.Facility.UnitCount&gt;=9,I.Developer.C4=TRUE,F1015=""),"Incomplete","Complete")</f>
        <v>Complete</v>
      </c>
      <c r="I1015" s="68" t="s">
        <v>1508</v>
      </c>
    </row>
    <row r="1016" spans="2:9" ht="15" customHeight="1" x14ac:dyDescent="0.25">
      <c r="B1016" s="9" t="s">
        <v>1507</v>
      </c>
      <c r="C1016" s="1">
        <v>2</v>
      </c>
      <c r="D1016" s="2" t="s">
        <v>8248</v>
      </c>
      <c r="E1016" s="16"/>
      <c r="F1016" s="16" t="str">
        <f>IF(INDEX(I.Electricity.ES1U9C4,2)="","",INDEX(I.Electricity.ES1U9C4,2))</f>
        <v/>
      </c>
      <c r="G1016" s="16"/>
      <c r="H1016" s="1" t="str">
        <f>IF(AND(I.Developer.ES1=TRUE,I.Facility.UnitCount&gt;=9,I.Developer.C4=TRUE,F1016=""),"Incomplete","Complete")</f>
        <v>Complete</v>
      </c>
      <c r="I1016" s="68" t="s">
        <v>1509</v>
      </c>
    </row>
    <row r="1017" spans="2:9" ht="15" customHeight="1" x14ac:dyDescent="0.25">
      <c r="B1017" s="7" t="s">
        <v>1507</v>
      </c>
      <c r="C1017" s="5">
        <v>3</v>
      </c>
      <c r="D1017" s="6" t="s">
        <v>8248</v>
      </c>
      <c r="E1017" s="76"/>
      <c r="F1017" s="76" t="str">
        <f>IF(INDEX(I.Electricity.ES1U9C4,3)="","",INDEX(I.Electricity.ES1U9C4,3))</f>
        <v/>
      </c>
      <c r="G1017" s="76"/>
      <c r="H1017" s="5" t="str">
        <f>IF(AND(I.Developer.ES1=TRUE,I.Facility.UnitCount&gt;=9,I.Developer.C4=TRUE,F1017=""),"Incomplete","Complete")</f>
        <v>Complete</v>
      </c>
      <c r="I1017" s="71" t="s">
        <v>1510</v>
      </c>
    </row>
    <row r="1018" spans="2:9" ht="15" customHeight="1" x14ac:dyDescent="0.25">
      <c r="B1018" s="9" t="s">
        <v>1511</v>
      </c>
      <c r="C1018" s="1">
        <v>1</v>
      </c>
      <c r="D1018" s="2" t="s">
        <v>8249</v>
      </c>
      <c r="E1018" s="16"/>
      <c r="F1018" s="16" t="str">
        <f>IF(INDEX(I.Electricity.ES1U10C4,1)="","",INDEX(I.Electricity.ES1U10C4,1))</f>
        <v/>
      </c>
      <c r="G1018" s="16"/>
      <c r="H1018" s="1" t="str">
        <f>IF(AND(I.Developer.ES1=TRUE,I.Facility.UnitCount&gt;=10,I.Developer.C4=TRUE,F1018=""),"Incomplete","Complete")</f>
        <v>Complete</v>
      </c>
      <c r="I1018" s="68" t="s">
        <v>1512</v>
      </c>
    </row>
    <row r="1019" spans="2:9" ht="15" customHeight="1" x14ac:dyDescent="0.25">
      <c r="B1019" s="9" t="s">
        <v>1511</v>
      </c>
      <c r="C1019" s="1">
        <v>2</v>
      </c>
      <c r="D1019" s="2" t="s">
        <v>8249</v>
      </c>
      <c r="E1019" s="16"/>
      <c r="F1019" s="16" t="str">
        <f>IF(INDEX(I.Electricity.ES1U10C4,2)="","",INDEX(I.Electricity.ES1U10C4,2))</f>
        <v/>
      </c>
      <c r="G1019" s="16"/>
      <c r="H1019" s="1" t="str">
        <f>IF(AND(I.Developer.ES1=TRUE,I.Facility.UnitCount&gt;=10,I.Developer.C4=TRUE,F1019=""),"Incomplete","Complete")</f>
        <v>Complete</v>
      </c>
      <c r="I1019" s="68" t="s">
        <v>1513</v>
      </c>
    </row>
    <row r="1020" spans="2:9" ht="15" customHeight="1" x14ac:dyDescent="0.25">
      <c r="B1020" s="7" t="s">
        <v>1511</v>
      </c>
      <c r="C1020" s="5">
        <v>3</v>
      </c>
      <c r="D1020" s="6" t="s">
        <v>8249</v>
      </c>
      <c r="E1020" s="76"/>
      <c r="F1020" s="76" t="str">
        <f>IF(INDEX(I.Electricity.ES1U10C4,3)="","",INDEX(I.Electricity.ES1U10C4,3))</f>
        <v/>
      </c>
      <c r="G1020" s="76"/>
      <c r="H1020" s="5" t="str">
        <f>IF(AND(I.Developer.ES1=TRUE,I.Facility.UnitCount&gt;=10,I.Developer.C4=TRUE,F1020=""),"Incomplete","Complete")</f>
        <v>Complete</v>
      </c>
      <c r="I1020" s="71" t="s">
        <v>1514</v>
      </c>
    </row>
    <row r="1021" spans="2:9" ht="15" customHeight="1" x14ac:dyDescent="0.25">
      <c r="B1021" s="9" t="s">
        <v>1515</v>
      </c>
      <c r="C1021" s="1">
        <v>1</v>
      </c>
      <c r="D1021" s="2" t="s">
        <v>8250</v>
      </c>
      <c r="E1021" s="16"/>
      <c r="F1021" s="16" t="str">
        <f>IF(INDEX(I.Electricity.ES1U11C4,1)="","",INDEX(I.Electricity.ES1U11C4,1))</f>
        <v/>
      </c>
      <c r="G1021" s="16"/>
      <c r="H1021" s="1" t="str">
        <f>IF(AND(I.Developer.ES1=TRUE,I.Facility.UnitCount&gt;=11,I.Developer.C4=TRUE,F1021=""),"Incomplete","Complete")</f>
        <v>Complete</v>
      </c>
      <c r="I1021" s="68" t="s">
        <v>1516</v>
      </c>
    </row>
    <row r="1022" spans="2:9" ht="15" customHeight="1" x14ac:dyDescent="0.25">
      <c r="B1022" s="9" t="s">
        <v>1515</v>
      </c>
      <c r="C1022" s="1">
        <v>2</v>
      </c>
      <c r="D1022" s="2" t="s">
        <v>8250</v>
      </c>
      <c r="E1022" s="16"/>
      <c r="F1022" s="16" t="str">
        <f>IF(INDEX(I.Electricity.ES1U11C4,2)="","",INDEX(I.Electricity.ES1U11C4,2))</f>
        <v/>
      </c>
      <c r="G1022" s="16"/>
      <c r="H1022" s="1" t="str">
        <f>IF(AND(I.Developer.ES1=TRUE,I.Facility.UnitCount&gt;=11,I.Developer.C4=TRUE,F1022=""),"Incomplete","Complete")</f>
        <v>Complete</v>
      </c>
      <c r="I1022" s="68" t="s">
        <v>1517</v>
      </c>
    </row>
    <row r="1023" spans="2:9" ht="15" customHeight="1" x14ac:dyDescent="0.25">
      <c r="B1023" s="7" t="s">
        <v>1515</v>
      </c>
      <c r="C1023" s="5">
        <v>3</v>
      </c>
      <c r="D1023" s="6" t="s">
        <v>8250</v>
      </c>
      <c r="E1023" s="76"/>
      <c r="F1023" s="76" t="str">
        <f>IF(INDEX(I.Electricity.ES1U11C4,3)="","",INDEX(I.Electricity.ES1U11C4,3))</f>
        <v/>
      </c>
      <c r="G1023" s="76"/>
      <c r="H1023" s="5" t="str">
        <f>IF(AND(I.Developer.ES1=TRUE,I.Facility.UnitCount&gt;=11,I.Developer.C4=TRUE,F1023=""),"Incomplete","Complete")</f>
        <v>Complete</v>
      </c>
      <c r="I1023" s="71" t="s">
        <v>1518</v>
      </c>
    </row>
    <row r="1024" spans="2:9" ht="15" customHeight="1" x14ac:dyDescent="0.25">
      <c r="B1024" s="9" t="s">
        <v>1519</v>
      </c>
      <c r="C1024" s="1">
        <v>1</v>
      </c>
      <c r="D1024" s="2" t="s">
        <v>8251</v>
      </c>
      <c r="E1024" s="16"/>
      <c r="F1024" s="16" t="str">
        <f>IF(INDEX(I.Electricity.ES1U12C4,1)="","",INDEX(I.Electricity.ES1U12C4,1))</f>
        <v/>
      </c>
      <c r="G1024" s="16"/>
      <c r="H1024" s="1" t="str">
        <f>IF(AND(I.Developer.ES1=TRUE,I.Facility.UnitCount&gt;=12,I.Developer.C4=TRUE,F1024=""),"Incomplete","Complete")</f>
        <v>Complete</v>
      </c>
      <c r="I1024" s="68" t="s">
        <v>1520</v>
      </c>
    </row>
    <row r="1025" spans="2:9" ht="15" customHeight="1" x14ac:dyDescent="0.25">
      <c r="B1025" s="9" t="s">
        <v>1519</v>
      </c>
      <c r="C1025" s="1">
        <v>2</v>
      </c>
      <c r="D1025" s="2" t="s">
        <v>8251</v>
      </c>
      <c r="E1025" s="16"/>
      <c r="F1025" s="16" t="str">
        <f>IF(INDEX(I.Electricity.ES1U12C4,2)="","",INDEX(I.Electricity.ES1U12C4,2))</f>
        <v/>
      </c>
      <c r="G1025" s="16"/>
      <c r="H1025" s="1" t="str">
        <f>IF(AND(I.Developer.ES1=TRUE,I.Facility.UnitCount&gt;=12,I.Developer.C4=TRUE,F1025=""),"Incomplete","Complete")</f>
        <v>Complete</v>
      </c>
      <c r="I1025" s="68" t="s">
        <v>1521</v>
      </c>
    </row>
    <row r="1026" spans="2:9" ht="15" customHeight="1" x14ac:dyDescent="0.25">
      <c r="B1026" s="7" t="s">
        <v>1519</v>
      </c>
      <c r="C1026" s="5">
        <v>3</v>
      </c>
      <c r="D1026" s="6" t="s">
        <v>8251</v>
      </c>
      <c r="E1026" s="76"/>
      <c r="F1026" s="76" t="str">
        <f>IF(INDEX(I.Electricity.ES1U12C4,3)="","",INDEX(I.Electricity.ES1U12C4,3))</f>
        <v/>
      </c>
      <c r="G1026" s="76"/>
      <c r="H1026" s="5" t="str">
        <f>IF(AND(I.Developer.ES1=TRUE,I.Facility.UnitCount&gt;=12,I.Developer.C4=TRUE,F1026=""),"Incomplete","Complete")</f>
        <v>Complete</v>
      </c>
      <c r="I1026" s="71" t="s">
        <v>1522</v>
      </c>
    </row>
    <row r="1027" spans="2:9" ht="15" customHeight="1" x14ac:dyDescent="0.25">
      <c r="B1027" s="9" t="s">
        <v>1523</v>
      </c>
      <c r="C1027" s="1">
        <v>1</v>
      </c>
      <c r="D1027" s="2" t="s">
        <v>8252</v>
      </c>
      <c r="E1027" s="16"/>
      <c r="F1027" s="16" t="str">
        <f>IF(INDEX(I.Electricity.ES1U13C4,1)="","",INDEX(I.Electricity.ES1U13C4,1))</f>
        <v/>
      </c>
      <c r="G1027" s="16"/>
      <c r="H1027" s="1" t="str">
        <f>IF(AND(I.Developer.ES1=TRUE,I.Facility.UnitCount&gt;=13,I.Developer.C4=TRUE,F1027=""),"Incomplete","Complete")</f>
        <v>Complete</v>
      </c>
      <c r="I1027" s="68" t="s">
        <v>1524</v>
      </c>
    </row>
    <row r="1028" spans="2:9" ht="15" customHeight="1" x14ac:dyDescent="0.25">
      <c r="B1028" s="9" t="s">
        <v>1523</v>
      </c>
      <c r="C1028" s="1">
        <v>2</v>
      </c>
      <c r="D1028" s="2" t="s">
        <v>8252</v>
      </c>
      <c r="E1028" s="16"/>
      <c r="F1028" s="16" t="str">
        <f>IF(INDEX(I.Electricity.ES1U13C4,2)="","",INDEX(I.Electricity.ES1U13C4,2))</f>
        <v/>
      </c>
      <c r="G1028" s="16"/>
      <c r="H1028" s="1" t="str">
        <f>IF(AND(I.Developer.ES1=TRUE,I.Facility.UnitCount&gt;=13,I.Developer.C4=TRUE,F1028=""),"Incomplete","Complete")</f>
        <v>Complete</v>
      </c>
      <c r="I1028" s="68" t="s">
        <v>1525</v>
      </c>
    </row>
    <row r="1029" spans="2:9" ht="15" customHeight="1" x14ac:dyDescent="0.25">
      <c r="B1029" s="7" t="s">
        <v>1523</v>
      </c>
      <c r="C1029" s="5">
        <v>3</v>
      </c>
      <c r="D1029" s="6" t="s">
        <v>8252</v>
      </c>
      <c r="E1029" s="76"/>
      <c r="F1029" s="76" t="str">
        <f>IF(INDEX(I.Electricity.ES1U13C4,3)="","",INDEX(I.Electricity.ES1U13C4,3))</f>
        <v/>
      </c>
      <c r="G1029" s="76"/>
      <c r="H1029" s="5" t="str">
        <f>IF(AND(I.Developer.ES1=TRUE,I.Facility.UnitCount&gt;=13,I.Developer.C4=TRUE,F1029=""),"Incomplete","Complete")</f>
        <v>Complete</v>
      </c>
      <c r="I1029" s="71" t="s">
        <v>1526</v>
      </c>
    </row>
    <row r="1030" spans="2:9" ht="15" customHeight="1" x14ac:dyDescent="0.25">
      <c r="B1030" s="9" t="s">
        <v>1527</v>
      </c>
      <c r="C1030" s="1">
        <v>1</v>
      </c>
      <c r="D1030" s="2" t="s">
        <v>8253</v>
      </c>
      <c r="E1030" s="16"/>
      <c r="F1030" s="16" t="str">
        <f>IF(INDEX(I.Electricity.ES1U14C4,1)="","",INDEX(I.Electricity.ES1U14C4,1))</f>
        <v/>
      </c>
      <c r="G1030" s="16"/>
      <c r="H1030" s="1" t="str">
        <f>IF(AND(I.Developer.ES1=TRUE,I.Facility.UnitCount&gt;=14,I.Developer.C4=TRUE,F1030=""),"Incomplete","Complete")</f>
        <v>Complete</v>
      </c>
      <c r="I1030" s="68" t="s">
        <v>1528</v>
      </c>
    </row>
    <row r="1031" spans="2:9" ht="15" customHeight="1" x14ac:dyDescent="0.25">
      <c r="B1031" s="9" t="s">
        <v>1527</v>
      </c>
      <c r="C1031" s="1">
        <v>2</v>
      </c>
      <c r="D1031" s="2" t="s">
        <v>8253</v>
      </c>
      <c r="E1031" s="16"/>
      <c r="F1031" s="16" t="str">
        <f>IF(INDEX(I.Electricity.ES1U14C4,2)="","",INDEX(I.Electricity.ES1U14C4,2))</f>
        <v/>
      </c>
      <c r="G1031" s="16"/>
      <c r="H1031" s="1" t="str">
        <f>IF(AND(I.Developer.ES1=TRUE,I.Facility.UnitCount&gt;=14,I.Developer.C4=TRUE,F1031=""),"Incomplete","Complete")</f>
        <v>Complete</v>
      </c>
      <c r="I1031" s="68" t="s">
        <v>1529</v>
      </c>
    </row>
    <row r="1032" spans="2:9" ht="15" customHeight="1" x14ac:dyDescent="0.25">
      <c r="B1032" s="7" t="s">
        <v>1527</v>
      </c>
      <c r="C1032" s="5">
        <v>3</v>
      </c>
      <c r="D1032" s="6" t="s">
        <v>8253</v>
      </c>
      <c r="E1032" s="76"/>
      <c r="F1032" s="76" t="str">
        <f>IF(INDEX(I.Electricity.ES1U14C4,3)="","",INDEX(I.Electricity.ES1U14C4,3))</f>
        <v/>
      </c>
      <c r="G1032" s="76"/>
      <c r="H1032" s="5" t="str">
        <f>IF(AND(I.Developer.ES1=TRUE,I.Facility.UnitCount&gt;=14,I.Developer.C4=TRUE,F1032=""),"Incomplete","Complete")</f>
        <v>Complete</v>
      </c>
      <c r="I1032" s="71" t="s">
        <v>1530</v>
      </c>
    </row>
    <row r="1033" spans="2:9" ht="15" customHeight="1" x14ac:dyDescent="0.25">
      <c r="B1033" s="9" t="s">
        <v>1531</v>
      </c>
      <c r="C1033" s="1">
        <v>1</v>
      </c>
      <c r="D1033" s="2" t="s">
        <v>8254</v>
      </c>
      <c r="E1033" s="16"/>
      <c r="F1033" s="16" t="str">
        <f>IF(INDEX(I.Electricity.ES1U15C4,1)="","",INDEX(I.Electricity.ES1U15C4,1))</f>
        <v/>
      </c>
      <c r="G1033" s="16"/>
      <c r="H1033" s="1" t="str">
        <f>IF(AND(I.Developer.ES1=TRUE,I.Facility.UnitCount&gt;=15,I.Developer.C4=TRUE,F1033=""),"Incomplete","Complete")</f>
        <v>Complete</v>
      </c>
      <c r="I1033" s="68" t="s">
        <v>1532</v>
      </c>
    </row>
    <row r="1034" spans="2:9" ht="15" customHeight="1" x14ac:dyDescent="0.25">
      <c r="B1034" s="9" t="s">
        <v>1531</v>
      </c>
      <c r="C1034" s="1">
        <v>2</v>
      </c>
      <c r="D1034" s="2" t="s">
        <v>8254</v>
      </c>
      <c r="E1034" s="16"/>
      <c r="F1034" s="16" t="str">
        <f>IF(INDEX(I.Electricity.ES1U15C4,2)="","",INDEX(I.Electricity.ES1U15C4,2))</f>
        <v/>
      </c>
      <c r="G1034" s="16"/>
      <c r="H1034" s="1" t="str">
        <f>IF(AND(I.Developer.ES1=TRUE,I.Facility.UnitCount&gt;=15,I.Developer.C4=TRUE,F1034=""),"Incomplete","Complete")</f>
        <v>Complete</v>
      </c>
      <c r="I1034" s="68" t="s">
        <v>1533</v>
      </c>
    </row>
    <row r="1035" spans="2:9" ht="15" customHeight="1" x14ac:dyDescent="0.25">
      <c r="B1035" s="7" t="s">
        <v>1531</v>
      </c>
      <c r="C1035" s="5">
        <v>3</v>
      </c>
      <c r="D1035" s="6" t="s">
        <v>8254</v>
      </c>
      <c r="E1035" s="76"/>
      <c r="F1035" s="76" t="str">
        <f>IF(INDEX(I.Electricity.ES1U15C4,3)="","",INDEX(I.Electricity.ES1U15C4,3))</f>
        <v/>
      </c>
      <c r="G1035" s="76"/>
      <c r="H1035" s="5" t="str">
        <f>IF(AND(I.Developer.ES1=TRUE,I.Facility.UnitCount&gt;=15,I.Developer.C4=TRUE,F1035=""),"Incomplete","Complete")</f>
        <v>Complete</v>
      </c>
      <c r="I1035" s="71" t="s">
        <v>1534</v>
      </c>
    </row>
    <row r="1036" spans="2:9" ht="15" customHeight="1" x14ac:dyDescent="0.25">
      <c r="B1036" s="9" t="s">
        <v>1535</v>
      </c>
      <c r="C1036" s="1">
        <v>1</v>
      </c>
      <c r="D1036" s="2" t="s">
        <v>8255</v>
      </c>
      <c r="E1036" s="16"/>
      <c r="F1036" s="16" t="str">
        <f>IF(INDEX(I.Electricity.ES1U16C4,1)="","",INDEX(I.Electricity.ES1U16C4,1))</f>
        <v/>
      </c>
      <c r="G1036" s="16"/>
      <c r="H1036" s="1" t="str">
        <f>IF(AND(I.Developer.ES1=TRUE,I.Facility.UnitCount&gt;=16,I.Developer.C4=TRUE,F1036=""),"Incomplete","Complete")</f>
        <v>Complete</v>
      </c>
      <c r="I1036" s="68" t="s">
        <v>1536</v>
      </c>
    </row>
    <row r="1037" spans="2:9" ht="15" customHeight="1" x14ac:dyDescent="0.25">
      <c r="B1037" s="9" t="s">
        <v>1535</v>
      </c>
      <c r="C1037" s="1">
        <v>2</v>
      </c>
      <c r="D1037" s="2" t="s">
        <v>8255</v>
      </c>
      <c r="E1037" s="16"/>
      <c r="F1037" s="16" t="str">
        <f>IF(INDEX(I.Electricity.ES1U16C4,2)="","",INDEX(I.Electricity.ES1U16C4,2))</f>
        <v/>
      </c>
      <c r="G1037" s="16"/>
      <c r="H1037" s="1" t="str">
        <f>IF(AND(I.Developer.ES1=TRUE,I.Facility.UnitCount&gt;=16,I.Developer.C4=TRUE,F1037=""),"Incomplete","Complete")</f>
        <v>Complete</v>
      </c>
      <c r="I1037" s="68" t="s">
        <v>1537</v>
      </c>
    </row>
    <row r="1038" spans="2:9" ht="15" customHeight="1" x14ac:dyDescent="0.25">
      <c r="B1038" s="7" t="s">
        <v>1535</v>
      </c>
      <c r="C1038" s="5">
        <v>3</v>
      </c>
      <c r="D1038" s="6" t="s">
        <v>8255</v>
      </c>
      <c r="E1038" s="76"/>
      <c r="F1038" s="76" t="str">
        <f>IF(INDEX(I.Electricity.ES1U16C4,3)="","",INDEX(I.Electricity.ES1U16C4,3))</f>
        <v/>
      </c>
      <c r="G1038" s="76"/>
      <c r="H1038" s="5" t="str">
        <f>IF(AND(I.Developer.ES1=TRUE,I.Facility.UnitCount&gt;=16,I.Developer.C4=TRUE,F1038=""),"Incomplete","Complete")</f>
        <v>Complete</v>
      </c>
      <c r="I1038" s="71" t="s">
        <v>1538</v>
      </c>
    </row>
    <row r="1039" spans="2:9" ht="15" customHeight="1" x14ac:dyDescent="0.25">
      <c r="B1039" s="9" t="s">
        <v>1539</v>
      </c>
      <c r="C1039" s="1">
        <v>1</v>
      </c>
      <c r="D1039" s="2" t="s">
        <v>8256</v>
      </c>
      <c r="E1039" s="16"/>
      <c r="F1039" s="16" t="str">
        <f>IF(INDEX(I.Electricity.ES1U17C4,1)="","",INDEX(I.Electricity.ES1U17C4,1))</f>
        <v/>
      </c>
      <c r="G1039" s="16"/>
      <c r="H1039" s="1" t="str">
        <f>IF(AND(I.Developer.ES1=TRUE,I.Facility.UnitCount&gt;=17,I.Developer.C4=TRUE,F1039=""),"Incomplete","Complete")</f>
        <v>Complete</v>
      </c>
      <c r="I1039" s="68" t="s">
        <v>1540</v>
      </c>
    </row>
    <row r="1040" spans="2:9" ht="15" customHeight="1" x14ac:dyDescent="0.25">
      <c r="B1040" s="9" t="s">
        <v>1539</v>
      </c>
      <c r="C1040" s="1">
        <v>2</v>
      </c>
      <c r="D1040" s="2" t="s">
        <v>8256</v>
      </c>
      <c r="E1040" s="16"/>
      <c r="F1040" s="16" t="str">
        <f>IF(INDEX(I.Electricity.ES1U17C4,2)="","",INDEX(I.Electricity.ES1U17C4,2))</f>
        <v/>
      </c>
      <c r="G1040" s="16"/>
      <c r="H1040" s="1" t="str">
        <f>IF(AND(I.Developer.ES1=TRUE,I.Facility.UnitCount&gt;=17,I.Developer.C4=TRUE,F1040=""),"Incomplete","Complete")</f>
        <v>Complete</v>
      </c>
      <c r="I1040" s="68" t="s">
        <v>1541</v>
      </c>
    </row>
    <row r="1041" spans="2:9" ht="15" customHeight="1" x14ac:dyDescent="0.25">
      <c r="B1041" s="7" t="s">
        <v>1539</v>
      </c>
      <c r="C1041" s="5">
        <v>3</v>
      </c>
      <c r="D1041" s="6" t="s">
        <v>8256</v>
      </c>
      <c r="E1041" s="76"/>
      <c r="F1041" s="76" t="str">
        <f>IF(INDEX(I.Electricity.ES1U17C4,3)="","",INDEX(I.Electricity.ES1U17C4,3))</f>
        <v/>
      </c>
      <c r="G1041" s="76"/>
      <c r="H1041" s="5" t="str">
        <f>IF(AND(I.Developer.ES1=TRUE,I.Facility.UnitCount&gt;=17,I.Developer.C4=TRUE,F1041=""),"Incomplete","Complete")</f>
        <v>Complete</v>
      </c>
      <c r="I1041" s="71" t="s">
        <v>1542</v>
      </c>
    </row>
    <row r="1042" spans="2:9" ht="15" customHeight="1" x14ac:dyDescent="0.25">
      <c r="B1042" s="9" t="s">
        <v>1543</v>
      </c>
      <c r="C1042" s="1">
        <v>1</v>
      </c>
      <c r="D1042" s="2" t="s">
        <v>8257</v>
      </c>
      <c r="E1042" s="16"/>
      <c r="F1042" s="16" t="str">
        <f>IF(INDEX(I.Electricity.ES1U18C4,1)="","",INDEX(I.Electricity.ES1U18C4,1))</f>
        <v/>
      </c>
      <c r="G1042" s="16"/>
      <c r="H1042" s="1" t="str">
        <f>IF(AND(I.Developer.ES1=TRUE,I.Facility.UnitCount&gt;=18,I.Developer.C4=TRUE,F1042=""),"Incomplete","Complete")</f>
        <v>Complete</v>
      </c>
      <c r="I1042" s="68" t="s">
        <v>1544</v>
      </c>
    </row>
    <row r="1043" spans="2:9" ht="15" customHeight="1" x14ac:dyDescent="0.25">
      <c r="B1043" s="9" t="s">
        <v>1543</v>
      </c>
      <c r="C1043" s="1">
        <v>2</v>
      </c>
      <c r="D1043" s="2" t="s">
        <v>8257</v>
      </c>
      <c r="E1043" s="16"/>
      <c r="F1043" s="16" t="str">
        <f>IF(INDEX(I.Electricity.ES1U18C4,2)="","",INDEX(I.Electricity.ES1U18C4,2))</f>
        <v/>
      </c>
      <c r="G1043" s="16"/>
      <c r="H1043" s="1" t="str">
        <f>IF(AND(I.Developer.ES1=TRUE,I.Facility.UnitCount&gt;=18,I.Developer.C4=TRUE,F1043=""),"Incomplete","Complete")</f>
        <v>Complete</v>
      </c>
      <c r="I1043" s="68" t="s">
        <v>1545</v>
      </c>
    </row>
    <row r="1044" spans="2:9" ht="15" customHeight="1" x14ac:dyDescent="0.25">
      <c r="B1044" s="7" t="s">
        <v>1543</v>
      </c>
      <c r="C1044" s="5">
        <v>3</v>
      </c>
      <c r="D1044" s="6" t="s">
        <v>8257</v>
      </c>
      <c r="E1044" s="76"/>
      <c r="F1044" s="76" t="str">
        <f>IF(INDEX(I.Electricity.ES1U18C4,3)="","",INDEX(I.Electricity.ES1U18C4,3))</f>
        <v/>
      </c>
      <c r="G1044" s="76"/>
      <c r="H1044" s="5" t="str">
        <f>IF(AND(I.Developer.ES1=TRUE,I.Facility.UnitCount&gt;=18,I.Developer.C4=TRUE,F1044=""),"Incomplete","Complete")</f>
        <v>Complete</v>
      </c>
      <c r="I1044" s="71" t="s">
        <v>1546</v>
      </c>
    </row>
    <row r="1045" spans="2:9" ht="15" customHeight="1" x14ac:dyDescent="0.25">
      <c r="B1045" s="9" t="s">
        <v>1547</v>
      </c>
      <c r="C1045" s="1">
        <v>1</v>
      </c>
      <c r="D1045" s="2" t="s">
        <v>8258</v>
      </c>
      <c r="E1045" s="16"/>
      <c r="F1045" s="16" t="str">
        <f>IF(INDEX(I.Electricity.ES1U19C4,1)="","",INDEX(I.Electricity.ES1U19C4,1))</f>
        <v/>
      </c>
      <c r="G1045" s="16"/>
      <c r="H1045" s="1" t="str">
        <f>IF(AND(I.Developer.ES1=TRUE,I.Facility.UnitCount&gt;=19,I.Developer.C4=TRUE,F1045=""),"Incomplete","Complete")</f>
        <v>Complete</v>
      </c>
      <c r="I1045" s="68" t="s">
        <v>1548</v>
      </c>
    </row>
    <row r="1046" spans="2:9" ht="15" customHeight="1" x14ac:dyDescent="0.25">
      <c r="B1046" s="9" t="s">
        <v>1547</v>
      </c>
      <c r="C1046" s="1">
        <v>2</v>
      </c>
      <c r="D1046" s="2" t="s">
        <v>8258</v>
      </c>
      <c r="E1046" s="16"/>
      <c r="F1046" s="16" t="str">
        <f>IF(INDEX(I.Electricity.ES1U19C4,2)="","",INDEX(I.Electricity.ES1U19C4,2))</f>
        <v/>
      </c>
      <c r="G1046" s="16"/>
      <c r="H1046" s="1" t="str">
        <f>IF(AND(I.Developer.ES1=TRUE,I.Facility.UnitCount&gt;=19,I.Developer.C4=TRUE,F1046=""),"Incomplete","Complete")</f>
        <v>Complete</v>
      </c>
      <c r="I1046" s="68" t="s">
        <v>1549</v>
      </c>
    </row>
    <row r="1047" spans="2:9" ht="15" customHeight="1" x14ac:dyDescent="0.25">
      <c r="B1047" s="7" t="s">
        <v>1547</v>
      </c>
      <c r="C1047" s="5">
        <v>3</v>
      </c>
      <c r="D1047" s="6" t="s">
        <v>8258</v>
      </c>
      <c r="E1047" s="76"/>
      <c r="F1047" s="76" t="str">
        <f>IF(INDEX(I.Electricity.ES1U19C4,3)="","",INDEX(I.Electricity.ES1U19C4,3))</f>
        <v/>
      </c>
      <c r="G1047" s="76"/>
      <c r="H1047" s="5" t="str">
        <f>IF(AND(I.Developer.ES1=TRUE,I.Facility.UnitCount&gt;=19,I.Developer.C4=TRUE,F1047=""),"Incomplete","Complete")</f>
        <v>Complete</v>
      </c>
      <c r="I1047" s="71" t="s">
        <v>1550</v>
      </c>
    </row>
    <row r="1048" spans="2:9" ht="15" customHeight="1" x14ac:dyDescent="0.25">
      <c r="B1048" s="9" t="s">
        <v>1551</v>
      </c>
      <c r="C1048" s="1">
        <v>1</v>
      </c>
      <c r="D1048" s="2" t="s">
        <v>8259</v>
      </c>
      <c r="E1048" s="16"/>
      <c r="F1048" s="16" t="str">
        <f>IF(INDEX(I.Electricity.ES1U20C4,1)="","",INDEX(I.Electricity.ES1U20C4,1))</f>
        <v/>
      </c>
      <c r="G1048" s="16"/>
      <c r="H1048" s="1" t="str">
        <f>IF(AND(I.Developer.ES1=TRUE,I.Facility.UnitCount&gt;=20,I.Developer.C4=TRUE,F1048=""),"Incomplete","Complete")</f>
        <v>Complete</v>
      </c>
      <c r="I1048" s="68" t="s">
        <v>1552</v>
      </c>
    </row>
    <row r="1049" spans="2:9" ht="15" customHeight="1" x14ac:dyDescent="0.25">
      <c r="B1049" s="9" t="s">
        <v>1551</v>
      </c>
      <c r="C1049" s="1">
        <v>2</v>
      </c>
      <c r="D1049" s="2" t="s">
        <v>8259</v>
      </c>
      <c r="E1049" s="16"/>
      <c r="F1049" s="16" t="str">
        <f>IF(INDEX(I.Electricity.ES1U20C4,2)="","",INDEX(I.Electricity.ES1U20C4,2))</f>
        <v/>
      </c>
      <c r="G1049" s="16"/>
      <c r="H1049" s="1" t="str">
        <f>IF(AND(I.Developer.ES1=TRUE,I.Facility.UnitCount&gt;=20,I.Developer.C4=TRUE,F1049=""),"Incomplete","Complete")</f>
        <v>Complete</v>
      </c>
      <c r="I1049" s="68" t="s">
        <v>1553</v>
      </c>
    </row>
    <row r="1050" spans="2:9" ht="15" customHeight="1" x14ac:dyDescent="0.25">
      <c r="B1050" s="7" t="s">
        <v>1551</v>
      </c>
      <c r="C1050" s="5">
        <v>3</v>
      </c>
      <c r="D1050" s="6" t="s">
        <v>8259</v>
      </c>
      <c r="E1050" s="76"/>
      <c r="F1050" s="76" t="str">
        <f>IF(INDEX(I.Electricity.ES1U20C4,3)="","",INDEX(I.Electricity.ES1U20C4,3))</f>
        <v/>
      </c>
      <c r="G1050" s="76"/>
      <c r="H1050" s="5" t="str">
        <f>IF(AND(I.Developer.ES1=TRUE,I.Facility.UnitCount&gt;=20,I.Developer.C4=TRUE,F1050=""),"Incomplete","Complete")</f>
        <v>Complete</v>
      </c>
      <c r="I1050" s="71" t="s">
        <v>1554</v>
      </c>
    </row>
    <row r="1051" spans="2:9" ht="15" customHeight="1" x14ac:dyDescent="0.25">
      <c r="B1051" s="9" t="s">
        <v>1555</v>
      </c>
      <c r="C1051" s="1">
        <v>1</v>
      </c>
      <c r="D1051" s="2" t="s">
        <v>8260</v>
      </c>
      <c r="E1051" s="16"/>
      <c r="F1051" s="16" t="str">
        <f>IF(INDEX(I.Electricity.ES1U1C5,1)="","",INDEX(I.Electricity.ES1U1C5,1))</f>
        <v/>
      </c>
      <c r="G1051" s="16"/>
      <c r="H1051" s="1" t="str">
        <f>IF(AND(I.Developer.ES1=TRUE,I.Facility.UnitCount&gt;=1,I.Developer.C5=TRUE,F1051=""),"Incomplete","Complete")</f>
        <v>Complete</v>
      </c>
      <c r="I1051" s="68" t="s">
        <v>1556</v>
      </c>
    </row>
    <row r="1052" spans="2:9" ht="15" customHeight="1" x14ac:dyDescent="0.25">
      <c r="B1052" s="9" t="s">
        <v>1555</v>
      </c>
      <c r="C1052" s="1">
        <v>2</v>
      </c>
      <c r="D1052" s="2" t="s">
        <v>8260</v>
      </c>
      <c r="E1052" s="16"/>
      <c r="F1052" s="16" t="str">
        <f>IF(INDEX(I.Electricity.ES1U1C5,2)="","",INDEX(I.Electricity.ES1U1C5,2))</f>
        <v/>
      </c>
      <c r="G1052" s="16"/>
      <c r="H1052" s="1" t="str">
        <f>IF(AND(I.Developer.ES1=TRUE,I.Facility.UnitCount&gt;=1,I.Developer.C5=TRUE,F1052=""),"Incomplete","Complete")</f>
        <v>Complete</v>
      </c>
      <c r="I1052" s="68" t="s">
        <v>1557</v>
      </c>
    </row>
    <row r="1053" spans="2:9" ht="15" customHeight="1" x14ac:dyDescent="0.25">
      <c r="B1053" s="7" t="s">
        <v>1555</v>
      </c>
      <c r="C1053" s="5">
        <v>3</v>
      </c>
      <c r="D1053" s="6" t="s">
        <v>8260</v>
      </c>
      <c r="E1053" s="76"/>
      <c r="F1053" s="76" t="str">
        <f>IF(INDEX(I.Electricity.ES1U1C5,3)="","",INDEX(I.Electricity.ES1U1C5,3))</f>
        <v/>
      </c>
      <c r="G1053" s="76"/>
      <c r="H1053" s="5" t="str">
        <f>IF(AND(I.Developer.ES1=TRUE,I.Facility.UnitCount&gt;=1,I.Developer.C5=TRUE,F1053=""),"Incomplete","Complete")</f>
        <v>Complete</v>
      </c>
      <c r="I1053" s="71" t="s">
        <v>1558</v>
      </c>
    </row>
    <row r="1054" spans="2:9" ht="15" customHeight="1" x14ac:dyDescent="0.25">
      <c r="B1054" s="9" t="s">
        <v>1559</v>
      </c>
      <c r="C1054" s="1">
        <v>1</v>
      </c>
      <c r="D1054" s="2" t="s">
        <v>8261</v>
      </c>
      <c r="E1054" s="16"/>
      <c r="F1054" s="16" t="str">
        <f>IF(INDEX(I.Electricity.ES1U2C5,1)="","",INDEX(I.Electricity.ES1U2C5,1))</f>
        <v/>
      </c>
      <c r="G1054" s="16"/>
      <c r="H1054" s="1" t="str">
        <f>IF(AND(I.Developer.ES1=TRUE,I.Facility.UnitCount&gt;=2,I.Developer.C5=TRUE,F1054=""),"Incomplete","Complete")</f>
        <v>Complete</v>
      </c>
      <c r="I1054" s="68" t="s">
        <v>1560</v>
      </c>
    </row>
    <row r="1055" spans="2:9" ht="15" customHeight="1" x14ac:dyDescent="0.25">
      <c r="B1055" s="9" t="s">
        <v>1559</v>
      </c>
      <c r="C1055" s="1">
        <v>2</v>
      </c>
      <c r="D1055" s="2" t="s">
        <v>8261</v>
      </c>
      <c r="E1055" s="16"/>
      <c r="F1055" s="16" t="str">
        <f>IF(INDEX(I.Electricity.ES1U2C5,2)="","",INDEX(I.Electricity.ES1U2C5,2))</f>
        <v/>
      </c>
      <c r="G1055" s="16"/>
      <c r="H1055" s="1" t="str">
        <f>IF(AND(I.Developer.ES1=TRUE,I.Facility.UnitCount&gt;=2,I.Developer.C5=TRUE,F1055=""),"Incomplete","Complete")</f>
        <v>Complete</v>
      </c>
      <c r="I1055" s="68" t="s">
        <v>1561</v>
      </c>
    </row>
    <row r="1056" spans="2:9" ht="15" customHeight="1" x14ac:dyDescent="0.25">
      <c r="B1056" s="7" t="s">
        <v>1559</v>
      </c>
      <c r="C1056" s="5">
        <v>3</v>
      </c>
      <c r="D1056" s="6" t="s">
        <v>8261</v>
      </c>
      <c r="E1056" s="76"/>
      <c r="F1056" s="76" t="str">
        <f>IF(INDEX(I.Electricity.ES1U2C5,3)="","",INDEX(I.Electricity.ES1U2C5,3))</f>
        <v/>
      </c>
      <c r="G1056" s="76"/>
      <c r="H1056" s="5" t="str">
        <f>IF(AND(I.Developer.ES1=TRUE,I.Facility.UnitCount&gt;=2,I.Developer.C5=TRUE,F1056=""),"Incomplete","Complete")</f>
        <v>Complete</v>
      </c>
      <c r="I1056" s="71" t="s">
        <v>1562</v>
      </c>
    </row>
    <row r="1057" spans="2:9" ht="15" customHeight="1" x14ac:dyDescent="0.25">
      <c r="B1057" s="9" t="s">
        <v>1563</v>
      </c>
      <c r="C1057" s="1">
        <v>1</v>
      </c>
      <c r="D1057" s="2" t="s">
        <v>8262</v>
      </c>
      <c r="E1057" s="16"/>
      <c r="F1057" s="16" t="str">
        <f>IF(INDEX(I.Electricity.ES1U3C5,1)="","",INDEX(I.Electricity.ES1U3C5,1))</f>
        <v/>
      </c>
      <c r="G1057" s="16"/>
      <c r="H1057" s="1" t="str">
        <f>IF(AND(I.Developer.ES1=TRUE,I.Facility.UnitCount&gt;=3,I.Developer.C5=TRUE,F1057=""),"Incomplete","Complete")</f>
        <v>Complete</v>
      </c>
      <c r="I1057" s="68" t="s">
        <v>1564</v>
      </c>
    </row>
    <row r="1058" spans="2:9" ht="15" customHeight="1" x14ac:dyDescent="0.25">
      <c r="B1058" s="9" t="s">
        <v>1563</v>
      </c>
      <c r="C1058" s="1">
        <v>2</v>
      </c>
      <c r="D1058" s="2" t="s">
        <v>8262</v>
      </c>
      <c r="E1058" s="16"/>
      <c r="F1058" s="16" t="str">
        <f>IF(INDEX(I.Electricity.ES1U3C5,2)="","",INDEX(I.Electricity.ES1U3C5,2))</f>
        <v/>
      </c>
      <c r="G1058" s="16"/>
      <c r="H1058" s="1" t="str">
        <f>IF(AND(I.Developer.ES1=TRUE,I.Facility.UnitCount&gt;=3,I.Developer.C5=TRUE,F1058=""),"Incomplete","Complete")</f>
        <v>Complete</v>
      </c>
      <c r="I1058" s="68" t="s">
        <v>1565</v>
      </c>
    </row>
    <row r="1059" spans="2:9" ht="15" customHeight="1" x14ac:dyDescent="0.25">
      <c r="B1059" s="7" t="s">
        <v>1563</v>
      </c>
      <c r="C1059" s="5">
        <v>3</v>
      </c>
      <c r="D1059" s="6" t="s">
        <v>8262</v>
      </c>
      <c r="E1059" s="76"/>
      <c r="F1059" s="76" t="str">
        <f>IF(INDEX(I.Electricity.ES1U3C5,3)="","",INDEX(I.Electricity.ES1U3C5,3))</f>
        <v/>
      </c>
      <c r="G1059" s="76"/>
      <c r="H1059" s="5" t="str">
        <f>IF(AND(I.Developer.ES1=TRUE,I.Facility.UnitCount&gt;=3,I.Developer.C5=TRUE,F1059=""),"Incomplete","Complete")</f>
        <v>Complete</v>
      </c>
      <c r="I1059" s="71" t="s">
        <v>1566</v>
      </c>
    </row>
    <row r="1060" spans="2:9" ht="15" customHeight="1" x14ac:dyDescent="0.25">
      <c r="B1060" s="9" t="s">
        <v>1567</v>
      </c>
      <c r="C1060" s="1">
        <v>1</v>
      </c>
      <c r="D1060" s="2" t="s">
        <v>8263</v>
      </c>
      <c r="E1060" s="16"/>
      <c r="F1060" s="16" t="str">
        <f>IF(INDEX(I.Electricity.ES1U4C5,1)="","",INDEX(I.Electricity.ES1U4C5,1))</f>
        <v/>
      </c>
      <c r="G1060" s="16"/>
      <c r="H1060" s="1" t="str">
        <f>IF(AND(I.Developer.ES1=TRUE,I.Facility.UnitCount&gt;=4,I.Developer.C5=TRUE,F1060=""),"Incomplete","Complete")</f>
        <v>Complete</v>
      </c>
      <c r="I1060" s="68" t="s">
        <v>1568</v>
      </c>
    </row>
    <row r="1061" spans="2:9" ht="15" customHeight="1" x14ac:dyDescent="0.25">
      <c r="B1061" s="9" t="s">
        <v>1567</v>
      </c>
      <c r="C1061" s="1">
        <v>2</v>
      </c>
      <c r="D1061" s="2" t="s">
        <v>8263</v>
      </c>
      <c r="E1061" s="16"/>
      <c r="F1061" s="16" t="str">
        <f>IF(INDEX(I.Electricity.ES1U4C5,2)="","",INDEX(I.Electricity.ES1U4C5,2))</f>
        <v/>
      </c>
      <c r="G1061" s="16"/>
      <c r="H1061" s="1" t="str">
        <f>IF(AND(I.Developer.ES1=TRUE,I.Facility.UnitCount&gt;=4,I.Developer.C5=TRUE,F1061=""),"Incomplete","Complete")</f>
        <v>Complete</v>
      </c>
      <c r="I1061" s="68" t="s">
        <v>1569</v>
      </c>
    </row>
    <row r="1062" spans="2:9" ht="15" customHeight="1" x14ac:dyDescent="0.25">
      <c r="B1062" s="7" t="s">
        <v>1567</v>
      </c>
      <c r="C1062" s="5">
        <v>3</v>
      </c>
      <c r="D1062" s="6" t="s">
        <v>8263</v>
      </c>
      <c r="E1062" s="76"/>
      <c r="F1062" s="76" t="str">
        <f>IF(INDEX(I.Electricity.ES1U4C5,3)="","",INDEX(I.Electricity.ES1U4C5,3))</f>
        <v/>
      </c>
      <c r="G1062" s="76"/>
      <c r="H1062" s="5" t="str">
        <f>IF(AND(I.Developer.ES1=TRUE,I.Facility.UnitCount&gt;=4,I.Developer.C5=TRUE,F1062=""),"Incomplete","Complete")</f>
        <v>Complete</v>
      </c>
      <c r="I1062" s="71" t="s">
        <v>1570</v>
      </c>
    </row>
    <row r="1063" spans="2:9" ht="15" customHeight="1" x14ac:dyDescent="0.25">
      <c r="B1063" s="9" t="s">
        <v>1571</v>
      </c>
      <c r="C1063" s="1">
        <v>1</v>
      </c>
      <c r="D1063" s="2" t="s">
        <v>8264</v>
      </c>
      <c r="E1063" s="16"/>
      <c r="F1063" s="16" t="str">
        <f>IF(INDEX(I.Electricity.ES1U5C5,1)="","",INDEX(I.Electricity.ES1U5C5,1))</f>
        <v/>
      </c>
      <c r="G1063" s="16"/>
      <c r="H1063" s="1" t="str">
        <f>IF(AND(I.Developer.ES1=TRUE,I.Facility.UnitCount&gt;=5,I.Developer.C5=TRUE,F1063=""),"Incomplete","Complete")</f>
        <v>Complete</v>
      </c>
      <c r="I1063" s="68" t="s">
        <v>1572</v>
      </c>
    </row>
    <row r="1064" spans="2:9" ht="15" customHeight="1" x14ac:dyDescent="0.25">
      <c r="B1064" s="9" t="s">
        <v>1571</v>
      </c>
      <c r="C1064" s="1">
        <v>2</v>
      </c>
      <c r="D1064" s="2" t="s">
        <v>8264</v>
      </c>
      <c r="E1064" s="16"/>
      <c r="F1064" s="16" t="str">
        <f>IF(INDEX(I.Electricity.ES1U5C5,2)="","",INDEX(I.Electricity.ES1U5C5,2))</f>
        <v/>
      </c>
      <c r="G1064" s="16"/>
      <c r="H1064" s="1" t="str">
        <f>IF(AND(I.Developer.ES1=TRUE,I.Facility.UnitCount&gt;=5,I.Developer.C5=TRUE,F1064=""),"Incomplete","Complete")</f>
        <v>Complete</v>
      </c>
      <c r="I1064" s="68" t="s">
        <v>1573</v>
      </c>
    </row>
    <row r="1065" spans="2:9" ht="15" customHeight="1" x14ac:dyDescent="0.25">
      <c r="B1065" s="7" t="s">
        <v>1571</v>
      </c>
      <c r="C1065" s="5">
        <v>3</v>
      </c>
      <c r="D1065" s="6" t="s">
        <v>8264</v>
      </c>
      <c r="E1065" s="76"/>
      <c r="F1065" s="76" t="str">
        <f>IF(INDEX(I.Electricity.ES1U5C5,3)="","",INDEX(I.Electricity.ES1U5C5,3))</f>
        <v/>
      </c>
      <c r="G1065" s="76"/>
      <c r="H1065" s="5" t="str">
        <f>IF(AND(I.Developer.ES1=TRUE,I.Facility.UnitCount&gt;=5,I.Developer.C5=TRUE,F1065=""),"Incomplete","Complete")</f>
        <v>Complete</v>
      </c>
      <c r="I1065" s="71" t="s">
        <v>1574</v>
      </c>
    </row>
    <row r="1066" spans="2:9" ht="15" customHeight="1" x14ac:dyDescent="0.25">
      <c r="B1066" s="9" t="s">
        <v>1575</v>
      </c>
      <c r="C1066" s="1">
        <v>1</v>
      </c>
      <c r="D1066" s="2" t="s">
        <v>8265</v>
      </c>
      <c r="E1066" s="16"/>
      <c r="F1066" s="16" t="str">
        <f>IF(INDEX(I.Electricity.ES1U6C5,1)="","",INDEX(I.Electricity.ES1U6C5,1))</f>
        <v/>
      </c>
      <c r="G1066" s="16"/>
      <c r="H1066" s="1" t="str">
        <f>IF(AND(I.Developer.ES1=TRUE,I.Facility.UnitCount&gt;=6,I.Developer.C5=TRUE,F1066=""),"Incomplete","Complete")</f>
        <v>Complete</v>
      </c>
      <c r="I1066" s="68" t="s">
        <v>1576</v>
      </c>
    </row>
    <row r="1067" spans="2:9" ht="15" customHeight="1" x14ac:dyDescent="0.25">
      <c r="B1067" s="9" t="s">
        <v>1575</v>
      </c>
      <c r="C1067" s="1">
        <v>2</v>
      </c>
      <c r="D1067" s="2" t="s">
        <v>8265</v>
      </c>
      <c r="E1067" s="16"/>
      <c r="F1067" s="16" t="str">
        <f>IF(INDEX(I.Electricity.ES1U6C5,2)="","",INDEX(I.Electricity.ES1U6C5,2))</f>
        <v/>
      </c>
      <c r="G1067" s="16"/>
      <c r="H1067" s="1" t="str">
        <f>IF(AND(I.Developer.ES1=TRUE,I.Facility.UnitCount&gt;=6,I.Developer.C5=TRUE,F1067=""),"Incomplete","Complete")</f>
        <v>Complete</v>
      </c>
      <c r="I1067" s="68" t="s">
        <v>1577</v>
      </c>
    </row>
    <row r="1068" spans="2:9" ht="15" customHeight="1" x14ac:dyDescent="0.25">
      <c r="B1068" s="7" t="s">
        <v>1575</v>
      </c>
      <c r="C1068" s="5">
        <v>3</v>
      </c>
      <c r="D1068" s="6" t="s">
        <v>8265</v>
      </c>
      <c r="E1068" s="76"/>
      <c r="F1068" s="76" t="str">
        <f>IF(INDEX(I.Electricity.ES1U6C5,3)="","",INDEX(I.Electricity.ES1U6C5,3))</f>
        <v/>
      </c>
      <c r="G1068" s="76"/>
      <c r="H1068" s="5" t="str">
        <f>IF(AND(I.Developer.ES1=TRUE,I.Facility.UnitCount&gt;=6,I.Developer.C5=TRUE,F1068=""),"Incomplete","Complete")</f>
        <v>Complete</v>
      </c>
      <c r="I1068" s="71" t="s">
        <v>1578</v>
      </c>
    </row>
    <row r="1069" spans="2:9" ht="15" customHeight="1" x14ac:dyDescent="0.25">
      <c r="B1069" s="9" t="s">
        <v>1579</v>
      </c>
      <c r="C1069" s="1">
        <v>1</v>
      </c>
      <c r="D1069" s="2" t="s">
        <v>8266</v>
      </c>
      <c r="E1069" s="16"/>
      <c r="F1069" s="16" t="str">
        <f>IF(INDEX(I.Electricity.ES1U7C5,1)="","",INDEX(I.Electricity.ES1U7C5,1))</f>
        <v/>
      </c>
      <c r="G1069" s="16"/>
      <c r="H1069" s="1" t="str">
        <f>IF(AND(I.Developer.ES1=TRUE,I.Facility.UnitCount&gt;=7,I.Developer.C5=TRUE,F1069=""),"Incomplete","Complete")</f>
        <v>Complete</v>
      </c>
      <c r="I1069" s="68" t="s">
        <v>1580</v>
      </c>
    </row>
    <row r="1070" spans="2:9" ht="15" customHeight="1" x14ac:dyDescent="0.25">
      <c r="B1070" s="9" t="s">
        <v>1579</v>
      </c>
      <c r="C1070" s="1">
        <v>2</v>
      </c>
      <c r="D1070" s="2" t="s">
        <v>8266</v>
      </c>
      <c r="E1070" s="16"/>
      <c r="F1070" s="16" t="str">
        <f>IF(INDEX(I.Electricity.ES1U7C5,2)="","",INDEX(I.Electricity.ES1U7C5,2))</f>
        <v/>
      </c>
      <c r="G1070" s="16"/>
      <c r="H1070" s="1" t="str">
        <f>IF(AND(I.Developer.ES1=TRUE,I.Facility.UnitCount&gt;=7,I.Developer.C5=TRUE,F1070=""),"Incomplete","Complete")</f>
        <v>Complete</v>
      </c>
      <c r="I1070" s="68" t="s">
        <v>1581</v>
      </c>
    </row>
    <row r="1071" spans="2:9" ht="15" customHeight="1" x14ac:dyDescent="0.25">
      <c r="B1071" s="7" t="s">
        <v>1579</v>
      </c>
      <c r="C1071" s="5">
        <v>3</v>
      </c>
      <c r="D1071" s="6" t="s">
        <v>8266</v>
      </c>
      <c r="E1071" s="76"/>
      <c r="F1071" s="76" t="str">
        <f>IF(INDEX(I.Electricity.ES1U7C5,3)="","",INDEX(I.Electricity.ES1U7C5,3))</f>
        <v/>
      </c>
      <c r="G1071" s="76"/>
      <c r="H1071" s="5" t="str">
        <f>IF(AND(I.Developer.ES1=TRUE,I.Facility.UnitCount&gt;=7,I.Developer.C5=TRUE,F1071=""),"Incomplete","Complete")</f>
        <v>Complete</v>
      </c>
      <c r="I1071" s="71" t="s">
        <v>1582</v>
      </c>
    </row>
    <row r="1072" spans="2:9" ht="15" customHeight="1" x14ac:dyDescent="0.25">
      <c r="B1072" s="9" t="s">
        <v>1583</v>
      </c>
      <c r="C1072" s="1">
        <v>1</v>
      </c>
      <c r="D1072" s="2" t="s">
        <v>8267</v>
      </c>
      <c r="E1072" s="16"/>
      <c r="F1072" s="16" t="str">
        <f>IF(INDEX(I.Electricity.ES1U8C5,1)="","",INDEX(I.Electricity.ES1U8C5,1))</f>
        <v/>
      </c>
      <c r="G1072" s="16"/>
      <c r="H1072" s="1" t="str">
        <f>IF(AND(I.Developer.ES1=TRUE,I.Facility.UnitCount&gt;=8,I.Developer.C5=TRUE,F1072=""),"Incomplete","Complete")</f>
        <v>Complete</v>
      </c>
      <c r="I1072" s="68" t="s">
        <v>1584</v>
      </c>
    </row>
    <row r="1073" spans="2:9" ht="15" customHeight="1" x14ac:dyDescent="0.25">
      <c r="B1073" s="9" t="s">
        <v>1583</v>
      </c>
      <c r="C1073" s="1">
        <v>2</v>
      </c>
      <c r="D1073" s="2" t="s">
        <v>8267</v>
      </c>
      <c r="E1073" s="16"/>
      <c r="F1073" s="16" t="str">
        <f>IF(INDEX(I.Electricity.ES1U8C5,2)="","",INDEX(I.Electricity.ES1U8C5,2))</f>
        <v/>
      </c>
      <c r="G1073" s="16"/>
      <c r="H1073" s="1" t="str">
        <f>IF(AND(I.Developer.ES1=TRUE,I.Facility.UnitCount&gt;=8,I.Developer.C5=TRUE,F1073=""),"Incomplete","Complete")</f>
        <v>Complete</v>
      </c>
      <c r="I1073" s="68" t="s">
        <v>1585</v>
      </c>
    </row>
    <row r="1074" spans="2:9" ht="15" customHeight="1" x14ac:dyDescent="0.25">
      <c r="B1074" s="7" t="s">
        <v>1583</v>
      </c>
      <c r="C1074" s="5">
        <v>3</v>
      </c>
      <c r="D1074" s="6" t="s">
        <v>8267</v>
      </c>
      <c r="E1074" s="76"/>
      <c r="F1074" s="76" t="str">
        <f>IF(INDEX(I.Electricity.ES1U8C5,3)="","",INDEX(I.Electricity.ES1U8C5,3))</f>
        <v/>
      </c>
      <c r="G1074" s="76"/>
      <c r="H1074" s="5" t="str">
        <f>IF(AND(I.Developer.ES1=TRUE,I.Facility.UnitCount&gt;=8,I.Developer.C5=TRUE,F1074=""),"Incomplete","Complete")</f>
        <v>Complete</v>
      </c>
      <c r="I1074" s="71" t="s">
        <v>1586</v>
      </c>
    </row>
    <row r="1075" spans="2:9" ht="15" customHeight="1" x14ac:dyDescent="0.25">
      <c r="B1075" s="9" t="s">
        <v>1587</v>
      </c>
      <c r="C1075" s="1">
        <v>1</v>
      </c>
      <c r="D1075" s="2" t="s">
        <v>8268</v>
      </c>
      <c r="E1075" s="16"/>
      <c r="F1075" s="16" t="str">
        <f>IF(INDEX(I.Electricity.ES1U9C5,1)="","",INDEX(I.Electricity.ES1U9C5,1))</f>
        <v/>
      </c>
      <c r="G1075" s="16"/>
      <c r="H1075" s="1" t="str">
        <f>IF(AND(I.Developer.ES1=TRUE,I.Facility.UnitCount&gt;=9,I.Developer.C5=TRUE,F1075=""),"Incomplete","Complete")</f>
        <v>Complete</v>
      </c>
      <c r="I1075" s="68" t="s">
        <v>1588</v>
      </c>
    </row>
    <row r="1076" spans="2:9" ht="15" customHeight="1" x14ac:dyDescent="0.25">
      <c r="B1076" s="9" t="s">
        <v>1587</v>
      </c>
      <c r="C1076" s="1">
        <v>2</v>
      </c>
      <c r="D1076" s="2" t="s">
        <v>8268</v>
      </c>
      <c r="E1076" s="16"/>
      <c r="F1076" s="16" t="str">
        <f>IF(INDEX(I.Electricity.ES1U9C5,2)="","",INDEX(I.Electricity.ES1U9C5,2))</f>
        <v/>
      </c>
      <c r="G1076" s="16"/>
      <c r="H1076" s="1" t="str">
        <f>IF(AND(I.Developer.ES1=TRUE,I.Facility.UnitCount&gt;=9,I.Developer.C5=TRUE,F1076=""),"Incomplete","Complete")</f>
        <v>Complete</v>
      </c>
      <c r="I1076" s="68" t="s">
        <v>1589</v>
      </c>
    </row>
    <row r="1077" spans="2:9" ht="15" customHeight="1" x14ac:dyDescent="0.25">
      <c r="B1077" s="7" t="s">
        <v>1587</v>
      </c>
      <c r="C1077" s="5">
        <v>3</v>
      </c>
      <c r="D1077" s="6" t="s">
        <v>8268</v>
      </c>
      <c r="E1077" s="76"/>
      <c r="F1077" s="76" t="str">
        <f>IF(INDEX(I.Electricity.ES1U9C5,3)="","",INDEX(I.Electricity.ES1U9C5,3))</f>
        <v/>
      </c>
      <c r="G1077" s="76"/>
      <c r="H1077" s="5" t="str">
        <f>IF(AND(I.Developer.ES1=TRUE,I.Facility.UnitCount&gt;=9,I.Developer.C5=TRUE,F1077=""),"Incomplete","Complete")</f>
        <v>Complete</v>
      </c>
      <c r="I1077" s="71" t="s">
        <v>1590</v>
      </c>
    </row>
    <row r="1078" spans="2:9" ht="15" customHeight="1" x14ac:dyDescent="0.25">
      <c r="B1078" s="9" t="s">
        <v>1591</v>
      </c>
      <c r="C1078" s="1">
        <v>1</v>
      </c>
      <c r="D1078" s="2" t="s">
        <v>8269</v>
      </c>
      <c r="E1078" s="16"/>
      <c r="F1078" s="16" t="str">
        <f>IF(INDEX(I.Electricity.ES1U10C5,1)="","",INDEX(I.Electricity.ES1U10C5,1))</f>
        <v/>
      </c>
      <c r="G1078" s="16"/>
      <c r="H1078" s="1" t="str">
        <f>IF(AND(I.Developer.ES1=TRUE,I.Facility.UnitCount&gt;=10,I.Developer.C5=TRUE,F1078=""),"Incomplete","Complete")</f>
        <v>Complete</v>
      </c>
      <c r="I1078" s="68" t="s">
        <v>1592</v>
      </c>
    </row>
    <row r="1079" spans="2:9" ht="15" customHeight="1" x14ac:dyDescent="0.25">
      <c r="B1079" s="9" t="s">
        <v>1591</v>
      </c>
      <c r="C1079" s="1">
        <v>2</v>
      </c>
      <c r="D1079" s="2" t="s">
        <v>8269</v>
      </c>
      <c r="E1079" s="16"/>
      <c r="F1079" s="16" t="str">
        <f>IF(INDEX(I.Electricity.ES1U10C5,2)="","",INDEX(I.Electricity.ES1U10C5,2))</f>
        <v/>
      </c>
      <c r="G1079" s="16"/>
      <c r="H1079" s="1" t="str">
        <f>IF(AND(I.Developer.ES1=TRUE,I.Facility.UnitCount&gt;=10,I.Developer.C5=TRUE,F1079=""),"Incomplete","Complete")</f>
        <v>Complete</v>
      </c>
      <c r="I1079" s="68" t="s">
        <v>1593</v>
      </c>
    </row>
    <row r="1080" spans="2:9" ht="15" customHeight="1" x14ac:dyDescent="0.25">
      <c r="B1080" s="7" t="s">
        <v>1591</v>
      </c>
      <c r="C1080" s="5">
        <v>3</v>
      </c>
      <c r="D1080" s="6" t="s">
        <v>8269</v>
      </c>
      <c r="E1080" s="76"/>
      <c r="F1080" s="76" t="str">
        <f>IF(INDEX(I.Electricity.ES1U10C5,3)="","",INDEX(I.Electricity.ES1U10C5,3))</f>
        <v/>
      </c>
      <c r="G1080" s="76"/>
      <c r="H1080" s="5" t="str">
        <f>IF(AND(I.Developer.ES1=TRUE,I.Facility.UnitCount&gt;=10,I.Developer.C5=TRUE,F1080=""),"Incomplete","Complete")</f>
        <v>Complete</v>
      </c>
      <c r="I1080" s="71" t="s">
        <v>1594</v>
      </c>
    </row>
    <row r="1081" spans="2:9" ht="15" customHeight="1" x14ac:dyDescent="0.25">
      <c r="B1081" s="9" t="s">
        <v>1595</v>
      </c>
      <c r="C1081" s="1">
        <v>1</v>
      </c>
      <c r="D1081" s="2" t="s">
        <v>8270</v>
      </c>
      <c r="E1081" s="16"/>
      <c r="F1081" s="16" t="str">
        <f>IF(INDEX(I.Electricity.ES1U11C5,1)="","",INDEX(I.Electricity.ES1U11C5,1))</f>
        <v/>
      </c>
      <c r="G1081" s="16"/>
      <c r="H1081" s="1" t="str">
        <f>IF(AND(I.Developer.ES1=TRUE,I.Facility.UnitCount&gt;=11,I.Developer.C5=TRUE,F1081=""),"Incomplete","Complete")</f>
        <v>Complete</v>
      </c>
      <c r="I1081" s="68" t="s">
        <v>1596</v>
      </c>
    </row>
    <row r="1082" spans="2:9" ht="15" customHeight="1" x14ac:dyDescent="0.25">
      <c r="B1082" s="9" t="s">
        <v>1595</v>
      </c>
      <c r="C1082" s="1">
        <v>2</v>
      </c>
      <c r="D1082" s="2" t="s">
        <v>8270</v>
      </c>
      <c r="E1082" s="16"/>
      <c r="F1082" s="16" t="str">
        <f>IF(INDEX(I.Electricity.ES1U11C5,2)="","",INDEX(I.Electricity.ES1U11C5,2))</f>
        <v/>
      </c>
      <c r="G1082" s="16"/>
      <c r="H1082" s="1" t="str">
        <f>IF(AND(I.Developer.ES1=TRUE,I.Facility.UnitCount&gt;=11,I.Developer.C5=TRUE,F1082=""),"Incomplete","Complete")</f>
        <v>Complete</v>
      </c>
      <c r="I1082" s="68" t="s">
        <v>1597</v>
      </c>
    </row>
    <row r="1083" spans="2:9" ht="15" customHeight="1" x14ac:dyDescent="0.25">
      <c r="B1083" s="7" t="s">
        <v>1595</v>
      </c>
      <c r="C1083" s="5">
        <v>3</v>
      </c>
      <c r="D1083" s="6" t="s">
        <v>8270</v>
      </c>
      <c r="E1083" s="76"/>
      <c r="F1083" s="76" t="str">
        <f>IF(INDEX(I.Electricity.ES1U11C5,3)="","",INDEX(I.Electricity.ES1U11C5,3))</f>
        <v/>
      </c>
      <c r="G1083" s="76"/>
      <c r="H1083" s="5" t="str">
        <f>IF(AND(I.Developer.ES1=TRUE,I.Facility.UnitCount&gt;=11,I.Developer.C5=TRUE,F1083=""),"Incomplete","Complete")</f>
        <v>Complete</v>
      </c>
      <c r="I1083" s="71" t="s">
        <v>1598</v>
      </c>
    </row>
    <row r="1084" spans="2:9" ht="15" customHeight="1" x14ac:dyDescent="0.25">
      <c r="B1084" s="9" t="s">
        <v>1599</v>
      </c>
      <c r="C1084" s="1">
        <v>1</v>
      </c>
      <c r="D1084" s="2" t="s">
        <v>8271</v>
      </c>
      <c r="E1084" s="16"/>
      <c r="F1084" s="16" t="str">
        <f>IF(INDEX(I.Electricity.ES1U12C5,1)="","",INDEX(I.Electricity.ES1U12C5,1))</f>
        <v/>
      </c>
      <c r="G1084" s="16"/>
      <c r="H1084" s="1" t="str">
        <f>IF(AND(I.Developer.ES1=TRUE,I.Facility.UnitCount&gt;=12,I.Developer.C5=TRUE,F1084=""),"Incomplete","Complete")</f>
        <v>Complete</v>
      </c>
      <c r="I1084" s="68" t="s">
        <v>1600</v>
      </c>
    </row>
    <row r="1085" spans="2:9" ht="15" customHeight="1" x14ac:dyDescent="0.25">
      <c r="B1085" s="9" t="s">
        <v>1599</v>
      </c>
      <c r="C1085" s="1">
        <v>2</v>
      </c>
      <c r="D1085" s="2" t="s">
        <v>8271</v>
      </c>
      <c r="E1085" s="16"/>
      <c r="F1085" s="16" t="str">
        <f>IF(INDEX(I.Electricity.ES1U12C5,2)="","",INDEX(I.Electricity.ES1U12C5,2))</f>
        <v/>
      </c>
      <c r="G1085" s="16"/>
      <c r="H1085" s="1" t="str">
        <f>IF(AND(I.Developer.ES1=TRUE,I.Facility.UnitCount&gt;=12,I.Developer.C5=TRUE,F1085=""),"Incomplete","Complete")</f>
        <v>Complete</v>
      </c>
      <c r="I1085" s="68" t="s">
        <v>1601</v>
      </c>
    </row>
    <row r="1086" spans="2:9" ht="15" customHeight="1" x14ac:dyDescent="0.25">
      <c r="B1086" s="7" t="s">
        <v>1599</v>
      </c>
      <c r="C1086" s="5">
        <v>3</v>
      </c>
      <c r="D1086" s="6" t="s">
        <v>8271</v>
      </c>
      <c r="E1086" s="76"/>
      <c r="F1086" s="76" t="str">
        <f>IF(INDEX(I.Electricity.ES1U12C5,3)="","",INDEX(I.Electricity.ES1U12C5,3))</f>
        <v/>
      </c>
      <c r="G1086" s="76"/>
      <c r="H1086" s="5" t="str">
        <f>IF(AND(I.Developer.ES1=TRUE,I.Facility.UnitCount&gt;=12,I.Developer.C5=TRUE,F1086=""),"Incomplete","Complete")</f>
        <v>Complete</v>
      </c>
      <c r="I1086" s="71" t="s">
        <v>1602</v>
      </c>
    </row>
    <row r="1087" spans="2:9" ht="15" customHeight="1" x14ac:dyDescent="0.25">
      <c r="B1087" s="9" t="s">
        <v>1603</v>
      </c>
      <c r="C1087" s="1">
        <v>1</v>
      </c>
      <c r="D1087" s="2" t="s">
        <v>8272</v>
      </c>
      <c r="E1087" s="16"/>
      <c r="F1087" s="16" t="str">
        <f>IF(INDEX(I.Electricity.ES1U13C5,1)="","",INDEX(I.Electricity.ES1U13C5,1))</f>
        <v/>
      </c>
      <c r="G1087" s="16"/>
      <c r="H1087" s="1" t="str">
        <f>IF(AND(I.Developer.ES1=TRUE,I.Facility.UnitCount&gt;=13,I.Developer.C5=TRUE,F1087=""),"Incomplete","Complete")</f>
        <v>Complete</v>
      </c>
      <c r="I1087" s="68" t="s">
        <v>1604</v>
      </c>
    </row>
    <row r="1088" spans="2:9" ht="15" customHeight="1" x14ac:dyDescent="0.25">
      <c r="B1088" s="9" t="s">
        <v>1603</v>
      </c>
      <c r="C1088" s="1">
        <v>2</v>
      </c>
      <c r="D1088" s="2" t="s">
        <v>8272</v>
      </c>
      <c r="E1088" s="16"/>
      <c r="F1088" s="16" t="str">
        <f>IF(INDEX(I.Electricity.ES1U13C5,2)="","",INDEX(I.Electricity.ES1U13C5,2))</f>
        <v/>
      </c>
      <c r="G1088" s="16"/>
      <c r="H1088" s="1" t="str">
        <f>IF(AND(I.Developer.ES1=TRUE,I.Facility.UnitCount&gt;=13,I.Developer.C5=TRUE,F1088=""),"Incomplete","Complete")</f>
        <v>Complete</v>
      </c>
      <c r="I1088" s="68" t="s">
        <v>1605</v>
      </c>
    </row>
    <row r="1089" spans="2:9" ht="15" customHeight="1" x14ac:dyDescent="0.25">
      <c r="B1089" s="7" t="s">
        <v>1603</v>
      </c>
      <c r="C1089" s="5">
        <v>3</v>
      </c>
      <c r="D1089" s="6" t="s">
        <v>8272</v>
      </c>
      <c r="E1089" s="76"/>
      <c r="F1089" s="76" t="str">
        <f>IF(INDEX(I.Electricity.ES1U13C5,3)="","",INDEX(I.Electricity.ES1U13C5,3))</f>
        <v/>
      </c>
      <c r="G1089" s="76"/>
      <c r="H1089" s="5" t="str">
        <f>IF(AND(I.Developer.ES1=TRUE,I.Facility.UnitCount&gt;=13,I.Developer.C5=TRUE,F1089=""),"Incomplete","Complete")</f>
        <v>Complete</v>
      </c>
      <c r="I1089" s="71" t="s">
        <v>1606</v>
      </c>
    </row>
    <row r="1090" spans="2:9" ht="15" customHeight="1" x14ac:dyDescent="0.25">
      <c r="B1090" s="9" t="s">
        <v>1607</v>
      </c>
      <c r="C1090" s="1">
        <v>1</v>
      </c>
      <c r="D1090" s="2" t="s">
        <v>8273</v>
      </c>
      <c r="E1090" s="16"/>
      <c r="F1090" s="16" t="str">
        <f>IF(INDEX(I.Electricity.ES1U14C5,1)="","",INDEX(I.Electricity.ES1U14C5,1))</f>
        <v/>
      </c>
      <c r="G1090" s="16"/>
      <c r="H1090" s="1" t="str">
        <f>IF(AND(I.Developer.ES1=TRUE,I.Facility.UnitCount&gt;=14,I.Developer.C5=TRUE,F1090=""),"Incomplete","Complete")</f>
        <v>Complete</v>
      </c>
      <c r="I1090" s="68" t="s">
        <v>1608</v>
      </c>
    </row>
    <row r="1091" spans="2:9" ht="15" customHeight="1" x14ac:dyDescent="0.25">
      <c r="B1091" s="9" t="s">
        <v>1607</v>
      </c>
      <c r="C1091" s="1">
        <v>2</v>
      </c>
      <c r="D1091" s="2" t="s">
        <v>8273</v>
      </c>
      <c r="E1091" s="16"/>
      <c r="F1091" s="16" t="str">
        <f>IF(INDEX(I.Electricity.ES1U14C5,2)="","",INDEX(I.Electricity.ES1U14C5,2))</f>
        <v/>
      </c>
      <c r="G1091" s="16"/>
      <c r="H1091" s="1" t="str">
        <f>IF(AND(I.Developer.ES1=TRUE,I.Facility.UnitCount&gt;=14,I.Developer.C5=TRUE,F1091=""),"Incomplete","Complete")</f>
        <v>Complete</v>
      </c>
      <c r="I1091" s="68" t="s">
        <v>1609</v>
      </c>
    </row>
    <row r="1092" spans="2:9" ht="15" customHeight="1" x14ac:dyDescent="0.25">
      <c r="B1092" s="7" t="s">
        <v>1607</v>
      </c>
      <c r="C1092" s="5">
        <v>3</v>
      </c>
      <c r="D1092" s="6" t="s">
        <v>8273</v>
      </c>
      <c r="E1092" s="76"/>
      <c r="F1092" s="76" t="str">
        <f>IF(INDEX(I.Electricity.ES1U14C5,3)="","",INDEX(I.Electricity.ES1U14C5,3))</f>
        <v/>
      </c>
      <c r="G1092" s="76"/>
      <c r="H1092" s="5" t="str">
        <f>IF(AND(I.Developer.ES1=TRUE,I.Facility.UnitCount&gt;=14,I.Developer.C5=TRUE,F1092=""),"Incomplete","Complete")</f>
        <v>Complete</v>
      </c>
      <c r="I1092" s="71" t="s">
        <v>1610</v>
      </c>
    </row>
    <row r="1093" spans="2:9" ht="15" customHeight="1" x14ac:dyDescent="0.25">
      <c r="B1093" s="9" t="s">
        <v>1611</v>
      </c>
      <c r="C1093" s="1">
        <v>1</v>
      </c>
      <c r="D1093" s="2" t="s">
        <v>8274</v>
      </c>
      <c r="E1093" s="16"/>
      <c r="F1093" s="16" t="str">
        <f>IF(INDEX(I.Electricity.ES1U15C5,1)="","",INDEX(I.Electricity.ES1U15C5,1))</f>
        <v/>
      </c>
      <c r="G1093" s="16"/>
      <c r="H1093" s="1" t="str">
        <f>IF(AND(I.Developer.ES1=TRUE,I.Facility.UnitCount&gt;=15,I.Developer.C5=TRUE,F1093=""),"Incomplete","Complete")</f>
        <v>Complete</v>
      </c>
      <c r="I1093" s="68" t="s">
        <v>1612</v>
      </c>
    </row>
    <row r="1094" spans="2:9" ht="15" customHeight="1" x14ac:dyDescent="0.25">
      <c r="B1094" s="9" t="s">
        <v>1611</v>
      </c>
      <c r="C1094" s="1">
        <v>2</v>
      </c>
      <c r="D1094" s="2" t="s">
        <v>8274</v>
      </c>
      <c r="E1094" s="16"/>
      <c r="F1094" s="16" t="str">
        <f>IF(INDEX(I.Electricity.ES1U15C5,2)="","",INDEX(I.Electricity.ES1U15C5,2))</f>
        <v/>
      </c>
      <c r="G1094" s="16"/>
      <c r="H1094" s="1" t="str">
        <f>IF(AND(I.Developer.ES1=TRUE,I.Facility.UnitCount&gt;=15,I.Developer.C5=TRUE,F1094=""),"Incomplete","Complete")</f>
        <v>Complete</v>
      </c>
      <c r="I1094" s="68" t="s">
        <v>1613</v>
      </c>
    </row>
    <row r="1095" spans="2:9" ht="15" customHeight="1" x14ac:dyDescent="0.25">
      <c r="B1095" s="7" t="s">
        <v>1611</v>
      </c>
      <c r="C1095" s="5">
        <v>3</v>
      </c>
      <c r="D1095" s="6" t="s">
        <v>8274</v>
      </c>
      <c r="E1095" s="76"/>
      <c r="F1095" s="76" t="str">
        <f>IF(INDEX(I.Electricity.ES1U15C5,3)="","",INDEX(I.Electricity.ES1U15C5,3))</f>
        <v/>
      </c>
      <c r="G1095" s="76"/>
      <c r="H1095" s="5" t="str">
        <f>IF(AND(I.Developer.ES1=TRUE,I.Facility.UnitCount&gt;=15,I.Developer.C5=TRUE,F1095=""),"Incomplete","Complete")</f>
        <v>Complete</v>
      </c>
      <c r="I1095" s="71" t="s">
        <v>1614</v>
      </c>
    </row>
    <row r="1096" spans="2:9" ht="15" customHeight="1" x14ac:dyDescent="0.25">
      <c r="B1096" s="9" t="s">
        <v>1615</v>
      </c>
      <c r="C1096" s="1">
        <v>1</v>
      </c>
      <c r="D1096" s="2" t="s">
        <v>8275</v>
      </c>
      <c r="E1096" s="16"/>
      <c r="F1096" s="16" t="str">
        <f>IF(INDEX(I.Electricity.ES1U16C5,1)="","",INDEX(I.Electricity.ES1U16C5,1))</f>
        <v/>
      </c>
      <c r="G1096" s="16"/>
      <c r="H1096" s="1" t="str">
        <f>IF(AND(I.Developer.ES1=TRUE,I.Facility.UnitCount&gt;=16,I.Developer.C5=TRUE,F1096=""),"Incomplete","Complete")</f>
        <v>Complete</v>
      </c>
      <c r="I1096" s="68" t="s">
        <v>1616</v>
      </c>
    </row>
    <row r="1097" spans="2:9" ht="15" customHeight="1" x14ac:dyDescent="0.25">
      <c r="B1097" s="9" t="s">
        <v>1615</v>
      </c>
      <c r="C1097" s="1">
        <v>2</v>
      </c>
      <c r="D1097" s="2" t="s">
        <v>8275</v>
      </c>
      <c r="E1097" s="16"/>
      <c r="F1097" s="16" t="str">
        <f>IF(INDEX(I.Electricity.ES1U16C5,2)="","",INDEX(I.Electricity.ES1U16C5,2))</f>
        <v/>
      </c>
      <c r="G1097" s="16"/>
      <c r="H1097" s="1" t="str">
        <f>IF(AND(I.Developer.ES1=TRUE,I.Facility.UnitCount&gt;=16,I.Developer.C5=TRUE,F1097=""),"Incomplete","Complete")</f>
        <v>Complete</v>
      </c>
      <c r="I1097" s="68" t="s">
        <v>1617</v>
      </c>
    </row>
    <row r="1098" spans="2:9" ht="15" customHeight="1" x14ac:dyDescent="0.25">
      <c r="B1098" s="7" t="s">
        <v>1615</v>
      </c>
      <c r="C1098" s="5">
        <v>3</v>
      </c>
      <c r="D1098" s="6" t="s">
        <v>8275</v>
      </c>
      <c r="E1098" s="76"/>
      <c r="F1098" s="76" t="str">
        <f>IF(INDEX(I.Electricity.ES1U16C5,3)="","",INDEX(I.Electricity.ES1U16C5,3))</f>
        <v/>
      </c>
      <c r="G1098" s="76"/>
      <c r="H1098" s="5" t="str">
        <f>IF(AND(I.Developer.ES1=TRUE,I.Facility.UnitCount&gt;=16,I.Developer.C5=TRUE,F1098=""),"Incomplete","Complete")</f>
        <v>Complete</v>
      </c>
      <c r="I1098" s="71" t="s">
        <v>1618</v>
      </c>
    </row>
    <row r="1099" spans="2:9" ht="15" customHeight="1" x14ac:dyDescent="0.25">
      <c r="B1099" s="9" t="s">
        <v>1619</v>
      </c>
      <c r="C1099" s="1">
        <v>1</v>
      </c>
      <c r="D1099" s="2" t="s">
        <v>8276</v>
      </c>
      <c r="E1099" s="16"/>
      <c r="F1099" s="16" t="str">
        <f>IF(INDEX(I.Electricity.ES1U17C5,1)="","",INDEX(I.Electricity.ES1U17C5,1))</f>
        <v/>
      </c>
      <c r="G1099" s="16"/>
      <c r="H1099" s="1" t="str">
        <f>IF(AND(I.Developer.ES1=TRUE,I.Facility.UnitCount&gt;=17,I.Developer.C5=TRUE,F1099=""),"Incomplete","Complete")</f>
        <v>Complete</v>
      </c>
      <c r="I1099" s="68" t="s">
        <v>1620</v>
      </c>
    </row>
    <row r="1100" spans="2:9" ht="15" customHeight="1" x14ac:dyDescent="0.25">
      <c r="B1100" s="9" t="s">
        <v>1619</v>
      </c>
      <c r="C1100" s="1">
        <v>2</v>
      </c>
      <c r="D1100" s="2" t="s">
        <v>8276</v>
      </c>
      <c r="E1100" s="16"/>
      <c r="F1100" s="16" t="str">
        <f>IF(INDEX(I.Electricity.ES1U17C5,2)="","",INDEX(I.Electricity.ES1U17C5,2))</f>
        <v/>
      </c>
      <c r="G1100" s="16"/>
      <c r="H1100" s="1" t="str">
        <f>IF(AND(I.Developer.ES1=TRUE,I.Facility.UnitCount&gt;=17,I.Developer.C5=TRUE,F1100=""),"Incomplete","Complete")</f>
        <v>Complete</v>
      </c>
      <c r="I1100" s="68" t="s">
        <v>1621</v>
      </c>
    </row>
    <row r="1101" spans="2:9" ht="15" customHeight="1" x14ac:dyDescent="0.25">
      <c r="B1101" s="7" t="s">
        <v>1619</v>
      </c>
      <c r="C1101" s="5">
        <v>3</v>
      </c>
      <c r="D1101" s="6" t="s">
        <v>8276</v>
      </c>
      <c r="E1101" s="76"/>
      <c r="F1101" s="76" t="str">
        <f>IF(INDEX(I.Electricity.ES1U17C5,3)="","",INDEX(I.Electricity.ES1U17C5,3))</f>
        <v/>
      </c>
      <c r="G1101" s="76"/>
      <c r="H1101" s="5" t="str">
        <f>IF(AND(I.Developer.ES1=TRUE,I.Facility.UnitCount&gt;=17,I.Developer.C5=TRUE,F1101=""),"Incomplete","Complete")</f>
        <v>Complete</v>
      </c>
      <c r="I1101" s="71" t="s">
        <v>1622</v>
      </c>
    </row>
    <row r="1102" spans="2:9" ht="15" customHeight="1" x14ac:dyDescent="0.25">
      <c r="B1102" s="9" t="s">
        <v>1623</v>
      </c>
      <c r="C1102" s="1">
        <v>1</v>
      </c>
      <c r="D1102" s="2" t="s">
        <v>8277</v>
      </c>
      <c r="E1102" s="16"/>
      <c r="F1102" s="16" t="str">
        <f>IF(INDEX(I.Electricity.ES1U18C5,1)="","",INDEX(I.Electricity.ES1U18C5,1))</f>
        <v/>
      </c>
      <c r="G1102" s="16"/>
      <c r="H1102" s="1" t="str">
        <f>IF(AND(I.Developer.ES1=TRUE,I.Facility.UnitCount&gt;=18,I.Developer.C5=TRUE,F1102=""),"Incomplete","Complete")</f>
        <v>Complete</v>
      </c>
      <c r="I1102" s="68" t="s">
        <v>1624</v>
      </c>
    </row>
    <row r="1103" spans="2:9" ht="15" customHeight="1" x14ac:dyDescent="0.25">
      <c r="B1103" s="9" t="s">
        <v>1623</v>
      </c>
      <c r="C1103" s="1">
        <v>2</v>
      </c>
      <c r="D1103" s="2" t="s">
        <v>8277</v>
      </c>
      <c r="E1103" s="16"/>
      <c r="F1103" s="16" t="str">
        <f>IF(INDEX(I.Electricity.ES1U18C5,2)="","",INDEX(I.Electricity.ES1U18C5,2))</f>
        <v/>
      </c>
      <c r="G1103" s="16"/>
      <c r="H1103" s="1" t="str">
        <f>IF(AND(I.Developer.ES1=TRUE,I.Facility.UnitCount&gt;=18,I.Developer.C5=TRUE,F1103=""),"Incomplete","Complete")</f>
        <v>Complete</v>
      </c>
      <c r="I1103" s="68" t="s">
        <v>1625</v>
      </c>
    </row>
    <row r="1104" spans="2:9" ht="15" customHeight="1" x14ac:dyDescent="0.25">
      <c r="B1104" s="7" t="s">
        <v>1623</v>
      </c>
      <c r="C1104" s="5">
        <v>3</v>
      </c>
      <c r="D1104" s="6" t="s">
        <v>8277</v>
      </c>
      <c r="E1104" s="76"/>
      <c r="F1104" s="76" t="str">
        <f>IF(INDEX(I.Electricity.ES1U18C5,3)="","",INDEX(I.Electricity.ES1U18C5,3))</f>
        <v/>
      </c>
      <c r="G1104" s="76"/>
      <c r="H1104" s="5" t="str">
        <f>IF(AND(I.Developer.ES1=TRUE,I.Facility.UnitCount&gt;=18,I.Developer.C5=TRUE,F1104=""),"Incomplete","Complete")</f>
        <v>Complete</v>
      </c>
      <c r="I1104" s="71" t="s">
        <v>1626</v>
      </c>
    </row>
    <row r="1105" spans="2:9" ht="15" customHeight="1" x14ac:dyDescent="0.25">
      <c r="B1105" s="9" t="s">
        <v>1627</v>
      </c>
      <c r="C1105" s="1">
        <v>1</v>
      </c>
      <c r="D1105" s="2" t="s">
        <v>8278</v>
      </c>
      <c r="E1105" s="16"/>
      <c r="F1105" s="16" t="str">
        <f>IF(INDEX(I.Electricity.ES1U19C5,1)="","",INDEX(I.Electricity.ES1U19C5,1))</f>
        <v/>
      </c>
      <c r="G1105" s="16"/>
      <c r="H1105" s="1" t="str">
        <f>IF(AND(I.Developer.ES1=TRUE,I.Facility.UnitCount&gt;=19,I.Developer.C5=TRUE,F1105=""),"Incomplete","Complete")</f>
        <v>Complete</v>
      </c>
      <c r="I1105" s="68" t="s">
        <v>1628</v>
      </c>
    </row>
    <row r="1106" spans="2:9" ht="15" customHeight="1" x14ac:dyDescent="0.25">
      <c r="B1106" s="9" t="s">
        <v>1627</v>
      </c>
      <c r="C1106" s="1">
        <v>2</v>
      </c>
      <c r="D1106" s="2" t="s">
        <v>8278</v>
      </c>
      <c r="E1106" s="16"/>
      <c r="F1106" s="16" t="str">
        <f>IF(INDEX(I.Electricity.ES1U19C5,2)="","",INDEX(I.Electricity.ES1U19C5,2))</f>
        <v/>
      </c>
      <c r="G1106" s="16"/>
      <c r="H1106" s="1" t="str">
        <f>IF(AND(I.Developer.ES1=TRUE,I.Facility.UnitCount&gt;=19,I.Developer.C5=TRUE,F1106=""),"Incomplete","Complete")</f>
        <v>Complete</v>
      </c>
      <c r="I1106" s="68" t="s">
        <v>1629</v>
      </c>
    </row>
    <row r="1107" spans="2:9" ht="15" customHeight="1" x14ac:dyDescent="0.25">
      <c r="B1107" s="7" t="s">
        <v>1627</v>
      </c>
      <c r="C1107" s="5">
        <v>3</v>
      </c>
      <c r="D1107" s="6" t="s">
        <v>8278</v>
      </c>
      <c r="E1107" s="76"/>
      <c r="F1107" s="76" t="str">
        <f>IF(INDEX(I.Electricity.ES1U19C5,3)="","",INDEX(I.Electricity.ES1U19C5,3))</f>
        <v/>
      </c>
      <c r="G1107" s="76"/>
      <c r="H1107" s="5" t="str">
        <f>IF(AND(I.Developer.ES1=TRUE,I.Facility.UnitCount&gt;=19,I.Developer.C5=TRUE,F1107=""),"Incomplete","Complete")</f>
        <v>Complete</v>
      </c>
      <c r="I1107" s="71" t="s">
        <v>1630</v>
      </c>
    </row>
    <row r="1108" spans="2:9" ht="15" customHeight="1" x14ac:dyDescent="0.25">
      <c r="B1108" s="9" t="s">
        <v>1631</v>
      </c>
      <c r="C1108" s="1">
        <v>1</v>
      </c>
      <c r="D1108" s="2" t="s">
        <v>8279</v>
      </c>
      <c r="E1108" s="16"/>
      <c r="F1108" s="16" t="str">
        <f>IF(INDEX(I.Electricity.ES1U20C5,1)="","",INDEX(I.Electricity.ES1U20C5,1))</f>
        <v/>
      </c>
      <c r="G1108" s="16"/>
      <c r="H1108" s="1" t="str">
        <f>IF(AND(I.Developer.ES1=TRUE,I.Facility.UnitCount&gt;=20,I.Developer.C5=TRUE,F1108=""),"Incomplete","Complete")</f>
        <v>Complete</v>
      </c>
      <c r="I1108" s="68" t="s">
        <v>1632</v>
      </c>
    </row>
    <row r="1109" spans="2:9" ht="15" customHeight="1" x14ac:dyDescent="0.25">
      <c r="B1109" s="9" t="s">
        <v>1631</v>
      </c>
      <c r="C1109" s="1">
        <v>2</v>
      </c>
      <c r="D1109" s="2" t="s">
        <v>8279</v>
      </c>
      <c r="E1109" s="16"/>
      <c r="F1109" s="16" t="str">
        <f>IF(INDEX(I.Electricity.ES1U20C5,2)="","",INDEX(I.Electricity.ES1U20C5,2))</f>
        <v/>
      </c>
      <c r="G1109" s="16"/>
      <c r="H1109" s="1" t="str">
        <f>IF(AND(I.Developer.ES1=TRUE,I.Facility.UnitCount&gt;=20,I.Developer.C5=TRUE,F1109=""),"Incomplete","Complete")</f>
        <v>Complete</v>
      </c>
      <c r="I1109" s="68" t="s">
        <v>1633</v>
      </c>
    </row>
    <row r="1110" spans="2:9" ht="15" customHeight="1" x14ac:dyDescent="0.25">
      <c r="B1110" s="7" t="s">
        <v>1631</v>
      </c>
      <c r="C1110" s="5">
        <v>3</v>
      </c>
      <c r="D1110" s="6" t="s">
        <v>8279</v>
      </c>
      <c r="E1110" s="76"/>
      <c r="F1110" s="76" t="str">
        <f>IF(INDEX(I.Electricity.ES1U20C5,3)="","",INDEX(I.Electricity.ES1U20C5,3))</f>
        <v/>
      </c>
      <c r="G1110" s="76"/>
      <c r="H1110" s="5" t="str">
        <f>IF(AND(I.Developer.ES1=TRUE,I.Facility.UnitCount&gt;=20,I.Developer.C5=TRUE,F1110=""),"Incomplete","Complete")</f>
        <v>Complete</v>
      </c>
      <c r="I1110" s="71" t="s">
        <v>1634</v>
      </c>
    </row>
    <row r="1111" spans="2:9" ht="15" customHeight="1" x14ac:dyDescent="0.25">
      <c r="B1111" s="9" t="s">
        <v>1635</v>
      </c>
      <c r="C1111" s="1">
        <v>1</v>
      </c>
      <c r="D1111" s="2" t="s">
        <v>8280</v>
      </c>
      <c r="E1111" s="16"/>
      <c r="F1111" s="16" t="str">
        <f>IF(INDEX(I.Electricity.ES1U1C6,1)="","",INDEX(I.Electricity.ES1U1C6,1))</f>
        <v/>
      </c>
      <c r="G1111" s="16"/>
      <c r="H1111" s="1" t="str">
        <f>IF(AND(I.Developer.ES1=TRUE,I.Facility.UnitCount&gt;=1,I.Developer.C6=TRUE,F1111=""),"Incomplete","Complete")</f>
        <v>Complete</v>
      </c>
      <c r="I1111" s="68" t="s">
        <v>1636</v>
      </c>
    </row>
    <row r="1112" spans="2:9" ht="15" customHeight="1" x14ac:dyDescent="0.25">
      <c r="B1112" s="9" t="s">
        <v>1635</v>
      </c>
      <c r="C1112" s="1">
        <v>2</v>
      </c>
      <c r="D1112" s="2" t="s">
        <v>8280</v>
      </c>
      <c r="E1112" s="16"/>
      <c r="F1112" s="16" t="str">
        <f>IF(INDEX(I.Electricity.ES1U1C6,2)="","",INDEX(I.Electricity.ES1U1C6,2))</f>
        <v/>
      </c>
      <c r="G1112" s="16"/>
      <c r="H1112" s="1" t="str">
        <f>IF(AND(I.Developer.ES1=TRUE,I.Facility.UnitCount&gt;=1,I.Developer.C6=TRUE,F1112=""),"Incomplete","Complete")</f>
        <v>Complete</v>
      </c>
      <c r="I1112" s="68" t="s">
        <v>1637</v>
      </c>
    </row>
    <row r="1113" spans="2:9" ht="15" customHeight="1" x14ac:dyDescent="0.25">
      <c r="B1113" s="7" t="s">
        <v>1635</v>
      </c>
      <c r="C1113" s="5">
        <v>3</v>
      </c>
      <c r="D1113" s="6" t="s">
        <v>8280</v>
      </c>
      <c r="E1113" s="76"/>
      <c r="F1113" s="76" t="str">
        <f>IF(INDEX(I.Electricity.ES1U1C6,3)="","",INDEX(I.Electricity.ES1U1C6,3))</f>
        <v/>
      </c>
      <c r="G1113" s="76"/>
      <c r="H1113" s="5" t="str">
        <f>IF(AND(I.Developer.ES1=TRUE,I.Facility.UnitCount&gt;=1,I.Developer.C6=TRUE,F1113=""),"Incomplete","Complete")</f>
        <v>Complete</v>
      </c>
      <c r="I1113" s="71" t="s">
        <v>1638</v>
      </c>
    </row>
    <row r="1114" spans="2:9" ht="15" customHeight="1" x14ac:dyDescent="0.25">
      <c r="B1114" s="9" t="s">
        <v>1639</v>
      </c>
      <c r="C1114" s="1">
        <v>1</v>
      </c>
      <c r="D1114" s="2" t="s">
        <v>8281</v>
      </c>
      <c r="E1114" s="16"/>
      <c r="F1114" s="16" t="str">
        <f>IF(INDEX(I.Electricity.ES1U2C6,1)="","",INDEX(I.Electricity.ES1U2C6,1))</f>
        <v/>
      </c>
      <c r="G1114" s="16"/>
      <c r="H1114" s="1" t="str">
        <f>IF(AND(I.Developer.ES1=TRUE,I.Facility.UnitCount&gt;=2,I.Developer.C6=TRUE,F1114=""),"Incomplete","Complete")</f>
        <v>Complete</v>
      </c>
      <c r="I1114" s="68" t="s">
        <v>1640</v>
      </c>
    </row>
    <row r="1115" spans="2:9" ht="15" customHeight="1" x14ac:dyDescent="0.25">
      <c r="B1115" s="9" t="s">
        <v>1639</v>
      </c>
      <c r="C1115" s="1">
        <v>2</v>
      </c>
      <c r="D1115" s="2" t="s">
        <v>8281</v>
      </c>
      <c r="E1115" s="16"/>
      <c r="F1115" s="16" t="str">
        <f>IF(INDEX(I.Electricity.ES1U2C6,2)="","",INDEX(I.Electricity.ES1U2C6,2))</f>
        <v/>
      </c>
      <c r="G1115" s="16"/>
      <c r="H1115" s="1" t="str">
        <f>IF(AND(I.Developer.ES1=TRUE,I.Facility.UnitCount&gt;=2,I.Developer.C6=TRUE,F1115=""),"Incomplete","Complete")</f>
        <v>Complete</v>
      </c>
      <c r="I1115" s="68" t="s">
        <v>1641</v>
      </c>
    </row>
    <row r="1116" spans="2:9" ht="15" customHeight="1" x14ac:dyDescent="0.25">
      <c r="B1116" s="7" t="s">
        <v>1639</v>
      </c>
      <c r="C1116" s="5">
        <v>3</v>
      </c>
      <c r="D1116" s="6" t="s">
        <v>8281</v>
      </c>
      <c r="E1116" s="76"/>
      <c r="F1116" s="76" t="str">
        <f>IF(INDEX(I.Electricity.ES1U2C6,3)="","",INDEX(I.Electricity.ES1U2C6,3))</f>
        <v/>
      </c>
      <c r="G1116" s="76"/>
      <c r="H1116" s="5" t="str">
        <f>IF(AND(I.Developer.ES1=TRUE,I.Facility.UnitCount&gt;=2,I.Developer.C6=TRUE,F1116=""),"Incomplete","Complete")</f>
        <v>Complete</v>
      </c>
      <c r="I1116" s="71" t="s">
        <v>1642</v>
      </c>
    </row>
    <row r="1117" spans="2:9" ht="15" customHeight="1" x14ac:dyDescent="0.25">
      <c r="B1117" s="9" t="s">
        <v>1643</v>
      </c>
      <c r="C1117" s="1">
        <v>1</v>
      </c>
      <c r="D1117" s="2" t="s">
        <v>8282</v>
      </c>
      <c r="E1117" s="16"/>
      <c r="F1117" s="16" t="str">
        <f>IF(INDEX(I.Electricity.ES1U3C6,1)="","",INDEX(I.Electricity.ES1U3C6,1))</f>
        <v/>
      </c>
      <c r="G1117" s="16"/>
      <c r="H1117" s="1" t="str">
        <f>IF(AND(I.Developer.ES1=TRUE,I.Facility.UnitCount&gt;=3,I.Developer.C6=TRUE,F1117=""),"Incomplete","Complete")</f>
        <v>Complete</v>
      </c>
      <c r="I1117" s="68" t="s">
        <v>1644</v>
      </c>
    </row>
    <row r="1118" spans="2:9" ht="15" customHeight="1" x14ac:dyDescent="0.25">
      <c r="B1118" s="9" t="s">
        <v>1643</v>
      </c>
      <c r="C1118" s="1">
        <v>2</v>
      </c>
      <c r="D1118" s="2" t="s">
        <v>8282</v>
      </c>
      <c r="E1118" s="16"/>
      <c r="F1118" s="16" t="str">
        <f>IF(INDEX(I.Electricity.ES1U3C6,2)="","",INDEX(I.Electricity.ES1U3C6,2))</f>
        <v/>
      </c>
      <c r="G1118" s="16"/>
      <c r="H1118" s="1" t="str">
        <f>IF(AND(I.Developer.ES1=TRUE,I.Facility.UnitCount&gt;=3,I.Developer.C6=TRUE,F1118=""),"Incomplete","Complete")</f>
        <v>Complete</v>
      </c>
      <c r="I1118" s="68" t="s">
        <v>1645</v>
      </c>
    </row>
    <row r="1119" spans="2:9" ht="15" customHeight="1" x14ac:dyDescent="0.25">
      <c r="B1119" s="7" t="s">
        <v>1643</v>
      </c>
      <c r="C1119" s="5">
        <v>3</v>
      </c>
      <c r="D1119" s="6" t="s">
        <v>8282</v>
      </c>
      <c r="E1119" s="76"/>
      <c r="F1119" s="76" t="str">
        <f>IF(INDEX(I.Electricity.ES1U3C6,3)="","",INDEX(I.Electricity.ES1U3C6,3))</f>
        <v/>
      </c>
      <c r="G1119" s="76"/>
      <c r="H1119" s="5" t="str">
        <f>IF(AND(I.Developer.ES1=TRUE,I.Facility.UnitCount&gt;=3,I.Developer.C6=TRUE,F1119=""),"Incomplete","Complete")</f>
        <v>Complete</v>
      </c>
      <c r="I1119" s="71" t="s">
        <v>1646</v>
      </c>
    </row>
    <row r="1120" spans="2:9" ht="15" customHeight="1" x14ac:dyDescent="0.25">
      <c r="B1120" s="9" t="s">
        <v>1647</v>
      </c>
      <c r="C1120" s="1">
        <v>1</v>
      </c>
      <c r="D1120" s="2" t="s">
        <v>8283</v>
      </c>
      <c r="E1120" s="16"/>
      <c r="F1120" s="16" t="str">
        <f>IF(INDEX(I.Electricity.ES1U4C6,1)="","",INDEX(I.Electricity.ES1U4C6,1))</f>
        <v/>
      </c>
      <c r="G1120" s="16"/>
      <c r="H1120" s="1" t="str">
        <f>IF(AND(I.Developer.ES1=TRUE,I.Facility.UnitCount&gt;=4,I.Developer.C6=TRUE,F1120=""),"Incomplete","Complete")</f>
        <v>Complete</v>
      </c>
      <c r="I1120" s="68" t="s">
        <v>1648</v>
      </c>
    </row>
    <row r="1121" spans="2:9" ht="15" customHeight="1" x14ac:dyDescent="0.25">
      <c r="B1121" s="9" t="s">
        <v>1647</v>
      </c>
      <c r="C1121" s="1">
        <v>2</v>
      </c>
      <c r="D1121" s="2" t="s">
        <v>8283</v>
      </c>
      <c r="E1121" s="16"/>
      <c r="F1121" s="16" t="str">
        <f>IF(INDEX(I.Electricity.ES1U4C6,2)="","",INDEX(I.Electricity.ES1U4C6,2))</f>
        <v/>
      </c>
      <c r="G1121" s="16"/>
      <c r="H1121" s="1" t="str">
        <f>IF(AND(I.Developer.ES1=TRUE,I.Facility.UnitCount&gt;=4,I.Developer.C6=TRUE,F1121=""),"Incomplete","Complete")</f>
        <v>Complete</v>
      </c>
      <c r="I1121" s="68" t="s">
        <v>1649</v>
      </c>
    </row>
    <row r="1122" spans="2:9" ht="15" customHeight="1" x14ac:dyDescent="0.25">
      <c r="B1122" s="7" t="s">
        <v>1647</v>
      </c>
      <c r="C1122" s="5">
        <v>3</v>
      </c>
      <c r="D1122" s="6" t="s">
        <v>8283</v>
      </c>
      <c r="E1122" s="76"/>
      <c r="F1122" s="76" t="str">
        <f>IF(INDEX(I.Electricity.ES1U4C6,3)="","",INDEX(I.Electricity.ES1U4C6,3))</f>
        <v/>
      </c>
      <c r="G1122" s="76"/>
      <c r="H1122" s="5" t="str">
        <f>IF(AND(I.Developer.ES1=TRUE,I.Facility.UnitCount&gt;=4,I.Developer.C6=TRUE,F1122=""),"Incomplete","Complete")</f>
        <v>Complete</v>
      </c>
      <c r="I1122" s="71" t="s">
        <v>1650</v>
      </c>
    </row>
    <row r="1123" spans="2:9" ht="15" customHeight="1" x14ac:dyDescent="0.25">
      <c r="B1123" s="9" t="s">
        <v>1651</v>
      </c>
      <c r="C1123" s="1">
        <v>1</v>
      </c>
      <c r="D1123" s="2" t="s">
        <v>8284</v>
      </c>
      <c r="E1123" s="16"/>
      <c r="F1123" s="16" t="str">
        <f>IF(INDEX(I.Electricity.ES1U5C6,1)="","",INDEX(I.Electricity.ES1U5C6,1))</f>
        <v/>
      </c>
      <c r="G1123" s="16"/>
      <c r="H1123" s="1" t="str">
        <f>IF(AND(I.Developer.ES1=TRUE,I.Facility.UnitCount&gt;=5,I.Developer.C6=TRUE,F1123=""),"Incomplete","Complete")</f>
        <v>Complete</v>
      </c>
      <c r="I1123" s="68" t="s">
        <v>1652</v>
      </c>
    </row>
    <row r="1124" spans="2:9" ht="15" customHeight="1" x14ac:dyDescent="0.25">
      <c r="B1124" s="9" t="s">
        <v>1651</v>
      </c>
      <c r="C1124" s="1">
        <v>2</v>
      </c>
      <c r="D1124" s="2" t="s">
        <v>8284</v>
      </c>
      <c r="E1124" s="16"/>
      <c r="F1124" s="16" t="str">
        <f>IF(INDEX(I.Electricity.ES1U5C6,2)="","",INDEX(I.Electricity.ES1U5C6,2))</f>
        <v/>
      </c>
      <c r="G1124" s="16"/>
      <c r="H1124" s="1" t="str">
        <f>IF(AND(I.Developer.ES1=TRUE,I.Facility.UnitCount&gt;=5,I.Developer.C6=TRUE,F1124=""),"Incomplete","Complete")</f>
        <v>Complete</v>
      </c>
      <c r="I1124" s="68" t="s">
        <v>1653</v>
      </c>
    </row>
    <row r="1125" spans="2:9" ht="15" customHeight="1" x14ac:dyDescent="0.25">
      <c r="B1125" s="7" t="s">
        <v>1651</v>
      </c>
      <c r="C1125" s="5">
        <v>3</v>
      </c>
      <c r="D1125" s="6" t="s">
        <v>8284</v>
      </c>
      <c r="E1125" s="76"/>
      <c r="F1125" s="76" t="str">
        <f>IF(INDEX(I.Electricity.ES1U5C6,3)="","",INDEX(I.Electricity.ES1U5C6,3))</f>
        <v/>
      </c>
      <c r="G1125" s="76"/>
      <c r="H1125" s="5" t="str">
        <f>IF(AND(I.Developer.ES1=TRUE,I.Facility.UnitCount&gt;=5,I.Developer.C6=TRUE,F1125=""),"Incomplete","Complete")</f>
        <v>Complete</v>
      </c>
      <c r="I1125" s="71" t="s">
        <v>1654</v>
      </c>
    </row>
    <row r="1126" spans="2:9" ht="15" customHeight="1" x14ac:dyDescent="0.25">
      <c r="B1126" s="9" t="s">
        <v>1655</v>
      </c>
      <c r="C1126" s="1">
        <v>1</v>
      </c>
      <c r="D1126" s="2" t="s">
        <v>8285</v>
      </c>
      <c r="E1126" s="16"/>
      <c r="F1126" s="16" t="str">
        <f>IF(INDEX(I.Electricity.ES1U6C6,1)="","",INDEX(I.Electricity.ES1U6C6,1))</f>
        <v/>
      </c>
      <c r="G1126" s="16"/>
      <c r="H1126" s="1" t="str">
        <f>IF(AND(I.Developer.ES1=TRUE,I.Facility.UnitCount&gt;=6,I.Developer.C6=TRUE,F1126=""),"Incomplete","Complete")</f>
        <v>Complete</v>
      </c>
      <c r="I1126" s="68" t="s">
        <v>1656</v>
      </c>
    </row>
    <row r="1127" spans="2:9" ht="15" customHeight="1" x14ac:dyDescent="0.25">
      <c r="B1127" s="9" t="s">
        <v>1655</v>
      </c>
      <c r="C1127" s="1">
        <v>2</v>
      </c>
      <c r="D1127" s="2" t="s">
        <v>8285</v>
      </c>
      <c r="E1127" s="16"/>
      <c r="F1127" s="16" t="str">
        <f>IF(INDEX(I.Electricity.ES1U6C6,2)="","",INDEX(I.Electricity.ES1U6C6,2))</f>
        <v/>
      </c>
      <c r="G1127" s="16"/>
      <c r="H1127" s="1" t="str">
        <f>IF(AND(I.Developer.ES1=TRUE,I.Facility.UnitCount&gt;=6,I.Developer.C6=TRUE,F1127=""),"Incomplete","Complete")</f>
        <v>Complete</v>
      </c>
      <c r="I1127" s="68" t="s">
        <v>1657</v>
      </c>
    </row>
    <row r="1128" spans="2:9" ht="15" customHeight="1" x14ac:dyDescent="0.25">
      <c r="B1128" s="7" t="s">
        <v>1655</v>
      </c>
      <c r="C1128" s="5">
        <v>3</v>
      </c>
      <c r="D1128" s="6" t="s">
        <v>8285</v>
      </c>
      <c r="E1128" s="76"/>
      <c r="F1128" s="76" t="str">
        <f>IF(INDEX(I.Electricity.ES1U6C6,3)="","",INDEX(I.Electricity.ES1U6C6,3))</f>
        <v/>
      </c>
      <c r="G1128" s="76"/>
      <c r="H1128" s="5" t="str">
        <f>IF(AND(I.Developer.ES1=TRUE,I.Facility.UnitCount&gt;=6,I.Developer.C6=TRUE,F1128=""),"Incomplete","Complete")</f>
        <v>Complete</v>
      </c>
      <c r="I1128" s="71" t="s">
        <v>1658</v>
      </c>
    </row>
    <row r="1129" spans="2:9" ht="15" customHeight="1" x14ac:dyDescent="0.25">
      <c r="B1129" s="9" t="s">
        <v>1659</v>
      </c>
      <c r="C1129" s="1">
        <v>1</v>
      </c>
      <c r="D1129" s="2" t="s">
        <v>8286</v>
      </c>
      <c r="E1129" s="16"/>
      <c r="F1129" s="16" t="str">
        <f>IF(INDEX(I.Electricity.ES1U7C6,1)="","",INDEX(I.Electricity.ES1U7C6,1))</f>
        <v/>
      </c>
      <c r="G1129" s="16"/>
      <c r="H1129" s="1" t="str">
        <f>IF(AND(I.Developer.ES1=TRUE,I.Facility.UnitCount&gt;=7,I.Developer.C6=TRUE,F1129=""),"Incomplete","Complete")</f>
        <v>Complete</v>
      </c>
      <c r="I1129" s="68" t="s">
        <v>1660</v>
      </c>
    </row>
    <row r="1130" spans="2:9" ht="15" customHeight="1" x14ac:dyDescent="0.25">
      <c r="B1130" s="9" t="s">
        <v>1659</v>
      </c>
      <c r="C1130" s="1">
        <v>2</v>
      </c>
      <c r="D1130" s="2" t="s">
        <v>8286</v>
      </c>
      <c r="E1130" s="16"/>
      <c r="F1130" s="16" t="str">
        <f>IF(INDEX(I.Electricity.ES1U7C6,2)="","",INDEX(I.Electricity.ES1U7C6,2))</f>
        <v/>
      </c>
      <c r="G1130" s="16"/>
      <c r="H1130" s="1" t="str">
        <f>IF(AND(I.Developer.ES1=TRUE,I.Facility.UnitCount&gt;=7,I.Developer.C6=TRUE,F1130=""),"Incomplete","Complete")</f>
        <v>Complete</v>
      </c>
      <c r="I1130" s="68" t="s">
        <v>1661</v>
      </c>
    </row>
    <row r="1131" spans="2:9" ht="15" customHeight="1" x14ac:dyDescent="0.25">
      <c r="B1131" s="7" t="s">
        <v>1659</v>
      </c>
      <c r="C1131" s="5">
        <v>3</v>
      </c>
      <c r="D1131" s="6" t="s">
        <v>8286</v>
      </c>
      <c r="E1131" s="76"/>
      <c r="F1131" s="76" t="str">
        <f>IF(INDEX(I.Electricity.ES1U7C6,3)="","",INDEX(I.Electricity.ES1U7C6,3))</f>
        <v/>
      </c>
      <c r="G1131" s="76"/>
      <c r="H1131" s="5" t="str">
        <f>IF(AND(I.Developer.ES1=TRUE,I.Facility.UnitCount&gt;=7,I.Developer.C6=TRUE,F1131=""),"Incomplete","Complete")</f>
        <v>Complete</v>
      </c>
      <c r="I1131" s="71" t="s">
        <v>1662</v>
      </c>
    </row>
    <row r="1132" spans="2:9" ht="15" customHeight="1" x14ac:dyDescent="0.25">
      <c r="B1132" s="9" t="s">
        <v>1663</v>
      </c>
      <c r="C1132" s="1">
        <v>1</v>
      </c>
      <c r="D1132" s="2" t="s">
        <v>8287</v>
      </c>
      <c r="E1132" s="16"/>
      <c r="F1132" s="16" t="str">
        <f>IF(INDEX(I.Electricity.ES1U8C6,1)="","",INDEX(I.Electricity.ES1U8C6,1))</f>
        <v/>
      </c>
      <c r="G1132" s="16"/>
      <c r="H1132" s="1" t="str">
        <f>IF(AND(I.Developer.ES1=TRUE,I.Facility.UnitCount&gt;=8,I.Developer.C6=TRUE,F1132=""),"Incomplete","Complete")</f>
        <v>Complete</v>
      </c>
      <c r="I1132" s="68" t="s">
        <v>1664</v>
      </c>
    </row>
    <row r="1133" spans="2:9" ht="15" customHeight="1" x14ac:dyDescent="0.25">
      <c r="B1133" s="9" t="s">
        <v>1663</v>
      </c>
      <c r="C1133" s="1">
        <v>2</v>
      </c>
      <c r="D1133" s="2" t="s">
        <v>8287</v>
      </c>
      <c r="E1133" s="16"/>
      <c r="F1133" s="16" t="str">
        <f>IF(INDEX(I.Electricity.ES1U8C6,2)="","",INDEX(I.Electricity.ES1U8C6,2))</f>
        <v/>
      </c>
      <c r="G1133" s="16"/>
      <c r="H1133" s="1" t="str">
        <f>IF(AND(I.Developer.ES1=TRUE,I.Facility.UnitCount&gt;=8,I.Developer.C6=TRUE,F1133=""),"Incomplete","Complete")</f>
        <v>Complete</v>
      </c>
      <c r="I1133" s="68" t="s">
        <v>1665</v>
      </c>
    </row>
    <row r="1134" spans="2:9" ht="15" customHeight="1" x14ac:dyDescent="0.25">
      <c r="B1134" s="7" t="s">
        <v>1663</v>
      </c>
      <c r="C1134" s="5">
        <v>3</v>
      </c>
      <c r="D1134" s="6" t="s">
        <v>8287</v>
      </c>
      <c r="E1134" s="76"/>
      <c r="F1134" s="76" t="str">
        <f>IF(INDEX(I.Electricity.ES1U8C6,3)="","",INDEX(I.Electricity.ES1U8C6,3))</f>
        <v/>
      </c>
      <c r="G1134" s="76"/>
      <c r="H1134" s="5" t="str">
        <f>IF(AND(I.Developer.ES1=TRUE,I.Facility.UnitCount&gt;=8,I.Developer.C6=TRUE,F1134=""),"Incomplete","Complete")</f>
        <v>Complete</v>
      </c>
      <c r="I1134" s="71" t="s">
        <v>1666</v>
      </c>
    </row>
    <row r="1135" spans="2:9" ht="15" customHeight="1" x14ac:dyDescent="0.25">
      <c r="B1135" s="9" t="s">
        <v>1667</v>
      </c>
      <c r="C1135" s="1">
        <v>1</v>
      </c>
      <c r="D1135" s="2" t="s">
        <v>8288</v>
      </c>
      <c r="E1135" s="16"/>
      <c r="F1135" s="16" t="str">
        <f>IF(INDEX(I.Electricity.ES1U9C6,1)="","",INDEX(I.Electricity.ES1U9C6,1))</f>
        <v/>
      </c>
      <c r="G1135" s="16"/>
      <c r="H1135" s="1" t="str">
        <f>IF(AND(I.Developer.ES1=TRUE,I.Facility.UnitCount&gt;=9,I.Developer.C6=TRUE,F1135=""),"Incomplete","Complete")</f>
        <v>Complete</v>
      </c>
      <c r="I1135" s="68" t="s">
        <v>1668</v>
      </c>
    </row>
    <row r="1136" spans="2:9" ht="15" customHeight="1" x14ac:dyDescent="0.25">
      <c r="B1136" s="9" t="s">
        <v>1667</v>
      </c>
      <c r="C1136" s="1">
        <v>2</v>
      </c>
      <c r="D1136" s="2" t="s">
        <v>8288</v>
      </c>
      <c r="E1136" s="16"/>
      <c r="F1136" s="16" t="str">
        <f>IF(INDEX(I.Electricity.ES1U9C6,2)="","",INDEX(I.Electricity.ES1U9C6,2))</f>
        <v/>
      </c>
      <c r="G1136" s="16"/>
      <c r="H1136" s="1" t="str">
        <f>IF(AND(I.Developer.ES1=TRUE,I.Facility.UnitCount&gt;=9,I.Developer.C6=TRUE,F1136=""),"Incomplete","Complete")</f>
        <v>Complete</v>
      </c>
      <c r="I1136" s="68" t="s">
        <v>1669</v>
      </c>
    </row>
    <row r="1137" spans="2:9" ht="15" customHeight="1" x14ac:dyDescent="0.25">
      <c r="B1137" s="7" t="s">
        <v>1667</v>
      </c>
      <c r="C1137" s="5">
        <v>3</v>
      </c>
      <c r="D1137" s="6" t="s">
        <v>8288</v>
      </c>
      <c r="E1137" s="76"/>
      <c r="F1137" s="76" t="str">
        <f>IF(INDEX(I.Electricity.ES1U9C6,3)="","",INDEX(I.Electricity.ES1U9C6,3))</f>
        <v/>
      </c>
      <c r="G1137" s="76"/>
      <c r="H1137" s="5" t="str">
        <f>IF(AND(I.Developer.ES1=TRUE,I.Facility.UnitCount&gt;=9,I.Developer.C6=TRUE,F1137=""),"Incomplete","Complete")</f>
        <v>Complete</v>
      </c>
      <c r="I1137" s="71" t="s">
        <v>1670</v>
      </c>
    </row>
    <row r="1138" spans="2:9" ht="15" customHeight="1" x14ac:dyDescent="0.25">
      <c r="B1138" s="9" t="s">
        <v>1671</v>
      </c>
      <c r="C1138" s="1">
        <v>1</v>
      </c>
      <c r="D1138" s="2" t="s">
        <v>8289</v>
      </c>
      <c r="E1138" s="16"/>
      <c r="F1138" s="16" t="str">
        <f>IF(INDEX(I.Electricity.ES1U10C6,1)="","",INDEX(I.Electricity.ES1U10C6,1))</f>
        <v/>
      </c>
      <c r="G1138" s="16"/>
      <c r="H1138" s="1" t="str">
        <f>IF(AND(I.Developer.ES1=TRUE,I.Facility.UnitCount&gt;=10,I.Developer.C6=TRUE,F1138=""),"Incomplete","Complete")</f>
        <v>Complete</v>
      </c>
      <c r="I1138" s="68" t="s">
        <v>1672</v>
      </c>
    </row>
    <row r="1139" spans="2:9" ht="15" customHeight="1" x14ac:dyDescent="0.25">
      <c r="B1139" s="9" t="s">
        <v>1671</v>
      </c>
      <c r="C1139" s="1">
        <v>2</v>
      </c>
      <c r="D1139" s="2" t="s">
        <v>8289</v>
      </c>
      <c r="E1139" s="16"/>
      <c r="F1139" s="16" t="str">
        <f>IF(INDEX(I.Electricity.ES1U10C6,2)="","",INDEX(I.Electricity.ES1U10C6,2))</f>
        <v/>
      </c>
      <c r="G1139" s="16"/>
      <c r="H1139" s="1" t="str">
        <f>IF(AND(I.Developer.ES1=TRUE,I.Facility.UnitCount&gt;=10,I.Developer.C6=TRUE,F1139=""),"Incomplete","Complete")</f>
        <v>Complete</v>
      </c>
      <c r="I1139" s="68" t="s">
        <v>1673</v>
      </c>
    </row>
    <row r="1140" spans="2:9" ht="15" customHeight="1" x14ac:dyDescent="0.25">
      <c r="B1140" s="7" t="s">
        <v>1671</v>
      </c>
      <c r="C1140" s="5">
        <v>3</v>
      </c>
      <c r="D1140" s="6" t="s">
        <v>8289</v>
      </c>
      <c r="E1140" s="76"/>
      <c r="F1140" s="76" t="str">
        <f>IF(INDEX(I.Electricity.ES1U10C6,3)="","",INDEX(I.Electricity.ES1U10C6,3))</f>
        <v/>
      </c>
      <c r="G1140" s="76"/>
      <c r="H1140" s="5" t="str">
        <f>IF(AND(I.Developer.ES1=TRUE,I.Facility.UnitCount&gt;=10,I.Developer.C6=TRUE,F1140=""),"Incomplete","Complete")</f>
        <v>Complete</v>
      </c>
      <c r="I1140" s="71" t="s">
        <v>1674</v>
      </c>
    </row>
    <row r="1141" spans="2:9" ht="15" customHeight="1" x14ac:dyDescent="0.25">
      <c r="B1141" s="9" t="s">
        <v>1675</v>
      </c>
      <c r="C1141" s="1">
        <v>1</v>
      </c>
      <c r="D1141" s="2" t="s">
        <v>8290</v>
      </c>
      <c r="E1141" s="16"/>
      <c r="F1141" s="16" t="str">
        <f>IF(INDEX(I.Electricity.ES1U11C6,1)="","",INDEX(I.Electricity.ES1U11C6,1))</f>
        <v/>
      </c>
      <c r="G1141" s="16"/>
      <c r="H1141" s="1" t="str">
        <f>IF(AND(I.Developer.ES1=TRUE,I.Facility.UnitCount&gt;=11,I.Developer.C6=TRUE,F1141=""),"Incomplete","Complete")</f>
        <v>Complete</v>
      </c>
      <c r="I1141" s="68" t="s">
        <v>1676</v>
      </c>
    </row>
    <row r="1142" spans="2:9" ht="15" customHeight="1" x14ac:dyDescent="0.25">
      <c r="B1142" s="9" t="s">
        <v>1675</v>
      </c>
      <c r="C1142" s="1">
        <v>2</v>
      </c>
      <c r="D1142" s="2" t="s">
        <v>8290</v>
      </c>
      <c r="E1142" s="16"/>
      <c r="F1142" s="16" t="str">
        <f>IF(INDEX(I.Electricity.ES1U11C6,2)="","",INDEX(I.Electricity.ES1U11C6,2))</f>
        <v/>
      </c>
      <c r="G1142" s="16"/>
      <c r="H1142" s="1" t="str">
        <f>IF(AND(I.Developer.ES1=TRUE,I.Facility.UnitCount&gt;=11,I.Developer.C6=TRUE,F1142=""),"Incomplete","Complete")</f>
        <v>Complete</v>
      </c>
      <c r="I1142" s="68" t="s">
        <v>1677</v>
      </c>
    </row>
    <row r="1143" spans="2:9" ht="15" customHeight="1" x14ac:dyDescent="0.25">
      <c r="B1143" s="7" t="s">
        <v>1675</v>
      </c>
      <c r="C1143" s="5">
        <v>3</v>
      </c>
      <c r="D1143" s="6" t="s">
        <v>8290</v>
      </c>
      <c r="E1143" s="76"/>
      <c r="F1143" s="76" t="str">
        <f>IF(INDEX(I.Electricity.ES1U11C6,3)="","",INDEX(I.Electricity.ES1U11C6,3))</f>
        <v/>
      </c>
      <c r="G1143" s="76"/>
      <c r="H1143" s="5" t="str">
        <f>IF(AND(I.Developer.ES1=TRUE,I.Facility.UnitCount&gt;=11,I.Developer.C6=TRUE,F1143=""),"Incomplete","Complete")</f>
        <v>Complete</v>
      </c>
      <c r="I1143" s="71" t="s">
        <v>1678</v>
      </c>
    </row>
    <row r="1144" spans="2:9" ht="15" customHeight="1" x14ac:dyDescent="0.25">
      <c r="B1144" s="9" t="s">
        <v>1679</v>
      </c>
      <c r="C1144" s="1">
        <v>1</v>
      </c>
      <c r="D1144" s="2" t="s">
        <v>8291</v>
      </c>
      <c r="E1144" s="16"/>
      <c r="F1144" s="16" t="str">
        <f>IF(INDEX(I.Electricity.ES1U12C6,1)="","",INDEX(I.Electricity.ES1U12C6,1))</f>
        <v/>
      </c>
      <c r="G1144" s="16"/>
      <c r="H1144" s="1" t="str">
        <f>IF(AND(I.Developer.ES1=TRUE,I.Facility.UnitCount&gt;=12,I.Developer.C6=TRUE,F1144=""),"Incomplete","Complete")</f>
        <v>Complete</v>
      </c>
      <c r="I1144" s="68" t="s">
        <v>1680</v>
      </c>
    </row>
    <row r="1145" spans="2:9" ht="15" customHeight="1" x14ac:dyDescent="0.25">
      <c r="B1145" s="9" t="s">
        <v>1679</v>
      </c>
      <c r="C1145" s="1">
        <v>2</v>
      </c>
      <c r="D1145" s="2" t="s">
        <v>8291</v>
      </c>
      <c r="E1145" s="16"/>
      <c r="F1145" s="16" t="str">
        <f>IF(INDEX(I.Electricity.ES1U12C6,2)="","",INDEX(I.Electricity.ES1U12C6,2))</f>
        <v/>
      </c>
      <c r="G1145" s="16"/>
      <c r="H1145" s="1" t="str">
        <f>IF(AND(I.Developer.ES1=TRUE,I.Facility.UnitCount&gt;=12,I.Developer.C6=TRUE,F1145=""),"Incomplete","Complete")</f>
        <v>Complete</v>
      </c>
      <c r="I1145" s="68" t="s">
        <v>1681</v>
      </c>
    </row>
    <row r="1146" spans="2:9" ht="15" customHeight="1" x14ac:dyDescent="0.25">
      <c r="B1146" s="7" t="s">
        <v>1679</v>
      </c>
      <c r="C1146" s="5">
        <v>3</v>
      </c>
      <c r="D1146" s="6" t="s">
        <v>8291</v>
      </c>
      <c r="E1146" s="76"/>
      <c r="F1146" s="76" t="str">
        <f>IF(INDEX(I.Electricity.ES1U12C6,3)="","",INDEX(I.Electricity.ES1U12C6,3))</f>
        <v/>
      </c>
      <c r="G1146" s="76"/>
      <c r="H1146" s="5" t="str">
        <f>IF(AND(I.Developer.ES1=TRUE,I.Facility.UnitCount&gt;=12,I.Developer.C6=TRUE,F1146=""),"Incomplete","Complete")</f>
        <v>Complete</v>
      </c>
      <c r="I1146" s="71" t="s">
        <v>1682</v>
      </c>
    </row>
    <row r="1147" spans="2:9" ht="15" customHeight="1" x14ac:dyDescent="0.25">
      <c r="B1147" s="9" t="s">
        <v>1683</v>
      </c>
      <c r="C1147" s="1">
        <v>1</v>
      </c>
      <c r="D1147" s="2" t="s">
        <v>8292</v>
      </c>
      <c r="E1147" s="16"/>
      <c r="F1147" s="16" t="str">
        <f>IF(INDEX(I.Electricity.ES1U13C6,1)="","",INDEX(I.Electricity.ES1U13C6,1))</f>
        <v/>
      </c>
      <c r="G1147" s="16"/>
      <c r="H1147" s="1" t="str">
        <f>IF(AND(I.Developer.ES1=TRUE,I.Facility.UnitCount&gt;=13,I.Developer.C6=TRUE,F1147=""),"Incomplete","Complete")</f>
        <v>Complete</v>
      </c>
      <c r="I1147" s="68" t="s">
        <v>1684</v>
      </c>
    </row>
    <row r="1148" spans="2:9" ht="15" customHeight="1" x14ac:dyDescent="0.25">
      <c r="B1148" s="9" t="s">
        <v>1683</v>
      </c>
      <c r="C1148" s="1">
        <v>2</v>
      </c>
      <c r="D1148" s="2" t="s">
        <v>8292</v>
      </c>
      <c r="E1148" s="16"/>
      <c r="F1148" s="16" t="str">
        <f>IF(INDEX(I.Electricity.ES1U13C6,2)="","",INDEX(I.Electricity.ES1U13C6,2))</f>
        <v/>
      </c>
      <c r="G1148" s="16"/>
      <c r="H1148" s="1" t="str">
        <f>IF(AND(I.Developer.ES1=TRUE,I.Facility.UnitCount&gt;=13,I.Developer.C6=TRUE,F1148=""),"Incomplete","Complete")</f>
        <v>Complete</v>
      </c>
      <c r="I1148" s="68" t="s">
        <v>1685</v>
      </c>
    </row>
    <row r="1149" spans="2:9" ht="15" customHeight="1" x14ac:dyDescent="0.25">
      <c r="B1149" s="7" t="s">
        <v>1683</v>
      </c>
      <c r="C1149" s="5">
        <v>3</v>
      </c>
      <c r="D1149" s="6" t="s">
        <v>8292</v>
      </c>
      <c r="E1149" s="76"/>
      <c r="F1149" s="76" t="str">
        <f>IF(INDEX(I.Electricity.ES1U13C6,3)="","",INDEX(I.Electricity.ES1U13C6,3))</f>
        <v/>
      </c>
      <c r="G1149" s="76"/>
      <c r="H1149" s="5" t="str">
        <f>IF(AND(I.Developer.ES1=TRUE,I.Facility.UnitCount&gt;=13,I.Developer.C6=TRUE,F1149=""),"Incomplete","Complete")</f>
        <v>Complete</v>
      </c>
      <c r="I1149" s="71" t="s">
        <v>1686</v>
      </c>
    </row>
    <row r="1150" spans="2:9" ht="15" customHeight="1" x14ac:dyDescent="0.25">
      <c r="B1150" s="9" t="s">
        <v>1687</v>
      </c>
      <c r="C1150" s="1">
        <v>1</v>
      </c>
      <c r="D1150" s="2" t="s">
        <v>8293</v>
      </c>
      <c r="E1150" s="16"/>
      <c r="F1150" s="16" t="str">
        <f>IF(INDEX(I.Electricity.ES1U14C6,1)="","",INDEX(I.Electricity.ES1U14C6,1))</f>
        <v/>
      </c>
      <c r="G1150" s="16"/>
      <c r="H1150" s="1" t="str">
        <f>IF(AND(I.Developer.ES1=TRUE,I.Facility.UnitCount&gt;=14,I.Developer.C6=TRUE,F1150=""),"Incomplete","Complete")</f>
        <v>Complete</v>
      </c>
      <c r="I1150" s="68" t="s">
        <v>1688</v>
      </c>
    </row>
    <row r="1151" spans="2:9" ht="15" customHeight="1" x14ac:dyDescent="0.25">
      <c r="B1151" s="9" t="s">
        <v>1687</v>
      </c>
      <c r="C1151" s="1">
        <v>2</v>
      </c>
      <c r="D1151" s="2" t="s">
        <v>8293</v>
      </c>
      <c r="E1151" s="16"/>
      <c r="F1151" s="16" t="str">
        <f>IF(INDEX(I.Electricity.ES1U14C6,2)="","",INDEX(I.Electricity.ES1U14C6,2))</f>
        <v/>
      </c>
      <c r="G1151" s="16"/>
      <c r="H1151" s="1" t="str">
        <f>IF(AND(I.Developer.ES1=TRUE,I.Facility.UnitCount&gt;=14,I.Developer.C6=TRUE,F1151=""),"Incomplete","Complete")</f>
        <v>Complete</v>
      </c>
      <c r="I1151" s="68" t="s">
        <v>1689</v>
      </c>
    </row>
    <row r="1152" spans="2:9" ht="15" customHeight="1" x14ac:dyDescent="0.25">
      <c r="B1152" s="7" t="s">
        <v>1687</v>
      </c>
      <c r="C1152" s="5">
        <v>3</v>
      </c>
      <c r="D1152" s="6" t="s">
        <v>8293</v>
      </c>
      <c r="E1152" s="76"/>
      <c r="F1152" s="76" t="str">
        <f>IF(INDEX(I.Electricity.ES1U14C6,3)="","",INDEX(I.Electricity.ES1U14C6,3))</f>
        <v/>
      </c>
      <c r="G1152" s="76"/>
      <c r="H1152" s="5" t="str">
        <f>IF(AND(I.Developer.ES1=TRUE,I.Facility.UnitCount&gt;=14,I.Developer.C6=TRUE,F1152=""),"Incomplete","Complete")</f>
        <v>Complete</v>
      </c>
      <c r="I1152" s="71" t="s">
        <v>1690</v>
      </c>
    </row>
    <row r="1153" spans="2:9" ht="15" customHeight="1" x14ac:dyDescent="0.25">
      <c r="B1153" s="9" t="s">
        <v>1691</v>
      </c>
      <c r="C1153" s="1">
        <v>1</v>
      </c>
      <c r="D1153" s="2" t="s">
        <v>8294</v>
      </c>
      <c r="E1153" s="16"/>
      <c r="F1153" s="16" t="str">
        <f>IF(INDEX(I.Electricity.ES1U15C6,1)="","",INDEX(I.Electricity.ES1U15C6,1))</f>
        <v/>
      </c>
      <c r="G1153" s="16"/>
      <c r="H1153" s="1" t="str">
        <f>IF(AND(I.Developer.ES1=TRUE,I.Facility.UnitCount&gt;=15,I.Developer.C6=TRUE,F1153=""),"Incomplete","Complete")</f>
        <v>Complete</v>
      </c>
      <c r="I1153" s="68" t="s">
        <v>1692</v>
      </c>
    </row>
    <row r="1154" spans="2:9" ht="15" customHeight="1" x14ac:dyDescent="0.25">
      <c r="B1154" s="9" t="s">
        <v>1691</v>
      </c>
      <c r="C1154" s="1">
        <v>2</v>
      </c>
      <c r="D1154" s="2" t="s">
        <v>8294</v>
      </c>
      <c r="E1154" s="16"/>
      <c r="F1154" s="16" t="str">
        <f>IF(INDEX(I.Electricity.ES1U15C6,2)="","",INDEX(I.Electricity.ES1U15C6,2))</f>
        <v/>
      </c>
      <c r="G1154" s="16"/>
      <c r="H1154" s="1" t="str">
        <f>IF(AND(I.Developer.ES1=TRUE,I.Facility.UnitCount&gt;=15,I.Developer.C6=TRUE,F1154=""),"Incomplete","Complete")</f>
        <v>Complete</v>
      </c>
      <c r="I1154" s="68" t="s">
        <v>1693</v>
      </c>
    </row>
    <row r="1155" spans="2:9" ht="15" customHeight="1" x14ac:dyDescent="0.25">
      <c r="B1155" s="7" t="s">
        <v>1691</v>
      </c>
      <c r="C1155" s="5">
        <v>3</v>
      </c>
      <c r="D1155" s="6" t="s">
        <v>8294</v>
      </c>
      <c r="E1155" s="76"/>
      <c r="F1155" s="76" t="str">
        <f>IF(INDEX(I.Electricity.ES1U15C6,3)="","",INDEX(I.Electricity.ES1U15C6,3))</f>
        <v/>
      </c>
      <c r="G1155" s="76"/>
      <c r="H1155" s="5" t="str">
        <f>IF(AND(I.Developer.ES1=TRUE,I.Facility.UnitCount&gt;=15,I.Developer.C6=TRUE,F1155=""),"Incomplete","Complete")</f>
        <v>Complete</v>
      </c>
      <c r="I1155" s="71" t="s">
        <v>1694</v>
      </c>
    </row>
    <row r="1156" spans="2:9" ht="15" customHeight="1" x14ac:dyDescent="0.25">
      <c r="B1156" s="9" t="s">
        <v>1695</v>
      </c>
      <c r="C1156" s="1">
        <v>1</v>
      </c>
      <c r="D1156" s="2" t="s">
        <v>8295</v>
      </c>
      <c r="E1156" s="16"/>
      <c r="F1156" s="16" t="str">
        <f>IF(INDEX(I.Electricity.ES1U16C6,1)="","",INDEX(I.Electricity.ES1U16C6,1))</f>
        <v/>
      </c>
      <c r="G1156" s="16"/>
      <c r="H1156" s="1" t="str">
        <f>IF(AND(I.Developer.ES1=TRUE,I.Facility.UnitCount&gt;=16,I.Developer.C6=TRUE,F1156=""),"Incomplete","Complete")</f>
        <v>Complete</v>
      </c>
      <c r="I1156" s="68" t="s">
        <v>1696</v>
      </c>
    </row>
    <row r="1157" spans="2:9" ht="15" customHeight="1" x14ac:dyDescent="0.25">
      <c r="B1157" s="9" t="s">
        <v>1695</v>
      </c>
      <c r="C1157" s="1">
        <v>2</v>
      </c>
      <c r="D1157" s="2" t="s">
        <v>8295</v>
      </c>
      <c r="E1157" s="16"/>
      <c r="F1157" s="16" t="str">
        <f>IF(INDEX(I.Electricity.ES1U16C6,2)="","",INDEX(I.Electricity.ES1U16C6,2))</f>
        <v/>
      </c>
      <c r="G1157" s="16"/>
      <c r="H1157" s="1" t="str">
        <f>IF(AND(I.Developer.ES1=TRUE,I.Facility.UnitCount&gt;=16,I.Developer.C6=TRUE,F1157=""),"Incomplete","Complete")</f>
        <v>Complete</v>
      </c>
      <c r="I1157" s="68" t="s">
        <v>1697</v>
      </c>
    </row>
    <row r="1158" spans="2:9" ht="15" customHeight="1" x14ac:dyDescent="0.25">
      <c r="B1158" s="7" t="s">
        <v>1695</v>
      </c>
      <c r="C1158" s="5">
        <v>3</v>
      </c>
      <c r="D1158" s="6" t="s">
        <v>8295</v>
      </c>
      <c r="E1158" s="76"/>
      <c r="F1158" s="76" t="str">
        <f>IF(INDEX(I.Electricity.ES1U16C6,3)="","",INDEX(I.Electricity.ES1U16C6,3))</f>
        <v/>
      </c>
      <c r="G1158" s="76"/>
      <c r="H1158" s="5" t="str">
        <f>IF(AND(I.Developer.ES1=TRUE,I.Facility.UnitCount&gt;=16,I.Developer.C6=TRUE,F1158=""),"Incomplete","Complete")</f>
        <v>Complete</v>
      </c>
      <c r="I1158" s="71" t="s">
        <v>1698</v>
      </c>
    </row>
    <row r="1159" spans="2:9" ht="15" customHeight="1" x14ac:dyDescent="0.25">
      <c r="B1159" s="9" t="s">
        <v>1699</v>
      </c>
      <c r="C1159" s="1">
        <v>1</v>
      </c>
      <c r="D1159" s="2" t="s">
        <v>8296</v>
      </c>
      <c r="E1159" s="16"/>
      <c r="F1159" s="16" t="str">
        <f>IF(INDEX(I.Electricity.ES1U17C6,1)="","",INDEX(I.Electricity.ES1U17C6,1))</f>
        <v/>
      </c>
      <c r="G1159" s="16"/>
      <c r="H1159" s="1" t="str">
        <f>IF(AND(I.Developer.ES1=TRUE,I.Facility.UnitCount&gt;=17,I.Developer.C6=TRUE,F1159=""),"Incomplete","Complete")</f>
        <v>Complete</v>
      </c>
      <c r="I1159" s="68" t="s">
        <v>1700</v>
      </c>
    </row>
    <row r="1160" spans="2:9" ht="15" customHeight="1" x14ac:dyDescent="0.25">
      <c r="B1160" s="9" t="s">
        <v>1699</v>
      </c>
      <c r="C1160" s="1">
        <v>2</v>
      </c>
      <c r="D1160" s="2" t="s">
        <v>8296</v>
      </c>
      <c r="E1160" s="16"/>
      <c r="F1160" s="16" t="str">
        <f>IF(INDEX(I.Electricity.ES1U17C6,2)="","",INDEX(I.Electricity.ES1U17C6,2))</f>
        <v/>
      </c>
      <c r="G1160" s="16"/>
      <c r="H1160" s="1" t="str">
        <f>IF(AND(I.Developer.ES1=TRUE,I.Facility.UnitCount&gt;=17,I.Developer.C6=TRUE,F1160=""),"Incomplete","Complete")</f>
        <v>Complete</v>
      </c>
      <c r="I1160" s="68" t="s">
        <v>1701</v>
      </c>
    </row>
    <row r="1161" spans="2:9" ht="15" customHeight="1" x14ac:dyDescent="0.25">
      <c r="B1161" s="7" t="s">
        <v>1699</v>
      </c>
      <c r="C1161" s="5">
        <v>3</v>
      </c>
      <c r="D1161" s="6" t="s">
        <v>8296</v>
      </c>
      <c r="E1161" s="76"/>
      <c r="F1161" s="76" t="str">
        <f>IF(INDEX(I.Electricity.ES1U17C6,3)="","",INDEX(I.Electricity.ES1U17C6,3))</f>
        <v/>
      </c>
      <c r="G1161" s="76"/>
      <c r="H1161" s="5" t="str">
        <f>IF(AND(I.Developer.ES1=TRUE,I.Facility.UnitCount&gt;=17,I.Developer.C6=TRUE,F1161=""),"Incomplete","Complete")</f>
        <v>Complete</v>
      </c>
      <c r="I1161" s="71" t="s">
        <v>1702</v>
      </c>
    </row>
    <row r="1162" spans="2:9" ht="15" customHeight="1" x14ac:dyDescent="0.25">
      <c r="B1162" s="9" t="s">
        <v>1703</v>
      </c>
      <c r="C1162" s="1">
        <v>1</v>
      </c>
      <c r="D1162" s="2" t="s">
        <v>8297</v>
      </c>
      <c r="E1162" s="16"/>
      <c r="F1162" s="16" t="str">
        <f>IF(INDEX(I.Electricity.ES1U18C6,1)="","",INDEX(I.Electricity.ES1U18C6,1))</f>
        <v/>
      </c>
      <c r="G1162" s="16"/>
      <c r="H1162" s="1" t="str">
        <f>IF(AND(I.Developer.ES1=TRUE,I.Facility.UnitCount&gt;=18,I.Developer.C6=TRUE,F1162=""),"Incomplete","Complete")</f>
        <v>Complete</v>
      </c>
      <c r="I1162" s="68" t="s">
        <v>1704</v>
      </c>
    </row>
    <row r="1163" spans="2:9" ht="15" customHeight="1" x14ac:dyDescent="0.25">
      <c r="B1163" s="9" t="s">
        <v>1703</v>
      </c>
      <c r="C1163" s="1">
        <v>2</v>
      </c>
      <c r="D1163" s="2" t="s">
        <v>8297</v>
      </c>
      <c r="E1163" s="16"/>
      <c r="F1163" s="16" t="str">
        <f>IF(INDEX(I.Electricity.ES1U18C6,2)="","",INDEX(I.Electricity.ES1U18C6,2))</f>
        <v/>
      </c>
      <c r="G1163" s="16"/>
      <c r="H1163" s="1" t="str">
        <f>IF(AND(I.Developer.ES1=TRUE,I.Facility.UnitCount&gt;=18,I.Developer.C6=TRUE,F1163=""),"Incomplete","Complete")</f>
        <v>Complete</v>
      </c>
      <c r="I1163" s="68" t="s">
        <v>1705</v>
      </c>
    </row>
    <row r="1164" spans="2:9" ht="15" customHeight="1" x14ac:dyDescent="0.25">
      <c r="B1164" s="7" t="s">
        <v>1703</v>
      </c>
      <c r="C1164" s="5">
        <v>3</v>
      </c>
      <c r="D1164" s="6" t="s">
        <v>8297</v>
      </c>
      <c r="E1164" s="76"/>
      <c r="F1164" s="76" t="str">
        <f>IF(INDEX(I.Electricity.ES1U18C6,3)="","",INDEX(I.Electricity.ES1U18C6,3))</f>
        <v/>
      </c>
      <c r="G1164" s="76"/>
      <c r="H1164" s="5" t="str">
        <f>IF(AND(I.Developer.ES1=TRUE,I.Facility.UnitCount&gt;=18,I.Developer.C6=TRUE,F1164=""),"Incomplete","Complete")</f>
        <v>Complete</v>
      </c>
      <c r="I1164" s="71" t="s">
        <v>1706</v>
      </c>
    </row>
    <row r="1165" spans="2:9" ht="15" customHeight="1" x14ac:dyDescent="0.25">
      <c r="B1165" s="9" t="s">
        <v>1707</v>
      </c>
      <c r="C1165" s="1">
        <v>1</v>
      </c>
      <c r="D1165" s="2" t="s">
        <v>8298</v>
      </c>
      <c r="E1165" s="16"/>
      <c r="F1165" s="16" t="str">
        <f>IF(INDEX(I.Electricity.ES1U19C6,1)="","",INDEX(I.Electricity.ES1U19C6,1))</f>
        <v/>
      </c>
      <c r="G1165" s="16"/>
      <c r="H1165" s="1" t="str">
        <f>IF(AND(I.Developer.ES1=TRUE,I.Facility.UnitCount&gt;=19,I.Developer.C6=TRUE,F1165=""),"Incomplete","Complete")</f>
        <v>Complete</v>
      </c>
      <c r="I1165" s="68" t="s">
        <v>1708</v>
      </c>
    </row>
    <row r="1166" spans="2:9" ht="15" customHeight="1" x14ac:dyDescent="0.25">
      <c r="B1166" s="9" t="s">
        <v>1707</v>
      </c>
      <c r="C1166" s="1">
        <v>2</v>
      </c>
      <c r="D1166" s="2" t="s">
        <v>8298</v>
      </c>
      <c r="E1166" s="16"/>
      <c r="F1166" s="16" t="str">
        <f>IF(INDEX(I.Electricity.ES1U19C6,2)="","",INDEX(I.Electricity.ES1U19C6,2))</f>
        <v/>
      </c>
      <c r="G1166" s="16"/>
      <c r="H1166" s="1" t="str">
        <f>IF(AND(I.Developer.ES1=TRUE,I.Facility.UnitCount&gt;=19,I.Developer.C6=TRUE,F1166=""),"Incomplete","Complete")</f>
        <v>Complete</v>
      </c>
      <c r="I1166" s="68" t="s">
        <v>1709</v>
      </c>
    </row>
    <row r="1167" spans="2:9" ht="15" customHeight="1" x14ac:dyDescent="0.25">
      <c r="B1167" s="7" t="s">
        <v>1707</v>
      </c>
      <c r="C1167" s="5">
        <v>3</v>
      </c>
      <c r="D1167" s="6" t="s">
        <v>8298</v>
      </c>
      <c r="E1167" s="76"/>
      <c r="F1167" s="76" t="str">
        <f>IF(INDEX(I.Electricity.ES1U19C6,3)="","",INDEX(I.Electricity.ES1U19C6,3))</f>
        <v/>
      </c>
      <c r="G1167" s="76"/>
      <c r="H1167" s="5" t="str">
        <f>IF(AND(I.Developer.ES1=TRUE,I.Facility.UnitCount&gt;=19,I.Developer.C6=TRUE,F1167=""),"Incomplete","Complete")</f>
        <v>Complete</v>
      </c>
      <c r="I1167" s="71" t="s">
        <v>1710</v>
      </c>
    </row>
    <row r="1168" spans="2:9" ht="15" customHeight="1" x14ac:dyDescent="0.25">
      <c r="B1168" s="9" t="s">
        <v>1711</v>
      </c>
      <c r="C1168" s="1">
        <v>1</v>
      </c>
      <c r="D1168" s="2" t="s">
        <v>8299</v>
      </c>
      <c r="E1168" s="16"/>
      <c r="F1168" s="16" t="str">
        <f>IF(INDEX(I.Electricity.ES1U20C6,1)="","",INDEX(I.Electricity.ES1U20C6,1))</f>
        <v/>
      </c>
      <c r="G1168" s="16"/>
      <c r="H1168" s="1" t="str">
        <f>IF(AND(I.Developer.ES1=TRUE,I.Facility.UnitCount&gt;=20,I.Developer.C6=TRUE,F1168=""),"Incomplete","Complete")</f>
        <v>Complete</v>
      </c>
      <c r="I1168" s="68" t="s">
        <v>1712</v>
      </c>
    </row>
    <row r="1169" spans="2:9" ht="15" customHeight="1" x14ac:dyDescent="0.25">
      <c r="B1169" s="9" t="s">
        <v>1711</v>
      </c>
      <c r="C1169" s="1">
        <v>2</v>
      </c>
      <c r="D1169" s="2" t="s">
        <v>8299</v>
      </c>
      <c r="E1169" s="16"/>
      <c r="F1169" s="16" t="str">
        <f>IF(INDEX(I.Electricity.ES1U20C6,2)="","",INDEX(I.Electricity.ES1U20C6,2))</f>
        <v/>
      </c>
      <c r="G1169" s="16"/>
      <c r="H1169" s="1" t="str">
        <f>IF(AND(I.Developer.ES1=TRUE,I.Facility.UnitCount&gt;=20,I.Developer.C6=TRUE,F1169=""),"Incomplete","Complete")</f>
        <v>Complete</v>
      </c>
      <c r="I1169" s="68" t="s">
        <v>1713</v>
      </c>
    </row>
    <row r="1170" spans="2:9" ht="15" customHeight="1" x14ac:dyDescent="0.25">
      <c r="B1170" s="7" t="s">
        <v>1711</v>
      </c>
      <c r="C1170" s="5">
        <v>3</v>
      </c>
      <c r="D1170" s="6" t="s">
        <v>8299</v>
      </c>
      <c r="E1170" s="76"/>
      <c r="F1170" s="76" t="str">
        <f>IF(INDEX(I.Electricity.ES1U20C6,3)="","",INDEX(I.Electricity.ES1U20C6,3))</f>
        <v/>
      </c>
      <c r="G1170" s="76"/>
      <c r="H1170" s="5" t="str">
        <f>IF(AND(I.Developer.ES1=TRUE,I.Facility.UnitCount&gt;=20,I.Developer.C6=TRUE,F1170=""),"Incomplete","Complete")</f>
        <v>Complete</v>
      </c>
      <c r="I1170" s="71" t="s">
        <v>1714</v>
      </c>
    </row>
    <row r="1171" spans="2:9" ht="15" customHeight="1" x14ac:dyDescent="0.25">
      <c r="B1171" s="9" t="s">
        <v>1715</v>
      </c>
      <c r="C1171" s="1">
        <v>1</v>
      </c>
      <c r="D1171" s="2" t="s">
        <v>8300</v>
      </c>
      <c r="E1171" s="16"/>
      <c r="F1171" s="16" t="str">
        <f>IF(INDEX(I.Electricity.ES1U1C7,1)="","",INDEX(I.Electricity.ES1U1C7,1))</f>
        <v/>
      </c>
      <c r="G1171" s="16"/>
      <c r="H1171" s="1" t="str">
        <f>IF(AND(I.Developer.ES1=TRUE,I.Facility.UnitCount&gt;=1,I.Developer.C7=TRUE,F1171=""),"Incomplete","Complete")</f>
        <v>Complete</v>
      </c>
      <c r="I1171" s="68" t="s">
        <v>1716</v>
      </c>
    </row>
    <row r="1172" spans="2:9" ht="15" customHeight="1" x14ac:dyDescent="0.25">
      <c r="B1172" s="9" t="s">
        <v>1715</v>
      </c>
      <c r="C1172" s="1">
        <v>2</v>
      </c>
      <c r="D1172" s="2" t="s">
        <v>8300</v>
      </c>
      <c r="E1172" s="16"/>
      <c r="F1172" s="16" t="str">
        <f>IF(INDEX(I.Electricity.ES1U1C7,2)="","",INDEX(I.Electricity.ES1U1C7,2))</f>
        <v/>
      </c>
      <c r="G1172" s="16"/>
      <c r="H1172" s="1" t="str">
        <f>IF(AND(I.Developer.ES1=TRUE,I.Facility.UnitCount&gt;=1,I.Developer.C7=TRUE,F1172=""),"Incomplete","Complete")</f>
        <v>Complete</v>
      </c>
      <c r="I1172" s="68" t="s">
        <v>1717</v>
      </c>
    </row>
    <row r="1173" spans="2:9" ht="15" customHeight="1" x14ac:dyDescent="0.25">
      <c r="B1173" s="7" t="s">
        <v>1715</v>
      </c>
      <c r="C1173" s="5">
        <v>3</v>
      </c>
      <c r="D1173" s="6" t="s">
        <v>8300</v>
      </c>
      <c r="E1173" s="76"/>
      <c r="F1173" s="76" t="str">
        <f>IF(INDEX(I.Electricity.ES1U1C7,3)="","",INDEX(I.Electricity.ES1U1C7,3))</f>
        <v/>
      </c>
      <c r="G1173" s="76"/>
      <c r="H1173" s="5" t="str">
        <f>IF(AND(I.Developer.ES1=TRUE,I.Facility.UnitCount&gt;=1,I.Developer.C7=TRUE,F1173=""),"Incomplete","Complete")</f>
        <v>Complete</v>
      </c>
      <c r="I1173" s="71" t="s">
        <v>1718</v>
      </c>
    </row>
    <row r="1174" spans="2:9" ht="15" customHeight="1" x14ac:dyDescent="0.25">
      <c r="B1174" s="9" t="s">
        <v>1719</v>
      </c>
      <c r="C1174" s="1">
        <v>1</v>
      </c>
      <c r="D1174" s="2" t="s">
        <v>8301</v>
      </c>
      <c r="E1174" s="16"/>
      <c r="F1174" s="16" t="str">
        <f>IF(INDEX(I.Electricity.ES1U2C7,1)="","",INDEX(I.Electricity.ES1U2C7,1))</f>
        <v/>
      </c>
      <c r="G1174" s="16"/>
      <c r="H1174" s="1" t="str">
        <f>IF(AND(I.Developer.ES1=TRUE,I.Facility.UnitCount&gt;=2,I.Developer.C7=TRUE,F1174=""),"Incomplete","Complete")</f>
        <v>Complete</v>
      </c>
      <c r="I1174" s="68" t="s">
        <v>1720</v>
      </c>
    </row>
    <row r="1175" spans="2:9" ht="15" customHeight="1" x14ac:dyDescent="0.25">
      <c r="B1175" s="9" t="s">
        <v>1719</v>
      </c>
      <c r="C1175" s="1">
        <v>2</v>
      </c>
      <c r="D1175" s="2" t="s">
        <v>8301</v>
      </c>
      <c r="E1175" s="16"/>
      <c r="F1175" s="16" t="str">
        <f>IF(INDEX(I.Electricity.ES1U2C7,2)="","",INDEX(I.Electricity.ES1U2C7,2))</f>
        <v/>
      </c>
      <c r="G1175" s="16"/>
      <c r="H1175" s="1" t="str">
        <f>IF(AND(I.Developer.ES1=TRUE,I.Facility.UnitCount&gt;=2,I.Developer.C7=TRUE,F1175=""),"Incomplete","Complete")</f>
        <v>Complete</v>
      </c>
      <c r="I1175" s="68" t="s">
        <v>1721</v>
      </c>
    </row>
    <row r="1176" spans="2:9" ht="15" customHeight="1" x14ac:dyDescent="0.25">
      <c r="B1176" s="7" t="s">
        <v>1719</v>
      </c>
      <c r="C1176" s="5">
        <v>3</v>
      </c>
      <c r="D1176" s="6" t="s">
        <v>8301</v>
      </c>
      <c r="E1176" s="76"/>
      <c r="F1176" s="76" t="str">
        <f>IF(INDEX(I.Electricity.ES1U2C7,3)="","",INDEX(I.Electricity.ES1U2C7,3))</f>
        <v/>
      </c>
      <c r="G1176" s="76"/>
      <c r="H1176" s="5" t="str">
        <f>IF(AND(I.Developer.ES1=TRUE,I.Facility.UnitCount&gt;=2,I.Developer.C7=TRUE,F1176=""),"Incomplete","Complete")</f>
        <v>Complete</v>
      </c>
      <c r="I1176" s="71" t="s">
        <v>1722</v>
      </c>
    </row>
    <row r="1177" spans="2:9" ht="15" customHeight="1" x14ac:dyDescent="0.25">
      <c r="B1177" s="9" t="s">
        <v>1723</v>
      </c>
      <c r="C1177" s="1">
        <v>1</v>
      </c>
      <c r="D1177" s="2" t="s">
        <v>8302</v>
      </c>
      <c r="E1177" s="16"/>
      <c r="F1177" s="16" t="str">
        <f>IF(INDEX(I.Electricity.ES1U3C7,1)="","",INDEX(I.Electricity.ES1U3C7,1))</f>
        <v/>
      </c>
      <c r="G1177" s="16"/>
      <c r="H1177" s="1" t="str">
        <f>IF(AND(I.Developer.ES1=TRUE,I.Facility.UnitCount&gt;=3,I.Developer.C7=TRUE,F1177=""),"Incomplete","Complete")</f>
        <v>Complete</v>
      </c>
      <c r="I1177" s="68" t="s">
        <v>1724</v>
      </c>
    </row>
    <row r="1178" spans="2:9" ht="15" customHeight="1" x14ac:dyDescent="0.25">
      <c r="B1178" s="9" t="s">
        <v>1723</v>
      </c>
      <c r="C1178" s="1">
        <v>2</v>
      </c>
      <c r="D1178" s="2" t="s">
        <v>8302</v>
      </c>
      <c r="E1178" s="16"/>
      <c r="F1178" s="16" t="str">
        <f>IF(INDEX(I.Electricity.ES1U3C7,2)="","",INDEX(I.Electricity.ES1U3C7,2))</f>
        <v/>
      </c>
      <c r="G1178" s="16"/>
      <c r="H1178" s="1" t="str">
        <f>IF(AND(I.Developer.ES1=TRUE,I.Facility.UnitCount&gt;=3,I.Developer.C7=TRUE,F1178=""),"Incomplete","Complete")</f>
        <v>Complete</v>
      </c>
      <c r="I1178" s="68" t="s">
        <v>1725</v>
      </c>
    </row>
    <row r="1179" spans="2:9" ht="15" customHeight="1" x14ac:dyDescent="0.25">
      <c r="B1179" s="7" t="s">
        <v>1723</v>
      </c>
      <c r="C1179" s="5">
        <v>3</v>
      </c>
      <c r="D1179" s="6" t="s">
        <v>8302</v>
      </c>
      <c r="E1179" s="76"/>
      <c r="F1179" s="76" t="str">
        <f>IF(INDEX(I.Electricity.ES1U3C7,3)="","",INDEX(I.Electricity.ES1U3C7,3))</f>
        <v/>
      </c>
      <c r="G1179" s="76"/>
      <c r="H1179" s="5" t="str">
        <f>IF(AND(I.Developer.ES1=TRUE,I.Facility.UnitCount&gt;=3,I.Developer.C7=TRUE,F1179=""),"Incomplete","Complete")</f>
        <v>Complete</v>
      </c>
      <c r="I1179" s="71" t="s">
        <v>1726</v>
      </c>
    </row>
    <row r="1180" spans="2:9" ht="15" customHeight="1" x14ac:dyDescent="0.25">
      <c r="B1180" s="9" t="s">
        <v>1727</v>
      </c>
      <c r="C1180" s="1">
        <v>1</v>
      </c>
      <c r="D1180" s="2" t="s">
        <v>8303</v>
      </c>
      <c r="E1180" s="16"/>
      <c r="F1180" s="16" t="str">
        <f>IF(INDEX(I.Electricity.ES1U4C7,1)="","",INDEX(I.Electricity.ES1U4C7,1))</f>
        <v/>
      </c>
      <c r="G1180" s="16"/>
      <c r="H1180" s="1" t="str">
        <f>IF(AND(I.Developer.ES1=TRUE,I.Facility.UnitCount&gt;=4,I.Developer.C7=TRUE,F1180=""),"Incomplete","Complete")</f>
        <v>Complete</v>
      </c>
      <c r="I1180" s="68" t="s">
        <v>1728</v>
      </c>
    </row>
    <row r="1181" spans="2:9" ht="15" customHeight="1" x14ac:dyDescent="0.25">
      <c r="B1181" s="9" t="s">
        <v>1727</v>
      </c>
      <c r="C1181" s="1">
        <v>2</v>
      </c>
      <c r="D1181" s="2" t="s">
        <v>8303</v>
      </c>
      <c r="E1181" s="16"/>
      <c r="F1181" s="16" t="str">
        <f>IF(INDEX(I.Electricity.ES1U4C7,2)="","",INDEX(I.Electricity.ES1U4C7,2))</f>
        <v/>
      </c>
      <c r="G1181" s="16"/>
      <c r="H1181" s="1" t="str">
        <f>IF(AND(I.Developer.ES1=TRUE,I.Facility.UnitCount&gt;=4,I.Developer.C7=TRUE,F1181=""),"Incomplete","Complete")</f>
        <v>Complete</v>
      </c>
      <c r="I1181" s="68" t="s">
        <v>1729</v>
      </c>
    </row>
    <row r="1182" spans="2:9" ht="15" customHeight="1" x14ac:dyDescent="0.25">
      <c r="B1182" s="7" t="s">
        <v>1727</v>
      </c>
      <c r="C1182" s="5">
        <v>3</v>
      </c>
      <c r="D1182" s="6" t="s">
        <v>8303</v>
      </c>
      <c r="E1182" s="76"/>
      <c r="F1182" s="76" t="str">
        <f>IF(INDEX(I.Electricity.ES1U4C7,3)="","",INDEX(I.Electricity.ES1U4C7,3))</f>
        <v/>
      </c>
      <c r="G1182" s="76"/>
      <c r="H1182" s="5" t="str">
        <f>IF(AND(I.Developer.ES1=TRUE,I.Facility.UnitCount&gt;=4,I.Developer.C7=TRUE,F1182=""),"Incomplete","Complete")</f>
        <v>Complete</v>
      </c>
      <c r="I1182" s="71" t="s">
        <v>1730</v>
      </c>
    </row>
    <row r="1183" spans="2:9" ht="15" customHeight="1" x14ac:dyDescent="0.25">
      <c r="B1183" s="9" t="s">
        <v>1731</v>
      </c>
      <c r="C1183" s="1">
        <v>1</v>
      </c>
      <c r="D1183" s="2" t="s">
        <v>8304</v>
      </c>
      <c r="E1183" s="16"/>
      <c r="F1183" s="16" t="str">
        <f>IF(INDEX(I.Electricity.ES1U5C7,1)="","",INDEX(I.Electricity.ES1U5C7,1))</f>
        <v/>
      </c>
      <c r="G1183" s="16"/>
      <c r="H1183" s="1" t="str">
        <f>IF(AND(I.Developer.ES1=TRUE,I.Facility.UnitCount&gt;=5,I.Developer.C7=TRUE,F1183=""),"Incomplete","Complete")</f>
        <v>Complete</v>
      </c>
      <c r="I1183" s="68" t="s">
        <v>1732</v>
      </c>
    </row>
    <row r="1184" spans="2:9" ht="15" customHeight="1" x14ac:dyDescent="0.25">
      <c r="B1184" s="9" t="s">
        <v>1731</v>
      </c>
      <c r="C1184" s="1">
        <v>2</v>
      </c>
      <c r="D1184" s="2" t="s">
        <v>8304</v>
      </c>
      <c r="E1184" s="16"/>
      <c r="F1184" s="16" t="str">
        <f>IF(INDEX(I.Electricity.ES1U5C7,2)="","",INDEX(I.Electricity.ES1U5C7,2))</f>
        <v/>
      </c>
      <c r="G1184" s="16"/>
      <c r="H1184" s="1" t="str">
        <f>IF(AND(I.Developer.ES1=TRUE,I.Facility.UnitCount&gt;=5,I.Developer.C7=TRUE,F1184=""),"Incomplete","Complete")</f>
        <v>Complete</v>
      </c>
      <c r="I1184" s="68" t="s">
        <v>1733</v>
      </c>
    </row>
    <row r="1185" spans="2:9" ht="15" customHeight="1" x14ac:dyDescent="0.25">
      <c r="B1185" s="7" t="s">
        <v>1731</v>
      </c>
      <c r="C1185" s="5">
        <v>3</v>
      </c>
      <c r="D1185" s="6" t="s">
        <v>8304</v>
      </c>
      <c r="E1185" s="76"/>
      <c r="F1185" s="76" t="str">
        <f>IF(INDEX(I.Electricity.ES1U5C7,3)="","",INDEX(I.Electricity.ES1U5C7,3))</f>
        <v/>
      </c>
      <c r="G1185" s="76"/>
      <c r="H1185" s="5" t="str">
        <f>IF(AND(I.Developer.ES1=TRUE,I.Facility.UnitCount&gt;=5,I.Developer.C7=TRUE,F1185=""),"Incomplete","Complete")</f>
        <v>Complete</v>
      </c>
      <c r="I1185" s="71" t="s">
        <v>1734</v>
      </c>
    </row>
    <row r="1186" spans="2:9" ht="15" customHeight="1" x14ac:dyDescent="0.25">
      <c r="B1186" s="9" t="s">
        <v>1735</v>
      </c>
      <c r="C1186" s="1">
        <v>1</v>
      </c>
      <c r="D1186" s="2" t="s">
        <v>8305</v>
      </c>
      <c r="E1186" s="16"/>
      <c r="F1186" s="16" t="str">
        <f>IF(INDEX(I.Electricity.ES1U6C7,1)="","",INDEX(I.Electricity.ES1U6C7,1))</f>
        <v/>
      </c>
      <c r="G1186" s="16"/>
      <c r="H1186" s="1" t="str">
        <f>IF(AND(I.Developer.ES1=TRUE,I.Facility.UnitCount&gt;=6,I.Developer.C7=TRUE,F1186=""),"Incomplete","Complete")</f>
        <v>Complete</v>
      </c>
      <c r="I1186" s="68" t="s">
        <v>1736</v>
      </c>
    </row>
    <row r="1187" spans="2:9" ht="15" customHeight="1" x14ac:dyDescent="0.25">
      <c r="B1187" s="9" t="s">
        <v>1735</v>
      </c>
      <c r="C1187" s="1">
        <v>2</v>
      </c>
      <c r="D1187" s="2" t="s">
        <v>8305</v>
      </c>
      <c r="E1187" s="16"/>
      <c r="F1187" s="16" t="str">
        <f>IF(INDEX(I.Electricity.ES1U6C7,2)="","",INDEX(I.Electricity.ES1U6C7,2))</f>
        <v/>
      </c>
      <c r="G1187" s="16"/>
      <c r="H1187" s="1" t="str">
        <f>IF(AND(I.Developer.ES1=TRUE,I.Facility.UnitCount&gt;=6,I.Developer.C7=TRUE,F1187=""),"Incomplete","Complete")</f>
        <v>Complete</v>
      </c>
      <c r="I1187" s="68" t="s">
        <v>1737</v>
      </c>
    </row>
    <row r="1188" spans="2:9" ht="15" customHeight="1" x14ac:dyDescent="0.25">
      <c r="B1188" s="7" t="s">
        <v>1735</v>
      </c>
      <c r="C1188" s="5">
        <v>3</v>
      </c>
      <c r="D1188" s="6" t="s">
        <v>8305</v>
      </c>
      <c r="E1188" s="76"/>
      <c r="F1188" s="76" t="str">
        <f>IF(INDEX(I.Electricity.ES1U6C7,3)="","",INDEX(I.Electricity.ES1U6C7,3))</f>
        <v/>
      </c>
      <c r="G1188" s="76"/>
      <c r="H1188" s="5" t="str">
        <f>IF(AND(I.Developer.ES1=TRUE,I.Facility.UnitCount&gt;=6,I.Developer.C7=TRUE,F1188=""),"Incomplete","Complete")</f>
        <v>Complete</v>
      </c>
      <c r="I1188" s="71" t="s">
        <v>1738</v>
      </c>
    </row>
    <row r="1189" spans="2:9" ht="15" customHeight="1" x14ac:dyDescent="0.25">
      <c r="B1189" s="9" t="s">
        <v>1739</v>
      </c>
      <c r="C1189" s="1">
        <v>1</v>
      </c>
      <c r="D1189" s="2" t="s">
        <v>8306</v>
      </c>
      <c r="E1189" s="16"/>
      <c r="F1189" s="16" t="str">
        <f>IF(INDEX(I.Electricity.ES1U7C7,1)="","",INDEX(I.Electricity.ES1U7C7,1))</f>
        <v/>
      </c>
      <c r="G1189" s="16"/>
      <c r="H1189" s="1" t="str">
        <f>IF(AND(I.Developer.ES1=TRUE,I.Facility.UnitCount&gt;=7,I.Developer.C7=TRUE,F1189=""),"Incomplete","Complete")</f>
        <v>Complete</v>
      </c>
      <c r="I1189" s="68" t="s">
        <v>1740</v>
      </c>
    </row>
    <row r="1190" spans="2:9" ht="15" customHeight="1" x14ac:dyDescent="0.25">
      <c r="B1190" s="9" t="s">
        <v>1739</v>
      </c>
      <c r="C1190" s="1">
        <v>2</v>
      </c>
      <c r="D1190" s="2" t="s">
        <v>8306</v>
      </c>
      <c r="E1190" s="16"/>
      <c r="F1190" s="16" t="str">
        <f>IF(INDEX(I.Electricity.ES1U7C7,2)="","",INDEX(I.Electricity.ES1U7C7,2))</f>
        <v/>
      </c>
      <c r="G1190" s="16"/>
      <c r="H1190" s="1" t="str">
        <f>IF(AND(I.Developer.ES1=TRUE,I.Facility.UnitCount&gt;=7,I.Developer.C7=TRUE,F1190=""),"Incomplete","Complete")</f>
        <v>Complete</v>
      </c>
      <c r="I1190" s="68" t="s">
        <v>1741</v>
      </c>
    </row>
    <row r="1191" spans="2:9" ht="15" customHeight="1" x14ac:dyDescent="0.25">
      <c r="B1191" s="7" t="s">
        <v>1739</v>
      </c>
      <c r="C1191" s="5">
        <v>3</v>
      </c>
      <c r="D1191" s="6" t="s">
        <v>8306</v>
      </c>
      <c r="E1191" s="76"/>
      <c r="F1191" s="76" t="str">
        <f>IF(INDEX(I.Electricity.ES1U7C7,3)="","",INDEX(I.Electricity.ES1U7C7,3))</f>
        <v/>
      </c>
      <c r="G1191" s="76"/>
      <c r="H1191" s="5" t="str">
        <f>IF(AND(I.Developer.ES1=TRUE,I.Facility.UnitCount&gt;=7,I.Developer.C7=TRUE,F1191=""),"Incomplete","Complete")</f>
        <v>Complete</v>
      </c>
      <c r="I1191" s="71" t="s">
        <v>1742</v>
      </c>
    </row>
    <row r="1192" spans="2:9" ht="15" customHeight="1" x14ac:dyDescent="0.25">
      <c r="B1192" s="9" t="s">
        <v>1743</v>
      </c>
      <c r="C1192" s="1">
        <v>1</v>
      </c>
      <c r="D1192" s="2" t="s">
        <v>8307</v>
      </c>
      <c r="E1192" s="16"/>
      <c r="F1192" s="16" t="str">
        <f>IF(INDEX(I.Electricity.ES1U8C7,1)="","",INDEX(I.Electricity.ES1U8C7,1))</f>
        <v/>
      </c>
      <c r="G1192" s="16"/>
      <c r="H1192" s="1" t="str">
        <f>IF(AND(I.Developer.ES1=TRUE,I.Facility.UnitCount&gt;=8,I.Developer.C7=TRUE,F1192=""),"Incomplete","Complete")</f>
        <v>Complete</v>
      </c>
      <c r="I1192" s="68" t="s">
        <v>1744</v>
      </c>
    </row>
    <row r="1193" spans="2:9" ht="15" customHeight="1" x14ac:dyDescent="0.25">
      <c r="B1193" s="9" t="s">
        <v>1743</v>
      </c>
      <c r="C1193" s="1">
        <v>2</v>
      </c>
      <c r="D1193" s="2" t="s">
        <v>8307</v>
      </c>
      <c r="E1193" s="16"/>
      <c r="F1193" s="16" t="str">
        <f>IF(INDEX(I.Electricity.ES1U8C7,2)="","",INDEX(I.Electricity.ES1U8C7,2))</f>
        <v/>
      </c>
      <c r="G1193" s="16"/>
      <c r="H1193" s="1" t="str">
        <f>IF(AND(I.Developer.ES1=TRUE,I.Facility.UnitCount&gt;=8,I.Developer.C7=TRUE,F1193=""),"Incomplete","Complete")</f>
        <v>Complete</v>
      </c>
      <c r="I1193" s="68" t="s">
        <v>1745</v>
      </c>
    </row>
    <row r="1194" spans="2:9" ht="15" customHeight="1" x14ac:dyDescent="0.25">
      <c r="B1194" s="15" t="s">
        <v>1743</v>
      </c>
      <c r="C1194" s="13">
        <v>3</v>
      </c>
      <c r="D1194" s="14" t="s">
        <v>8307</v>
      </c>
      <c r="E1194" s="63"/>
      <c r="F1194" s="63" t="str">
        <f>IF(INDEX(I.Electricity.ES1U8C7,3)="","",INDEX(I.Electricity.ES1U8C7,3))</f>
        <v/>
      </c>
      <c r="G1194" s="63"/>
      <c r="H1194" s="13" t="str">
        <f>IF(AND(I.Developer.ES1=TRUE,I.Facility.UnitCount&gt;=8,I.Developer.C7=TRUE,F1194=""),"Incomplete","Complete")</f>
        <v>Complete</v>
      </c>
      <c r="I1194" s="70" t="s">
        <v>1746</v>
      </c>
    </row>
    <row r="1195" spans="2:9" ht="15" customHeight="1" x14ac:dyDescent="0.25">
      <c r="B1195" s="12" t="s">
        <v>1747</v>
      </c>
      <c r="C1195" s="10">
        <v>1</v>
      </c>
      <c r="D1195" s="11" t="s">
        <v>8308</v>
      </c>
      <c r="E1195" s="17"/>
      <c r="F1195" s="17" t="str">
        <f>IF(INDEX(I.Electricity.ES1U9C7,1)="","",INDEX(I.Electricity.ES1U9C7,1))</f>
        <v/>
      </c>
      <c r="G1195" s="17"/>
      <c r="H1195" s="10" t="str">
        <f>IF(AND(I.Developer.ES1=TRUE,I.Facility.UnitCount&gt;=9,I.Developer.C7=TRUE,F1195=""),"Incomplete","Complete")</f>
        <v>Complete</v>
      </c>
      <c r="I1195" s="69" t="s">
        <v>1748</v>
      </c>
    </row>
    <row r="1196" spans="2:9" ht="15" customHeight="1" x14ac:dyDescent="0.25">
      <c r="B1196" s="9" t="s">
        <v>1747</v>
      </c>
      <c r="C1196" s="1">
        <v>2</v>
      </c>
      <c r="D1196" s="2" t="s">
        <v>8308</v>
      </c>
      <c r="E1196" s="16"/>
      <c r="F1196" s="16" t="str">
        <f>IF(INDEX(I.Electricity.ES1U9C7,2)="","",INDEX(I.Electricity.ES1U9C7,2))</f>
        <v/>
      </c>
      <c r="G1196" s="16"/>
      <c r="H1196" s="1" t="str">
        <f>IF(AND(I.Developer.ES1=TRUE,I.Facility.UnitCount&gt;=9,I.Developer.C7=TRUE,F1196=""),"Incomplete","Complete")</f>
        <v>Complete</v>
      </c>
      <c r="I1196" s="68" t="s">
        <v>1749</v>
      </c>
    </row>
    <row r="1197" spans="2:9" ht="15" customHeight="1" x14ac:dyDescent="0.25">
      <c r="B1197" s="7" t="s">
        <v>1747</v>
      </c>
      <c r="C1197" s="5">
        <v>3</v>
      </c>
      <c r="D1197" s="6" t="s">
        <v>8308</v>
      </c>
      <c r="E1197" s="76"/>
      <c r="F1197" s="76" t="str">
        <f>IF(INDEX(I.Electricity.ES1U9C7,3)="","",INDEX(I.Electricity.ES1U9C7,3))</f>
        <v/>
      </c>
      <c r="G1197" s="76"/>
      <c r="H1197" s="5" t="str">
        <f>IF(AND(I.Developer.ES1=TRUE,I.Facility.UnitCount&gt;=9,I.Developer.C7=TRUE,F1197=""),"Incomplete","Complete")</f>
        <v>Complete</v>
      </c>
      <c r="I1197" s="71" t="s">
        <v>1750</v>
      </c>
    </row>
    <row r="1198" spans="2:9" ht="15" customHeight="1" x14ac:dyDescent="0.25">
      <c r="B1198" s="9" t="s">
        <v>1751</v>
      </c>
      <c r="C1198" s="1">
        <v>1</v>
      </c>
      <c r="D1198" s="2" t="s">
        <v>8309</v>
      </c>
      <c r="E1198" s="16"/>
      <c r="F1198" s="16" t="str">
        <f>IF(INDEX(I.Electricity.ES1U10C7,1)="","",INDEX(I.Electricity.ES1U10C7,1))</f>
        <v/>
      </c>
      <c r="G1198" s="16"/>
      <c r="H1198" s="1" t="str">
        <f>IF(AND(I.Developer.ES1=TRUE,I.Facility.UnitCount&gt;=10,I.Developer.C7=TRUE,F1198=""),"Incomplete","Complete")</f>
        <v>Complete</v>
      </c>
      <c r="I1198" s="68" t="s">
        <v>1752</v>
      </c>
    </row>
    <row r="1199" spans="2:9" ht="15" customHeight="1" x14ac:dyDescent="0.25">
      <c r="B1199" s="9" t="s">
        <v>1751</v>
      </c>
      <c r="C1199" s="1">
        <v>2</v>
      </c>
      <c r="D1199" s="2" t="s">
        <v>8309</v>
      </c>
      <c r="E1199" s="16"/>
      <c r="F1199" s="16" t="str">
        <f>IF(INDEX(I.Electricity.ES1U10C7,2)="","",INDEX(I.Electricity.ES1U10C7,2))</f>
        <v/>
      </c>
      <c r="G1199" s="16"/>
      <c r="H1199" s="1" t="str">
        <f>IF(AND(I.Developer.ES1=TRUE,I.Facility.UnitCount&gt;=10,I.Developer.C7=TRUE,F1199=""),"Incomplete","Complete")</f>
        <v>Complete</v>
      </c>
      <c r="I1199" s="68" t="s">
        <v>1753</v>
      </c>
    </row>
    <row r="1200" spans="2:9" ht="15" customHeight="1" x14ac:dyDescent="0.25">
      <c r="B1200" s="7" t="s">
        <v>1751</v>
      </c>
      <c r="C1200" s="5">
        <v>3</v>
      </c>
      <c r="D1200" s="6" t="s">
        <v>8309</v>
      </c>
      <c r="E1200" s="76"/>
      <c r="F1200" s="76" t="str">
        <f>IF(INDEX(I.Electricity.ES1U10C7,3)="","",INDEX(I.Electricity.ES1U10C7,3))</f>
        <v/>
      </c>
      <c r="G1200" s="76"/>
      <c r="H1200" s="5" t="str">
        <f>IF(AND(I.Developer.ES1=TRUE,I.Facility.UnitCount&gt;=10,I.Developer.C7=TRUE,F1200=""),"Incomplete","Complete")</f>
        <v>Complete</v>
      </c>
      <c r="I1200" s="71" t="s">
        <v>1754</v>
      </c>
    </row>
    <row r="1201" spans="2:9" ht="15" customHeight="1" x14ac:dyDescent="0.25">
      <c r="B1201" s="9" t="s">
        <v>1755</v>
      </c>
      <c r="C1201" s="1">
        <v>1</v>
      </c>
      <c r="D1201" s="2" t="s">
        <v>8310</v>
      </c>
      <c r="E1201" s="16"/>
      <c r="F1201" s="16" t="str">
        <f>IF(INDEX(I.Electricity.ES1U11C7,1)="","",INDEX(I.Electricity.ES1U11C7,1))</f>
        <v/>
      </c>
      <c r="G1201" s="16"/>
      <c r="H1201" s="1" t="str">
        <f>IF(AND(I.Developer.ES1=TRUE,I.Facility.UnitCount&gt;=11,I.Developer.C7=TRUE,F1201=""),"Incomplete","Complete")</f>
        <v>Complete</v>
      </c>
      <c r="I1201" s="68" t="s">
        <v>1756</v>
      </c>
    </row>
    <row r="1202" spans="2:9" ht="15" customHeight="1" x14ac:dyDescent="0.25">
      <c r="B1202" s="9" t="s">
        <v>1755</v>
      </c>
      <c r="C1202" s="1">
        <v>2</v>
      </c>
      <c r="D1202" s="2" t="s">
        <v>8310</v>
      </c>
      <c r="E1202" s="16"/>
      <c r="F1202" s="16" t="str">
        <f>IF(INDEX(I.Electricity.ES1U11C7,2)="","",INDEX(I.Electricity.ES1U11C7,2))</f>
        <v/>
      </c>
      <c r="G1202" s="16"/>
      <c r="H1202" s="1" t="str">
        <f>IF(AND(I.Developer.ES1=TRUE,I.Facility.UnitCount&gt;=11,I.Developer.C7=TRUE,F1202=""),"Incomplete","Complete")</f>
        <v>Complete</v>
      </c>
      <c r="I1202" s="68" t="s">
        <v>1757</v>
      </c>
    </row>
    <row r="1203" spans="2:9" ht="15" customHeight="1" x14ac:dyDescent="0.25">
      <c r="B1203" s="7" t="s">
        <v>1755</v>
      </c>
      <c r="C1203" s="5">
        <v>3</v>
      </c>
      <c r="D1203" s="6" t="s">
        <v>8310</v>
      </c>
      <c r="E1203" s="76"/>
      <c r="F1203" s="76" t="str">
        <f>IF(INDEX(I.Electricity.ES1U11C7,3)="","",INDEX(I.Electricity.ES1U11C7,3))</f>
        <v/>
      </c>
      <c r="G1203" s="76"/>
      <c r="H1203" s="5" t="str">
        <f>IF(AND(I.Developer.ES1=TRUE,I.Facility.UnitCount&gt;=11,I.Developer.C7=TRUE,F1203=""),"Incomplete","Complete")</f>
        <v>Complete</v>
      </c>
      <c r="I1203" s="71" t="s">
        <v>1758</v>
      </c>
    </row>
    <row r="1204" spans="2:9" ht="15" customHeight="1" x14ac:dyDescent="0.25">
      <c r="B1204" s="9" t="s">
        <v>1759</v>
      </c>
      <c r="C1204" s="1">
        <v>1</v>
      </c>
      <c r="D1204" s="2" t="s">
        <v>8311</v>
      </c>
      <c r="E1204" s="16"/>
      <c r="F1204" s="16" t="str">
        <f>IF(INDEX(I.Electricity.ES1U12C7,1)="","",INDEX(I.Electricity.ES1U12C7,1))</f>
        <v/>
      </c>
      <c r="G1204" s="16"/>
      <c r="H1204" s="1" t="str">
        <f>IF(AND(I.Developer.ES1=TRUE,I.Facility.UnitCount&gt;=12,I.Developer.C7=TRUE,F1204=""),"Incomplete","Complete")</f>
        <v>Complete</v>
      </c>
      <c r="I1204" s="68" t="s">
        <v>1760</v>
      </c>
    </row>
    <row r="1205" spans="2:9" ht="15" customHeight="1" x14ac:dyDescent="0.25">
      <c r="B1205" s="9" t="s">
        <v>1759</v>
      </c>
      <c r="C1205" s="1">
        <v>2</v>
      </c>
      <c r="D1205" s="2" t="s">
        <v>8311</v>
      </c>
      <c r="E1205" s="16"/>
      <c r="F1205" s="16" t="str">
        <f>IF(INDEX(I.Electricity.ES1U12C7,2)="","",INDEX(I.Electricity.ES1U12C7,2))</f>
        <v/>
      </c>
      <c r="G1205" s="16"/>
      <c r="H1205" s="1" t="str">
        <f>IF(AND(I.Developer.ES1=TRUE,I.Facility.UnitCount&gt;=12,I.Developer.C7=TRUE,F1205=""),"Incomplete","Complete")</f>
        <v>Complete</v>
      </c>
      <c r="I1205" s="68" t="s">
        <v>1761</v>
      </c>
    </row>
    <row r="1206" spans="2:9" ht="15" customHeight="1" x14ac:dyDescent="0.25">
      <c r="B1206" s="7" t="s">
        <v>1759</v>
      </c>
      <c r="C1206" s="5">
        <v>3</v>
      </c>
      <c r="D1206" s="6" t="s">
        <v>8311</v>
      </c>
      <c r="E1206" s="76"/>
      <c r="F1206" s="76" t="str">
        <f>IF(INDEX(I.Electricity.ES1U12C7,3)="","",INDEX(I.Electricity.ES1U12C7,3))</f>
        <v/>
      </c>
      <c r="G1206" s="76"/>
      <c r="H1206" s="5" t="str">
        <f>IF(AND(I.Developer.ES1=TRUE,I.Facility.UnitCount&gt;=12,I.Developer.C7=TRUE,F1206=""),"Incomplete","Complete")</f>
        <v>Complete</v>
      </c>
      <c r="I1206" s="71" t="s">
        <v>1762</v>
      </c>
    </row>
    <row r="1207" spans="2:9" ht="15" customHeight="1" x14ac:dyDescent="0.25">
      <c r="B1207" s="9" t="s">
        <v>1763</v>
      </c>
      <c r="C1207" s="1">
        <v>1</v>
      </c>
      <c r="D1207" s="2" t="s">
        <v>8312</v>
      </c>
      <c r="E1207" s="16"/>
      <c r="F1207" s="16" t="str">
        <f>IF(INDEX(I.Electricity.ES1U13C7,1)="","",INDEX(I.Electricity.ES1U13C7,1))</f>
        <v/>
      </c>
      <c r="G1207" s="16"/>
      <c r="H1207" s="1" t="str">
        <f>IF(AND(I.Developer.ES1=TRUE,I.Facility.UnitCount&gt;=13,I.Developer.C7=TRUE,F1207=""),"Incomplete","Complete")</f>
        <v>Complete</v>
      </c>
      <c r="I1207" s="68" t="s">
        <v>1764</v>
      </c>
    </row>
    <row r="1208" spans="2:9" ht="15" customHeight="1" x14ac:dyDescent="0.25">
      <c r="B1208" s="9" t="s">
        <v>1763</v>
      </c>
      <c r="C1208" s="1">
        <v>2</v>
      </c>
      <c r="D1208" s="2" t="s">
        <v>8312</v>
      </c>
      <c r="E1208" s="16"/>
      <c r="F1208" s="16" t="str">
        <f>IF(INDEX(I.Electricity.ES1U13C7,2)="","",INDEX(I.Electricity.ES1U13C7,2))</f>
        <v/>
      </c>
      <c r="G1208" s="16"/>
      <c r="H1208" s="1" t="str">
        <f>IF(AND(I.Developer.ES1=TRUE,I.Facility.UnitCount&gt;=13,I.Developer.C7=TRUE,F1208=""),"Incomplete","Complete")</f>
        <v>Complete</v>
      </c>
      <c r="I1208" s="68" t="s">
        <v>1765</v>
      </c>
    </row>
    <row r="1209" spans="2:9" ht="15" customHeight="1" x14ac:dyDescent="0.25">
      <c r="B1209" s="7" t="s">
        <v>1763</v>
      </c>
      <c r="C1209" s="5">
        <v>3</v>
      </c>
      <c r="D1209" s="6" t="s">
        <v>8312</v>
      </c>
      <c r="E1209" s="76"/>
      <c r="F1209" s="76" t="str">
        <f>IF(INDEX(I.Electricity.ES1U13C7,3)="","",INDEX(I.Electricity.ES1U13C7,3))</f>
        <v/>
      </c>
      <c r="G1209" s="76"/>
      <c r="H1209" s="5" t="str">
        <f>IF(AND(I.Developer.ES1=TRUE,I.Facility.UnitCount&gt;=13,I.Developer.C7=TRUE,F1209=""),"Incomplete","Complete")</f>
        <v>Complete</v>
      </c>
      <c r="I1209" s="71" t="s">
        <v>1766</v>
      </c>
    </row>
    <row r="1210" spans="2:9" ht="15" customHeight="1" x14ac:dyDescent="0.25">
      <c r="B1210" s="9" t="s">
        <v>1767</v>
      </c>
      <c r="C1210" s="1">
        <v>1</v>
      </c>
      <c r="D1210" s="2" t="s">
        <v>8313</v>
      </c>
      <c r="E1210" s="16"/>
      <c r="F1210" s="16" t="str">
        <f>IF(INDEX(I.Electricity.ES1U14C7,1)="","",INDEX(I.Electricity.ES1U14C7,1))</f>
        <v/>
      </c>
      <c r="G1210" s="16"/>
      <c r="H1210" s="1" t="str">
        <f>IF(AND(I.Developer.ES1=TRUE,I.Facility.UnitCount&gt;=14,I.Developer.C7=TRUE,F1210=""),"Incomplete","Complete")</f>
        <v>Complete</v>
      </c>
      <c r="I1210" s="68" t="s">
        <v>1768</v>
      </c>
    </row>
    <row r="1211" spans="2:9" ht="15" customHeight="1" x14ac:dyDescent="0.25">
      <c r="B1211" s="9" t="s">
        <v>1767</v>
      </c>
      <c r="C1211" s="1">
        <v>2</v>
      </c>
      <c r="D1211" s="2" t="s">
        <v>8313</v>
      </c>
      <c r="E1211" s="16"/>
      <c r="F1211" s="16" t="str">
        <f>IF(INDEX(I.Electricity.ES1U14C7,2)="","",INDEX(I.Electricity.ES1U14C7,2))</f>
        <v/>
      </c>
      <c r="G1211" s="16"/>
      <c r="H1211" s="1" t="str">
        <f>IF(AND(I.Developer.ES1=TRUE,I.Facility.UnitCount&gt;=14,I.Developer.C7=TRUE,F1211=""),"Incomplete","Complete")</f>
        <v>Complete</v>
      </c>
      <c r="I1211" s="68" t="s">
        <v>1769</v>
      </c>
    </row>
    <row r="1212" spans="2:9" ht="15" customHeight="1" x14ac:dyDescent="0.25">
      <c r="B1212" s="7" t="s">
        <v>1767</v>
      </c>
      <c r="C1212" s="5">
        <v>3</v>
      </c>
      <c r="D1212" s="6" t="s">
        <v>8313</v>
      </c>
      <c r="E1212" s="76"/>
      <c r="F1212" s="76" t="str">
        <f>IF(INDEX(I.Electricity.ES1U14C7,3)="","",INDEX(I.Electricity.ES1U14C7,3))</f>
        <v/>
      </c>
      <c r="G1212" s="76"/>
      <c r="H1212" s="5" t="str">
        <f>IF(AND(I.Developer.ES1=TRUE,I.Facility.UnitCount&gt;=14,I.Developer.C7=TRUE,F1212=""),"Incomplete","Complete")</f>
        <v>Complete</v>
      </c>
      <c r="I1212" s="71" t="s">
        <v>1770</v>
      </c>
    </row>
    <row r="1213" spans="2:9" ht="15" customHeight="1" x14ac:dyDescent="0.25">
      <c r="B1213" s="9" t="s">
        <v>1771</v>
      </c>
      <c r="C1213" s="1">
        <v>1</v>
      </c>
      <c r="D1213" s="2" t="s">
        <v>8314</v>
      </c>
      <c r="E1213" s="16"/>
      <c r="F1213" s="16" t="str">
        <f>IF(INDEX(I.Electricity.ES1U15C7,1)="","",INDEX(I.Electricity.ES1U15C7,1))</f>
        <v/>
      </c>
      <c r="G1213" s="16"/>
      <c r="H1213" s="1" t="str">
        <f>IF(AND(I.Developer.ES1=TRUE,I.Facility.UnitCount&gt;=15,I.Developer.C7=TRUE,F1213=""),"Incomplete","Complete")</f>
        <v>Complete</v>
      </c>
      <c r="I1213" s="68" t="s">
        <v>1772</v>
      </c>
    </row>
    <row r="1214" spans="2:9" ht="15" customHeight="1" x14ac:dyDescent="0.25">
      <c r="B1214" s="9" t="s">
        <v>1771</v>
      </c>
      <c r="C1214" s="1">
        <v>2</v>
      </c>
      <c r="D1214" s="2" t="s">
        <v>8314</v>
      </c>
      <c r="E1214" s="16"/>
      <c r="F1214" s="16" t="str">
        <f>IF(INDEX(I.Electricity.ES1U15C7,2)="","",INDEX(I.Electricity.ES1U15C7,2))</f>
        <v/>
      </c>
      <c r="G1214" s="16"/>
      <c r="H1214" s="1" t="str">
        <f>IF(AND(I.Developer.ES1=TRUE,I.Facility.UnitCount&gt;=15,I.Developer.C7=TRUE,F1214=""),"Incomplete","Complete")</f>
        <v>Complete</v>
      </c>
      <c r="I1214" s="68" t="s">
        <v>1773</v>
      </c>
    </row>
    <row r="1215" spans="2:9" ht="15" customHeight="1" x14ac:dyDescent="0.25">
      <c r="B1215" s="7" t="s">
        <v>1771</v>
      </c>
      <c r="C1215" s="5">
        <v>3</v>
      </c>
      <c r="D1215" s="6" t="s">
        <v>8314</v>
      </c>
      <c r="E1215" s="76"/>
      <c r="F1215" s="76" t="str">
        <f>IF(INDEX(I.Electricity.ES1U15C7,3)="","",INDEX(I.Electricity.ES1U15C7,3))</f>
        <v/>
      </c>
      <c r="G1215" s="76"/>
      <c r="H1215" s="5" t="str">
        <f>IF(AND(I.Developer.ES1=TRUE,I.Facility.UnitCount&gt;=15,I.Developer.C7=TRUE,F1215=""),"Incomplete","Complete")</f>
        <v>Complete</v>
      </c>
      <c r="I1215" s="71" t="s">
        <v>1774</v>
      </c>
    </row>
    <row r="1216" spans="2:9" ht="15" customHeight="1" x14ac:dyDescent="0.25">
      <c r="B1216" s="9" t="s">
        <v>1775</v>
      </c>
      <c r="C1216" s="1">
        <v>1</v>
      </c>
      <c r="D1216" s="2" t="s">
        <v>8315</v>
      </c>
      <c r="E1216" s="16"/>
      <c r="F1216" s="16" t="str">
        <f>IF(INDEX(I.Electricity.ES1U16C7,1)="","",INDEX(I.Electricity.ES1U16C7,1))</f>
        <v/>
      </c>
      <c r="G1216" s="16"/>
      <c r="H1216" s="1" t="str">
        <f>IF(AND(I.Developer.ES1=TRUE,I.Facility.UnitCount&gt;=16,I.Developer.C7=TRUE,F1216=""),"Incomplete","Complete")</f>
        <v>Complete</v>
      </c>
      <c r="I1216" s="68" t="s">
        <v>1776</v>
      </c>
    </row>
    <row r="1217" spans="2:9" ht="15" customHeight="1" x14ac:dyDescent="0.25">
      <c r="B1217" s="9" t="s">
        <v>1775</v>
      </c>
      <c r="C1217" s="1">
        <v>2</v>
      </c>
      <c r="D1217" s="2" t="s">
        <v>8315</v>
      </c>
      <c r="E1217" s="16"/>
      <c r="F1217" s="16" t="str">
        <f>IF(INDEX(I.Electricity.ES1U16C7,2)="","",INDEX(I.Electricity.ES1U16C7,2))</f>
        <v/>
      </c>
      <c r="G1217" s="16"/>
      <c r="H1217" s="1" t="str">
        <f>IF(AND(I.Developer.ES1=TRUE,I.Facility.UnitCount&gt;=16,I.Developer.C7=TRUE,F1217=""),"Incomplete","Complete")</f>
        <v>Complete</v>
      </c>
      <c r="I1217" s="68" t="s">
        <v>1777</v>
      </c>
    </row>
    <row r="1218" spans="2:9" ht="15" customHeight="1" x14ac:dyDescent="0.25">
      <c r="B1218" s="7" t="s">
        <v>1775</v>
      </c>
      <c r="C1218" s="5">
        <v>3</v>
      </c>
      <c r="D1218" s="6" t="s">
        <v>8315</v>
      </c>
      <c r="E1218" s="76"/>
      <c r="F1218" s="76" t="str">
        <f>IF(INDEX(I.Electricity.ES1U16C7,3)="","",INDEX(I.Electricity.ES1U16C7,3))</f>
        <v/>
      </c>
      <c r="G1218" s="76"/>
      <c r="H1218" s="5" t="str">
        <f>IF(AND(I.Developer.ES1=TRUE,I.Facility.UnitCount&gt;=16,I.Developer.C7=TRUE,F1218=""),"Incomplete","Complete")</f>
        <v>Complete</v>
      </c>
      <c r="I1218" s="71" t="s">
        <v>1778</v>
      </c>
    </row>
    <row r="1219" spans="2:9" ht="15" customHeight="1" x14ac:dyDescent="0.25">
      <c r="B1219" s="9" t="s">
        <v>1779</v>
      </c>
      <c r="C1219" s="1">
        <v>1</v>
      </c>
      <c r="D1219" s="2" t="s">
        <v>8316</v>
      </c>
      <c r="E1219" s="16"/>
      <c r="F1219" s="16" t="str">
        <f>IF(INDEX(I.Electricity.ES1U17C7,1)="","",INDEX(I.Electricity.ES1U17C7,1))</f>
        <v/>
      </c>
      <c r="G1219" s="16"/>
      <c r="H1219" s="1" t="str">
        <f>IF(AND(I.Developer.ES1=TRUE,I.Facility.UnitCount&gt;=17,I.Developer.C7=TRUE,F1219=""),"Incomplete","Complete")</f>
        <v>Complete</v>
      </c>
      <c r="I1219" s="68" t="s">
        <v>1780</v>
      </c>
    </row>
    <row r="1220" spans="2:9" ht="15" customHeight="1" x14ac:dyDescent="0.25">
      <c r="B1220" s="9" t="s">
        <v>1779</v>
      </c>
      <c r="C1220" s="1">
        <v>2</v>
      </c>
      <c r="D1220" s="2" t="s">
        <v>8316</v>
      </c>
      <c r="E1220" s="16"/>
      <c r="F1220" s="16" t="str">
        <f>IF(INDEX(I.Electricity.ES1U17C7,2)="","",INDEX(I.Electricity.ES1U17C7,2))</f>
        <v/>
      </c>
      <c r="G1220" s="16"/>
      <c r="H1220" s="1" t="str">
        <f>IF(AND(I.Developer.ES1=TRUE,I.Facility.UnitCount&gt;=17,I.Developer.C7=TRUE,F1220=""),"Incomplete","Complete")</f>
        <v>Complete</v>
      </c>
      <c r="I1220" s="68" t="s">
        <v>1781</v>
      </c>
    </row>
    <row r="1221" spans="2:9" ht="15" customHeight="1" x14ac:dyDescent="0.25">
      <c r="B1221" s="7" t="s">
        <v>1779</v>
      </c>
      <c r="C1221" s="5">
        <v>3</v>
      </c>
      <c r="D1221" s="6" t="s">
        <v>8316</v>
      </c>
      <c r="E1221" s="76"/>
      <c r="F1221" s="76" t="str">
        <f>IF(INDEX(I.Electricity.ES1U17C7,3)="","",INDEX(I.Electricity.ES1U17C7,3))</f>
        <v/>
      </c>
      <c r="G1221" s="76"/>
      <c r="H1221" s="5" t="str">
        <f>IF(AND(I.Developer.ES1=TRUE,I.Facility.UnitCount&gt;=17,I.Developer.C7=TRUE,F1221=""),"Incomplete","Complete")</f>
        <v>Complete</v>
      </c>
      <c r="I1221" s="71" t="s">
        <v>1782</v>
      </c>
    </row>
    <row r="1222" spans="2:9" ht="15" customHeight="1" x14ac:dyDescent="0.25">
      <c r="B1222" s="9" t="s">
        <v>1783</v>
      </c>
      <c r="C1222" s="1">
        <v>1</v>
      </c>
      <c r="D1222" s="2" t="s">
        <v>8317</v>
      </c>
      <c r="E1222" s="16"/>
      <c r="F1222" s="16" t="str">
        <f>IF(INDEX(I.Electricity.ES1U18C7,1)="","",INDEX(I.Electricity.ES1U18C7,1))</f>
        <v/>
      </c>
      <c r="G1222" s="16"/>
      <c r="H1222" s="1" t="str">
        <f>IF(AND(I.Developer.ES1=TRUE,I.Facility.UnitCount&gt;=18,I.Developer.C7=TRUE,F1222=""),"Incomplete","Complete")</f>
        <v>Complete</v>
      </c>
      <c r="I1222" s="68" t="s">
        <v>1784</v>
      </c>
    </row>
    <row r="1223" spans="2:9" ht="15" customHeight="1" x14ac:dyDescent="0.25">
      <c r="B1223" s="9" t="s">
        <v>1783</v>
      </c>
      <c r="C1223" s="1">
        <v>2</v>
      </c>
      <c r="D1223" s="2" t="s">
        <v>8317</v>
      </c>
      <c r="E1223" s="16"/>
      <c r="F1223" s="16" t="str">
        <f>IF(INDEX(I.Electricity.ES1U18C7,2)="","",INDEX(I.Electricity.ES1U18C7,2))</f>
        <v/>
      </c>
      <c r="G1223" s="16"/>
      <c r="H1223" s="1" t="str">
        <f>IF(AND(I.Developer.ES1=TRUE,I.Facility.UnitCount&gt;=18,I.Developer.C7=TRUE,F1223=""),"Incomplete","Complete")</f>
        <v>Complete</v>
      </c>
      <c r="I1223" s="68" t="s">
        <v>1785</v>
      </c>
    </row>
    <row r="1224" spans="2:9" ht="15" customHeight="1" x14ac:dyDescent="0.25">
      <c r="B1224" s="7" t="s">
        <v>1783</v>
      </c>
      <c r="C1224" s="5">
        <v>3</v>
      </c>
      <c r="D1224" s="6" t="s">
        <v>8317</v>
      </c>
      <c r="E1224" s="76"/>
      <c r="F1224" s="76" t="str">
        <f>IF(INDEX(I.Electricity.ES1U18C7,3)="","",INDEX(I.Electricity.ES1U18C7,3))</f>
        <v/>
      </c>
      <c r="G1224" s="76"/>
      <c r="H1224" s="5" t="str">
        <f>IF(AND(I.Developer.ES1=TRUE,I.Facility.UnitCount&gt;=18,I.Developer.C7=TRUE,F1224=""),"Incomplete","Complete")</f>
        <v>Complete</v>
      </c>
      <c r="I1224" s="71" t="s">
        <v>1786</v>
      </c>
    </row>
    <row r="1225" spans="2:9" ht="15" customHeight="1" x14ac:dyDescent="0.25">
      <c r="B1225" s="9" t="s">
        <v>1787</v>
      </c>
      <c r="C1225" s="1">
        <v>1</v>
      </c>
      <c r="D1225" s="2" t="s">
        <v>8318</v>
      </c>
      <c r="E1225" s="16"/>
      <c r="F1225" s="16" t="str">
        <f>IF(INDEX(I.Electricity.ES1U19C7,1)="","",INDEX(I.Electricity.ES1U19C7,1))</f>
        <v/>
      </c>
      <c r="G1225" s="16"/>
      <c r="H1225" s="1" t="str">
        <f>IF(AND(I.Developer.ES1=TRUE,I.Facility.UnitCount&gt;=19,I.Developer.C7=TRUE,F1225=""),"Incomplete","Complete")</f>
        <v>Complete</v>
      </c>
      <c r="I1225" s="68" t="s">
        <v>1788</v>
      </c>
    </row>
    <row r="1226" spans="2:9" ht="15" customHeight="1" x14ac:dyDescent="0.25">
      <c r="B1226" s="9" t="s">
        <v>1787</v>
      </c>
      <c r="C1226" s="1">
        <v>2</v>
      </c>
      <c r="D1226" s="2" t="s">
        <v>8318</v>
      </c>
      <c r="E1226" s="16"/>
      <c r="F1226" s="16" t="str">
        <f>IF(INDEX(I.Electricity.ES1U19C7,2)="","",INDEX(I.Electricity.ES1U19C7,2))</f>
        <v/>
      </c>
      <c r="G1226" s="16"/>
      <c r="H1226" s="1" t="str">
        <f>IF(AND(I.Developer.ES1=TRUE,I.Facility.UnitCount&gt;=19,I.Developer.C7=TRUE,F1226=""),"Incomplete","Complete")</f>
        <v>Complete</v>
      </c>
      <c r="I1226" s="68" t="s">
        <v>1789</v>
      </c>
    </row>
    <row r="1227" spans="2:9" ht="15" customHeight="1" x14ac:dyDescent="0.25">
      <c r="B1227" s="7" t="s">
        <v>1787</v>
      </c>
      <c r="C1227" s="5">
        <v>3</v>
      </c>
      <c r="D1227" s="6" t="s">
        <v>8318</v>
      </c>
      <c r="E1227" s="76"/>
      <c r="F1227" s="76" t="str">
        <f>IF(INDEX(I.Electricity.ES1U19C7,3)="","",INDEX(I.Electricity.ES1U19C7,3))</f>
        <v/>
      </c>
      <c r="G1227" s="76"/>
      <c r="H1227" s="5" t="str">
        <f>IF(AND(I.Developer.ES1=TRUE,I.Facility.UnitCount&gt;=19,I.Developer.C7=TRUE,F1227=""),"Incomplete","Complete")</f>
        <v>Complete</v>
      </c>
      <c r="I1227" s="71" t="s">
        <v>1790</v>
      </c>
    </row>
    <row r="1228" spans="2:9" ht="15" customHeight="1" x14ac:dyDescent="0.25">
      <c r="B1228" s="9" t="s">
        <v>1791</v>
      </c>
      <c r="C1228" s="1">
        <v>1</v>
      </c>
      <c r="D1228" s="2" t="s">
        <v>8319</v>
      </c>
      <c r="E1228" s="16"/>
      <c r="F1228" s="16" t="str">
        <f>IF(INDEX(I.Electricity.ES1U20C7,1)="","",INDEX(I.Electricity.ES1U20C7,1))</f>
        <v/>
      </c>
      <c r="G1228" s="16"/>
      <c r="H1228" s="1" t="str">
        <f>IF(AND(I.Developer.ES1=TRUE,I.Facility.UnitCount&gt;=20,I.Developer.C7=TRUE,F1228=""),"Incomplete","Complete")</f>
        <v>Complete</v>
      </c>
      <c r="I1228" s="68" t="s">
        <v>1792</v>
      </c>
    </row>
    <row r="1229" spans="2:9" ht="15" customHeight="1" x14ac:dyDescent="0.25">
      <c r="B1229" s="9" t="s">
        <v>1791</v>
      </c>
      <c r="C1229" s="1">
        <v>2</v>
      </c>
      <c r="D1229" s="2" t="s">
        <v>8319</v>
      </c>
      <c r="E1229" s="16"/>
      <c r="F1229" s="16" t="str">
        <f>IF(INDEX(I.Electricity.ES1U20C7,2)="","",INDEX(I.Electricity.ES1U20C7,2))</f>
        <v/>
      </c>
      <c r="G1229" s="16"/>
      <c r="H1229" s="1" t="str">
        <f>IF(AND(I.Developer.ES1=TRUE,I.Facility.UnitCount&gt;=20,I.Developer.C7=TRUE,F1229=""),"Incomplete","Complete")</f>
        <v>Complete</v>
      </c>
      <c r="I1229" s="68" t="s">
        <v>1793</v>
      </c>
    </row>
    <row r="1230" spans="2:9" ht="15" customHeight="1" x14ac:dyDescent="0.25">
      <c r="B1230" s="7" t="s">
        <v>1791</v>
      </c>
      <c r="C1230" s="5">
        <v>3</v>
      </c>
      <c r="D1230" s="6" t="s">
        <v>8319</v>
      </c>
      <c r="E1230" s="76"/>
      <c r="F1230" s="76" t="str">
        <f>IF(INDEX(I.Electricity.ES1U20C7,3)="","",INDEX(I.Electricity.ES1U20C7,3))</f>
        <v/>
      </c>
      <c r="G1230" s="76"/>
      <c r="H1230" s="5" t="str">
        <f>IF(AND(I.Developer.ES1=TRUE,I.Facility.UnitCount&gt;=20,I.Developer.C7=TRUE,F1230=""),"Incomplete","Complete")</f>
        <v>Complete</v>
      </c>
      <c r="I1230" s="71" t="s">
        <v>1794</v>
      </c>
    </row>
    <row r="1231" spans="2:9" ht="15" customHeight="1" x14ac:dyDescent="0.25">
      <c r="B1231" s="9" t="s">
        <v>1795</v>
      </c>
      <c r="C1231" s="1">
        <v>1</v>
      </c>
      <c r="D1231" s="2" t="s">
        <v>8320</v>
      </c>
      <c r="E1231" s="16"/>
      <c r="F1231" s="16" t="str">
        <f>IF(INDEX(I.Electricity.ES1U1C8,1)="","",INDEX(I.Electricity.ES1U1C8,1))</f>
        <v/>
      </c>
      <c r="G1231" s="16"/>
      <c r="H1231" s="1" t="str">
        <f>IF(AND(I.Developer.ES1=TRUE,I.Facility.UnitCount&gt;=1,I.Developer.C8=TRUE,F1231=""),"Incomplete","Complete")</f>
        <v>Complete</v>
      </c>
      <c r="I1231" s="68" t="s">
        <v>1796</v>
      </c>
    </row>
    <row r="1232" spans="2:9" ht="15" customHeight="1" x14ac:dyDescent="0.25">
      <c r="B1232" s="9" t="s">
        <v>1795</v>
      </c>
      <c r="C1232" s="1">
        <v>2</v>
      </c>
      <c r="D1232" s="2" t="s">
        <v>8320</v>
      </c>
      <c r="E1232" s="16"/>
      <c r="F1232" s="16" t="str">
        <f>IF(INDEX(I.Electricity.ES1U1C8,2)="","",INDEX(I.Electricity.ES1U1C8,2))</f>
        <v/>
      </c>
      <c r="G1232" s="16"/>
      <c r="H1232" s="1" t="str">
        <f>IF(AND(I.Developer.ES1=TRUE,I.Facility.UnitCount&gt;=1,I.Developer.C8=TRUE,F1232=""),"Incomplete","Complete")</f>
        <v>Complete</v>
      </c>
      <c r="I1232" s="68" t="s">
        <v>1797</v>
      </c>
    </row>
    <row r="1233" spans="2:9" ht="15" customHeight="1" x14ac:dyDescent="0.25">
      <c r="B1233" s="7" t="s">
        <v>1795</v>
      </c>
      <c r="C1233" s="5">
        <v>3</v>
      </c>
      <c r="D1233" s="6" t="s">
        <v>8320</v>
      </c>
      <c r="E1233" s="76"/>
      <c r="F1233" s="76" t="str">
        <f>IF(INDEX(I.Electricity.ES1U1C8,3)="","",INDEX(I.Electricity.ES1U1C8,3))</f>
        <v/>
      </c>
      <c r="G1233" s="76"/>
      <c r="H1233" s="5" t="str">
        <f>IF(AND(I.Developer.ES1=TRUE,I.Facility.UnitCount&gt;=1,I.Developer.C8=TRUE,F1233=""),"Incomplete","Complete")</f>
        <v>Complete</v>
      </c>
      <c r="I1233" s="71" t="s">
        <v>1798</v>
      </c>
    </row>
    <row r="1234" spans="2:9" ht="15" customHeight="1" x14ac:dyDescent="0.25">
      <c r="B1234" s="9" t="s">
        <v>1799</v>
      </c>
      <c r="C1234" s="1">
        <v>1</v>
      </c>
      <c r="D1234" s="2" t="s">
        <v>8321</v>
      </c>
      <c r="E1234" s="16"/>
      <c r="F1234" s="16" t="str">
        <f>IF(INDEX(I.Electricity.ES1U2C8,1)="","",INDEX(I.Electricity.ES1U2C8,1))</f>
        <v/>
      </c>
      <c r="G1234" s="16"/>
      <c r="H1234" s="1" t="str">
        <f>IF(AND(I.Developer.ES1=TRUE,I.Facility.UnitCount&gt;=2,I.Developer.C8=TRUE,F1234=""),"Incomplete","Complete")</f>
        <v>Complete</v>
      </c>
      <c r="I1234" s="68" t="s">
        <v>1800</v>
      </c>
    </row>
    <row r="1235" spans="2:9" ht="15" customHeight="1" x14ac:dyDescent="0.25">
      <c r="B1235" s="9" t="s">
        <v>1799</v>
      </c>
      <c r="C1235" s="1">
        <v>2</v>
      </c>
      <c r="D1235" s="2" t="s">
        <v>8321</v>
      </c>
      <c r="E1235" s="16"/>
      <c r="F1235" s="16" t="str">
        <f>IF(INDEX(I.Electricity.ES1U2C8,2)="","",INDEX(I.Electricity.ES1U2C8,2))</f>
        <v/>
      </c>
      <c r="G1235" s="16"/>
      <c r="H1235" s="1" t="str">
        <f>IF(AND(I.Developer.ES1=TRUE,I.Facility.UnitCount&gt;=2,I.Developer.C8=TRUE,F1235=""),"Incomplete","Complete")</f>
        <v>Complete</v>
      </c>
      <c r="I1235" s="68" t="s">
        <v>1801</v>
      </c>
    </row>
    <row r="1236" spans="2:9" ht="15" customHeight="1" x14ac:dyDescent="0.25">
      <c r="B1236" s="7" t="s">
        <v>1799</v>
      </c>
      <c r="C1236" s="5">
        <v>3</v>
      </c>
      <c r="D1236" s="6" t="s">
        <v>8321</v>
      </c>
      <c r="E1236" s="76"/>
      <c r="F1236" s="76" t="str">
        <f>IF(INDEX(I.Electricity.ES1U2C8,3)="","",INDEX(I.Electricity.ES1U2C8,3))</f>
        <v/>
      </c>
      <c r="G1236" s="76"/>
      <c r="H1236" s="5" t="str">
        <f>IF(AND(I.Developer.ES1=TRUE,I.Facility.UnitCount&gt;=2,I.Developer.C8=TRUE,F1236=""),"Incomplete","Complete")</f>
        <v>Complete</v>
      </c>
      <c r="I1236" s="71" t="s">
        <v>1802</v>
      </c>
    </row>
    <row r="1237" spans="2:9" ht="15" customHeight="1" x14ac:dyDescent="0.25">
      <c r="B1237" s="9" t="s">
        <v>1803</v>
      </c>
      <c r="C1237" s="1">
        <v>1</v>
      </c>
      <c r="D1237" s="2" t="s">
        <v>8322</v>
      </c>
      <c r="E1237" s="16"/>
      <c r="F1237" s="16" t="str">
        <f>IF(INDEX(I.Electricity.ES1U3C8,1)="","",INDEX(I.Electricity.ES1U3C8,1))</f>
        <v/>
      </c>
      <c r="G1237" s="16"/>
      <c r="H1237" s="1" t="str">
        <f>IF(AND(I.Developer.ES1=TRUE,I.Facility.UnitCount&gt;=3,I.Developer.C8=TRUE,F1237=""),"Incomplete","Complete")</f>
        <v>Complete</v>
      </c>
      <c r="I1237" s="68" t="s">
        <v>1804</v>
      </c>
    </row>
    <row r="1238" spans="2:9" ht="15" customHeight="1" x14ac:dyDescent="0.25">
      <c r="B1238" s="9" t="s">
        <v>1803</v>
      </c>
      <c r="C1238" s="1">
        <v>2</v>
      </c>
      <c r="D1238" s="2" t="s">
        <v>8322</v>
      </c>
      <c r="E1238" s="16"/>
      <c r="F1238" s="16" t="str">
        <f>IF(INDEX(I.Electricity.ES1U3C8,2)="","",INDEX(I.Electricity.ES1U3C8,2))</f>
        <v/>
      </c>
      <c r="G1238" s="16"/>
      <c r="H1238" s="1" t="str">
        <f>IF(AND(I.Developer.ES1=TRUE,I.Facility.UnitCount&gt;=3,I.Developer.C8=TRUE,F1238=""),"Incomplete","Complete")</f>
        <v>Complete</v>
      </c>
      <c r="I1238" s="68" t="s">
        <v>1805</v>
      </c>
    </row>
    <row r="1239" spans="2:9" ht="15" customHeight="1" x14ac:dyDescent="0.25">
      <c r="B1239" s="7" t="s">
        <v>1803</v>
      </c>
      <c r="C1239" s="5">
        <v>3</v>
      </c>
      <c r="D1239" s="6" t="s">
        <v>8322</v>
      </c>
      <c r="E1239" s="76"/>
      <c r="F1239" s="76" t="str">
        <f>IF(INDEX(I.Electricity.ES1U3C8,3)="","",INDEX(I.Electricity.ES1U3C8,3))</f>
        <v/>
      </c>
      <c r="G1239" s="76"/>
      <c r="H1239" s="5" t="str">
        <f>IF(AND(I.Developer.ES1=TRUE,I.Facility.UnitCount&gt;=3,I.Developer.C8=TRUE,F1239=""),"Incomplete","Complete")</f>
        <v>Complete</v>
      </c>
      <c r="I1239" s="71" t="s">
        <v>1806</v>
      </c>
    </row>
    <row r="1240" spans="2:9" ht="15" customHeight="1" x14ac:dyDescent="0.25">
      <c r="B1240" s="9" t="s">
        <v>1807</v>
      </c>
      <c r="C1240" s="1">
        <v>1</v>
      </c>
      <c r="D1240" s="2" t="s">
        <v>8323</v>
      </c>
      <c r="E1240" s="16"/>
      <c r="F1240" s="16" t="str">
        <f>IF(INDEX(I.Electricity.ES1U4C8,1)="","",INDEX(I.Electricity.ES1U4C8,1))</f>
        <v/>
      </c>
      <c r="G1240" s="16"/>
      <c r="H1240" s="1" t="str">
        <f>IF(AND(I.Developer.ES1=TRUE,I.Facility.UnitCount&gt;=4,I.Developer.C8=TRUE,F1240=""),"Incomplete","Complete")</f>
        <v>Complete</v>
      </c>
      <c r="I1240" s="68" t="s">
        <v>1808</v>
      </c>
    </row>
    <row r="1241" spans="2:9" ht="15" customHeight="1" x14ac:dyDescent="0.25">
      <c r="B1241" s="9" t="s">
        <v>1807</v>
      </c>
      <c r="C1241" s="1">
        <v>2</v>
      </c>
      <c r="D1241" s="2" t="s">
        <v>8323</v>
      </c>
      <c r="E1241" s="16"/>
      <c r="F1241" s="16" t="str">
        <f>IF(INDEX(I.Electricity.ES1U4C8,2)="","",INDEX(I.Electricity.ES1U4C8,2))</f>
        <v/>
      </c>
      <c r="G1241" s="16"/>
      <c r="H1241" s="1" t="str">
        <f>IF(AND(I.Developer.ES1=TRUE,I.Facility.UnitCount&gt;=4,I.Developer.C8=TRUE,F1241=""),"Incomplete","Complete")</f>
        <v>Complete</v>
      </c>
      <c r="I1241" s="68" t="s">
        <v>1809</v>
      </c>
    </row>
    <row r="1242" spans="2:9" ht="15" customHeight="1" x14ac:dyDescent="0.25">
      <c r="B1242" s="7" t="s">
        <v>1807</v>
      </c>
      <c r="C1242" s="5">
        <v>3</v>
      </c>
      <c r="D1242" s="6" t="s">
        <v>8323</v>
      </c>
      <c r="E1242" s="76"/>
      <c r="F1242" s="76" t="str">
        <f>IF(INDEX(I.Electricity.ES1U4C8,3)="","",INDEX(I.Electricity.ES1U4C8,3))</f>
        <v/>
      </c>
      <c r="G1242" s="76"/>
      <c r="H1242" s="5" t="str">
        <f>IF(AND(I.Developer.ES1=TRUE,I.Facility.UnitCount&gt;=4,I.Developer.C8=TRUE,F1242=""),"Incomplete","Complete")</f>
        <v>Complete</v>
      </c>
      <c r="I1242" s="71" t="s">
        <v>1810</v>
      </c>
    </row>
    <row r="1243" spans="2:9" ht="15" customHeight="1" x14ac:dyDescent="0.25">
      <c r="B1243" s="9" t="s">
        <v>1811</v>
      </c>
      <c r="C1243" s="1">
        <v>1</v>
      </c>
      <c r="D1243" s="2" t="s">
        <v>8324</v>
      </c>
      <c r="E1243" s="16"/>
      <c r="F1243" s="16" t="str">
        <f>IF(INDEX(I.Electricity.ES1U5C8,1)="","",INDEX(I.Electricity.ES1U5C8,1))</f>
        <v/>
      </c>
      <c r="G1243" s="16"/>
      <c r="H1243" s="1" t="str">
        <f>IF(AND(I.Developer.ES1=TRUE,I.Facility.UnitCount&gt;=5,I.Developer.C8=TRUE,F1243=""),"Incomplete","Complete")</f>
        <v>Complete</v>
      </c>
      <c r="I1243" s="68" t="s">
        <v>1812</v>
      </c>
    </row>
    <row r="1244" spans="2:9" ht="15" customHeight="1" x14ac:dyDescent="0.25">
      <c r="B1244" s="9" t="s">
        <v>1811</v>
      </c>
      <c r="C1244" s="1">
        <v>2</v>
      </c>
      <c r="D1244" s="2" t="s">
        <v>8324</v>
      </c>
      <c r="E1244" s="16"/>
      <c r="F1244" s="16" t="str">
        <f>IF(INDEX(I.Electricity.ES1U5C8,2)="","",INDEX(I.Electricity.ES1U5C8,2))</f>
        <v/>
      </c>
      <c r="G1244" s="16"/>
      <c r="H1244" s="1" t="str">
        <f>IF(AND(I.Developer.ES1=TRUE,I.Facility.UnitCount&gt;=5,I.Developer.C8=TRUE,F1244=""),"Incomplete","Complete")</f>
        <v>Complete</v>
      </c>
      <c r="I1244" s="68" t="s">
        <v>1813</v>
      </c>
    </row>
    <row r="1245" spans="2:9" ht="15" customHeight="1" x14ac:dyDescent="0.25">
      <c r="B1245" s="7" t="s">
        <v>1811</v>
      </c>
      <c r="C1245" s="5">
        <v>3</v>
      </c>
      <c r="D1245" s="6" t="s">
        <v>8324</v>
      </c>
      <c r="E1245" s="76"/>
      <c r="F1245" s="76" t="str">
        <f>IF(INDEX(I.Electricity.ES1U5C8,3)="","",INDEX(I.Electricity.ES1U5C8,3))</f>
        <v/>
      </c>
      <c r="G1245" s="76"/>
      <c r="H1245" s="5" t="str">
        <f>IF(AND(I.Developer.ES1=TRUE,I.Facility.UnitCount&gt;=5,I.Developer.C8=TRUE,F1245=""),"Incomplete","Complete")</f>
        <v>Complete</v>
      </c>
      <c r="I1245" s="71" t="s">
        <v>1814</v>
      </c>
    </row>
    <row r="1246" spans="2:9" ht="15" customHeight="1" x14ac:dyDescent="0.25">
      <c r="B1246" s="9" t="s">
        <v>1815</v>
      </c>
      <c r="C1246" s="1">
        <v>1</v>
      </c>
      <c r="D1246" s="2" t="s">
        <v>8325</v>
      </c>
      <c r="E1246" s="16"/>
      <c r="F1246" s="16" t="str">
        <f>IF(INDEX(I.Electricity.ES1U6C8,1)="","",INDEX(I.Electricity.ES1U6C8,1))</f>
        <v/>
      </c>
      <c r="G1246" s="16"/>
      <c r="H1246" s="1" t="str">
        <f>IF(AND(I.Developer.ES1=TRUE,I.Facility.UnitCount&gt;=6,I.Developer.C8=TRUE,F1246=""),"Incomplete","Complete")</f>
        <v>Complete</v>
      </c>
      <c r="I1246" s="68" t="s">
        <v>1816</v>
      </c>
    </row>
    <row r="1247" spans="2:9" ht="15" customHeight="1" x14ac:dyDescent="0.25">
      <c r="B1247" s="9" t="s">
        <v>1815</v>
      </c>
      <c r="C1247" s="1">
        <v>2</v>
      </c>
      <c r="D1247" s="2" t="s">
        <v>8325</v>
      </c>
      <c r="E1247" s="16"/>
      <c r="F1247" s="16" t="str">
        <f>IF(INDEX(I.Electricity.ES1U6C8,2)="","",INDEX(I.Electricity.ES1U6C8,2))</f>
        <v/>
      </c>
      <c r="G1247" s="16"/>
      <c r="H1247" s="1" t="str">
        <f>IF(AND(I.Developer.ES1=TRUE,I.Facility.UnitCount&gt;=6,I.Developer.C8=TRUE,F1247=""),"Incomplete","Complete")</f>
        <v>Complete</v>
      </c>
      <c r="I1247" s="68" t="s">
        <v>1817</v>
      </c>
    </row>
    <row r="1248" spans="2:9" ht="15" customHeight="1" x14ac:dyDescent="0.25">
      <c r="B1248" s="7" t="s">
        <v>1815</v>
      </c>
      <c r="C1248" s="5">
        <v>3</v>
      </c>
      <c r="D1248" s="6" t="s">
        <v>8325</v>
      </c>
      <c r="E1248" s="76"/>
      <c r="F1248" s="76" t="str">
        <f>IF(INDEX(I.Electricity.ES1U6C8,3)="","",INDEX(I.Electricity.ES1U6C8,3))</f>
        <v/>
      </c>
      <c r="G1248" s="76"/>
      <c r="H1248" s="5" t="str">
        <f>IF(AND(I.Developer.ES1=TRUE,I.Facility.UnitCount&gt;=6,I.Developer.C8=TRUE,F1248=""),"Incomplete","Complete")</f>
        <v>Complete</v>
      </c>
      <c r="I1248" s="71" t="s">
        <v>1818</v>
      </c>
    </row>
    <row r="1249" spans="2:9" ht="15" customHeight="1" x14ac:dyDescent="0.25">
      <c r="B1249" s="9" t="s">
        <v>1819</v>
      </c>
      <c r="C1249" s="1">
        <v>1</v>
      </c>
      <c r="D1249" s="2" t="s">
        <v>8326</v>
      </c>
      <c r="E1249" s="16"/>
      <c r="F1249" s="16" t="str">
        <f>IF(INDEX(I.Electricity.ES1U7C8,1)="","",INDEX(I.Electricity.ES1U7C8,1))</f>
        <v/>
      </c>
      <c r="G1249" s="16"/>
      <c r="H1249" s="1" t="str">
        <f>IF(AND(I.Developer.ES1=TRUE,I.Facility.UnitCount&gt;=7,I.Developer.C8=TRUE,F1249=""),"Incomplete","Complete")</f>
        <v>Complete</v>
      </c>
      <c r="I1249" s="68" t="s">
        <v>1820</v>
      </c>
    </row>
    <row r="1250" spans="2:9" ht="15" customHeight="1" x14ac:dyDescent="0.25">
      <c r="B1250" s="9" t="s">
        <v>1819</v>
      </c>
      <c r="C1250" s="1">
        <v>2</v>
      </c>
      <c r="D1250" s="2" t="s">
        <v>8326</v>
      </c>
      <c r="E1250" s="16"/>
      <c r="F1250" s="16" t="str">
        <f>IF(INDEX(I.Electricity.ES1U7C8,2)="","",INDEX(I.Electricity.ES1U7C8,2))</f>
        <v/>
      </c>
      <c r="G1250" s="16"/>
      <c r="H1250" s="1" t="str">
        <f>IF(AND(I.Developer.ES1=TRUE,I.Facility.UnitCount&gt;=7,I.Developer.C8=TRUE,F1250=""),"Incomplete","Complete")</f>
        <v>Complete</v>
      </c>
      <c r="I1250" s="68" t="s">
        <v>1821</v>
      </c>
    </row>
    <row r="1251" spans="2:9" ht="15" customHeight="1" x14ac:dyDescent="0.25">
      <c r="B1251" s="7" t="s">
        <v>1819</v>
      </c>
      <c r="C1251" s="5">
        <v>3</v>
      </c>
      <c r="D1251" s="6" t="s">
        <v>8326</v>
      </c>
      <c r="E1251" s="76"/>
      <c r="F1251" s="76" t="str">
        <f>IF(INDEX(I.Electricity.ES1U7C8,3)="","",INDEX(I.Electricity.ES1U7C8,3))</f>
        <v/>
      </c>
      <c r="G1251" s="76"/>
      <c r="H1251" s="5" t="str">
        <f>IF(AND(I.Developer.ES1=TRUE,I.Facility.UnitCount&gt;=7,I.Developer.C8=TRUE,F1251=""),"Incomplete","Complete")</f>
        <v>Complete</v>
      </c>
      <c r="I1251" s="71" t="s">
        <v>1822</v>
      </c>
    </row>
    <row r="1252" spans="2:9" ht="15" customHeight="1" x14ac:dyDescent="0.25">
      <c r="B1252" s="9" t="s">
        <v>1823</v>
      </c>
      <c r="C1252" s="1">
        <v>1</v>
      </c>
      <c r="D1252" s="2" t="s">
        <v>8327</v>
      </c>
      <c r="E1252" s="16"/>
      <c r="F1252" s="16" t="str">
        <f>IF(INDEX(I.Electricity.ES1U8C8,1)="","",INDEX(I.Electricity.ES1U8C8,1))</f>
        <v/>
      </c>
      <c r="G1252" s="16"/>
      <c r="H1252" s="1" t="str">
        <f>IF(AND(I.Developer.ES1=TRUE,I.Facility.UnitCount&gt;=8,I.Developer.C8=TRUE,F1252=""),"Incomplete","Complete")</f>
        <v>Complete</v>
      </c>
      <c r="I1252" s="68" t="s">
        <v>1824</v>
      </c>
    </row>
    <row r="1253" spans="2:9" ht="15" customHeight="1" x14ac:dyDescent="0.25">
      <c r="B1253" s="9" t="s">
        <v>1823</v>
      </c>
      <c r="C1253" s="1">
        <v>2</v>
      </c>
      <c r="D1253" s="2" t="s">
        <v>8327</v>
      </c>
      <c r="E1253" s="16"/>
      <c r="F1253" s="16" t="str">
        <f>IF(INDEX(I.Electricity.ES1U8C8,2)="","",INDEX(I.Electricity.ES1U8C8,2))</f>
        <v/>
      </c>
      <c r="G1253" s="16"/>
      <c r="H1253" s="1" t="str">
        <f>IF(AND(I.Developer.ES1=TRUE,I.Facility.UnitCount&gt;=8,I.Developer.C8=TRUE,F1253=""),"Incomplete","Complete")</f>
        <v>Complete</v>
      </c>
      <c r="I1253" s="68" t="s">
        <v>1825</v>
      </c>
    </row>
    <row r="1254" spans="2:9" ht="15" customHeight="1" x14ac:dyDescent="0.25">
      <c r="B1254" s="7" t="s">
        <v>1823</v>
      </c>
      <c r="C1254" s="5">
        <v>3</v>
      </c>
      <c r="D1254" s="6" t="s">
        <v>8327</v>
      </c>
      <c r="E1254" s="76"/>
      <c r="F1254" s="76" t="str">
        <f>IF(INDEX(I.Electricity.ES1U8C8,3)="","",INDEX(I.Electricity.ES1U8C8,3))</f>
        <v/>
      </c>
      <c r="G1254" s="76"/>
      <c r="H1254" s="5" t="str">
        <f>IF(AND(I.Developer.ES1=TRUE,I.Facility.UnitCount&gt;=8,I.Developer.C8=TRUE,F1254=""),"Incomplete","Complete")</f>
        <v>Complete</v>
      </c>
      <c r="I1254" s="71" t="s">
        <v>1826</v>
      </c>
    </row>
    <row r="1255" spans="2:9" ht="15" customHeight="1" x14ac:dyDescent="0.25">
      <c r="B1255" s="9" t="s">
        <v>1827</v>
      </c>
      <c r="C1255" s="1">
        <v>1</v>
      </c>
      <c r="D1255" s="2" t="s">
        <v>8328</v>
      </c>
      <c r="E1255" s="16"/>
      <c r="F1255" s="16" t="str">
        <f>IF(INDEX(I.Electricity.ES1U9C8,1)="","",INDEX(I.Electricity.ES1U9C8,1))</f>
        <v/>
      </c>
      <c r="G1255" s="16"/>
      <c r="H1255" s="1" t="str">
        <f>IF(AND(I.Developer.ES1=TRUE,I.Facility.UnitCount&gt;=9,I.Developer.C8=TRUE,F1255=""),"Incomplete","Complete")</f>
        <v>Complete</v>
      </c>
      <c r="I1255" s="68" t="s">
        <v>1828</v>
      </c>
    </row>
    <row r="1256" spans="2:9" ht="15" customHeight="1" x14ac:dyDescent="0.25">
      <c r="B1256" s="9" t="s">
        <v>1827</v>
      </c>
      <c r="C1256" s="1">
        <v>2</v>
      </c>
      <c r="D1256" s="2" t="s">
        <v>8328</v>
      </c>
      <c r="E1256" s="16"/>
      <c r="F1256" s="16" t="str">
        <f>IF(INDEX(I.Electricity.ES1U9C8,2)="","",INDEX(I.Electricity.ES1U9C8,2))</f>
        <v/>
      </c>
      <c r="G1256" s="16"/>
      <c r="H1256" s="1" t="str">
        <f>IF(AND(I.Developer.ES1=TRUE,I.Facility.UnitCount&gt;=9,I.Developer.C8=TRUE,F1256=""),"Incomplete","Complete")</f>
        <v>Complete</v>
      </c>
      <c r="I1256" s="68" t="s">
        <v>1829</v>
      </c>
    </row>
    <row r="1257" spans="2:9" ht="15" customHeight="1" x14ac:dyDescent="0.25">
      <c r="B1257" s="7" t="s">
        <v>1827</v>
      </c>
      <c r="C1257" s="5">
        <v>3</v>
      </c>
      <c r="D1257" s="6" t="s">
        <v>8328</v>
      </c>
      <c r="E1257" s="76"/>
      <c r="F1257" s="76" t="str">
        <f>IF(INDEX(I.Electricity.ES1U9C8,3)="","",INDEX(I.Electricity.ES1U9C8,3))</f>
        <v/>
      </c>
      <c r="G1257" s="76"/>
      <c r="H1257" s="5" t="str">
        <f>IF(AND(I.Developer.ES1=TRUE,I.Facility.UnitCount&gt;=9,I.Developer.C8=TRUE,F1257=""),"Incomplete","Complete")</f>
        <v>Complete</v>
      </c>
      <c r="I1257" s="71" t="s">
        <v>1830</v>
      </c>
    </row>
    <row r="1258" spans="2:9" ht="15" customHeight="1" x14ac:dyDescent="0.25">
      <c r="B1258" s="9" t="s">
        <v>1831</v>
      </c>
      <c r="C1258" s="1">
        <v>1</v>
      </c>
      <c r="D1258" s="2" t="s">
        <v>8329</v>
      </c>
      <c r="E1258" s="16"/>
      <c r="F1258" s="16" t="str">
        <f>IF(INDEX(I.Electricity.ES1U10C8,1)="","",INDEX(I.Electricity.ES1U10C8,1))</f>
        <v/>
      </c>
      <c r="G1258" s="16"/>
      <c r="H1258" s="1" t="str">
        <f>IF(AND(I.Developer.ES1=TRUE,I.Facility.UnitCount&gt;=10,I.Developer.C8=TRUE,F1258=""),"Incomplete","Complete")</f>
        <v>Complete</v>
      </c>
      <c r="I1258" s="68" t="s">
        <v>1832</v>
      </c>
    </row>
    <row r="1259" spans="2:9" ht="15" customHeight="1" x14ac:dyDescent="0.25">
      <c r="B1259" s="9" t="s">
        <v>1831</v>
      </c>
      <c r="C1259" s="1">
        <v>2</v>
      </c>
      <c r="D1259" s="2" t="s">
        <v>8329</v>
      </c>
      <c r="E1259" s="16"/>
      <c r="F1259" s="16" t="str">
        <f>IF(INDEX(I.Electricity.ES1U10C8,2)="","",INDEX(I.Electricity.ES1U10C8,2))</f>
        <v/>
      </c>
      <c r="G1259" s="16"/>
      <c r="H1259" s="1" t="str">
        <f>IF(AND(I.Developer.ES1=TRUE,I.Facility.UnitCount&gt;=10,I.Developer.C8=TRUE,F1259=""),"Incomplete","Complete")</f>
        <v>Complete</v>
      </c>
      <c r="I1259" s="68" t="s">
        <v>1833</v>
      </c>
    </row>
    <row r="1260" spans="2:9" ht="15" customHeight="1" x14ac:dyDescent="0.25">
      <c r="B1260" s="7" t="s">
        <v>1831</v>
      </c>
      <c r="C1260" s="5">
        <v>3</v>
      </c>
      <c r="D1260" s="6" t="s">
        <v>8329</v>
      </c>
      <c r="E1260" s="76"/>
      <c r="F1260" s="76" t="str">
        <f>IF(INDEX(I.Electricity.ES1U10C8,3)="","",INDEX(I.Electricity.ES1U10C8,3))</f>
        <v/>
      </c>
      <c r="G1260" s="76"/>
      <c r="H1260" s="5" t="str">
        <f>IF(AND(I.Developer.ES1=TRUE,I.Facility.UnitCount&gt;=10,I.Developer.C8=TRUE,F1260=""),"Incomplete","Complete")</f>
        <v>Complete</v>
      </c>
      <c r="I1260" s="71" t="s">
        <v>1834</v>
      </c>
    </row>
    <row r="1261" spans="2:9" ht="15" customHeight="1" x14ac:dyDescent="0.25">
      <c r="B1261" s="9" t="s">
        <v>1835</v>
      </c>
      <c r="C1261" s="1">
        <v>1</v>
      </c>
      <c r="D1261" s="2" t="s">
        <v>8330</v>
      </c>
      <c r="E1261" s="16"/>
      <c r="F1261" s="16" t="str">
        <f>IF(INDEX(I.Electricity.ES1U11C8,1)="","",INDEX(I.Electricity.ES1U11C8,1))</f>
        <v/>
      </c>
      <c r="G1261" s="16"/>
      <c r="H1261" s="1" t="str">
        <f>IF(AND(I.Developer.ES1=TRUE,I.Facility.UnitCount&gt;=11,I.Developer.C8=TRUE,F1261=""),"Incomplete","Complete")</f>
        <v>Complete</v>
      </c>
      <c r="I1261" s="68" t="s">
        <v>1836</v>
      </c>
    </row>
    <row r="1262" spans="2:9" ht="15" customHeight="1" x14ac:dyDescent="0.25">
      <c r="B1262" s="9" t="s">
        <v>1835</v>
      </c>
      <c r="C1262" s="1">
        <v>2</v>
      </c>
      <c r="D1262" s="2" t="s">
        <v>8330</v>
      </c>
      <c r="E1262" s="16"/>
      <c r="F1262" s="16" t="str">
        <f>IF(INDEX(I.Electricity.ES1U11C8,2)="","",INDEX(I.Electricity.ES1U11C8,2))</f>
        <v/>
      </c>
      <c r="G1262" s="16"/>
      <c r="H1262" s="1" t="str">
        <f>IF(AND(I.Developer.ES1=TRUE,I.Facility.UnitCount&gt;=11,I.Developer.C8=TRUE,F1262=""),"Incomplete","Complete")</f>
        <v>Complete</v>
      </c>
      <c r="I1262" s="68" t="s">
        <v>1837</v>
      </c>
    </row>
    <row r="1263" spans="2:9" ht="15" customHeight="1" x14ac:dyDescent="0.25">
      <c r="B1263" s="7" t="s">
        <v>1835</v>
      </c>
      <c r="C1263" s="5">
        <v>3</v>
      </c>
      <c r="D1263" s="6" t="s">
        <v>8330</v>
      </c>
      <c r="E1263" s="76"/>
      <c r="F1263" s="76" t="str">
        <f>IF(INDEX(I.Electricity.ES1U11C8,3)="","",INDEX(I.Electricity.ES1U11C8,3))</f>
        <v/>
      </c>
      <c r="G1263" s="76"/>
      <c r="H1263" s="5" t="str">
        <f>IF(AND(I.Developer.ES1=TRUE,I.Facility.UnitCount&gt;=11,I.Developer.C8=TRUE,F1263=""),"Incomplete","Complete")</f>
        <v>Complete</v>
      </c>
      <c r="I1263" s="71" t="s">
        <v>1838</v>
      </c>
    </row>
    <row r="1264" spans="2:9" ht="15" customHeight="1" x14ac:dyDescent="0.25">
      <c r="B1264" s="9" t="s">
        <v>1839</v>
      </c>
      <c r="C1264" s="1">
        <v>1</v>
      </c>
      <c r="D1264" s="2" t="s">
        <v>8331</v>
      </c>
      <c r="E1264" s="16"/>
      <c r="F1264" s="16" t="str">
        <f>IF(INDEX(I.Electricity.ES1U12C8,1)="","",INDEX(I.Electricity.ES1U12C8,1))</f>
        <v/>
      </c>
      <c r="G1264" s="16"/>
      <c r="H1264" s="1" t="str">
        <f>IF(AND(I.Developer.ES1=TRUE,I.Facility.UnitCount&gt;=12,I.Developer.C8=TRUE,F1264=""),"Incomplete","Complete")</f>
        <v>Complete</v>
      </c>
      <c r="I1264" s="68" t="s">
        <v>1840</v>
      </c>
    </row>
    <row r="1265" spans="2:9" ht="15" customHeight="1" x14ac:dyDescent="0.25">
      <c r="B1265" s="9" t="s">
        <v>1839</v>
      </c>
      <c r="C1265" s="1">
        <v>2</v>
      </c>
      <c r="D1265" s="2" t="s">
        <v>8331</v>
      </c>
      <c r="E1265" s="16"/>
      <c r="F1265" s="16" t="str">
        <f>IF(INDEX(I.Electricity.ES1U12C8,2)="","",INDEX(I.Electricity.ES1U12C8,2))</f>
        <v/>
      </c>
      <c r="G1265" s="16"/>
      <c r="H1265" s="1" t="str">
        <f>IF(AND(I.Developer.ES1=TRUE,I.Facility.UnitCount&gt;=12,I.Developer.C8=TRUE,F1265=""),"Incomplete","Complete")</f>
        <v>Complete</v>
      </c>
      <c r="I1265" s="68" t="s">
        <v>1841</v>
      </c>
    </row>
    <row r="1266" spans="2:9" ht="15" customHeight="1" x14ac:dyDescent="0.25">
      <c r="B1266" s="7" t="s">
        <v>1839</v>
      </c>
      <c r="C1266" s="5">
        <v>3</v>
      </c>
      <c r="D1266" s="6" t="s">
        <v>8331</v>
      </c>
      <c r="E1266" s="76"/>
      <c r="F1266" s="76" t="str">
        <f>IF(INDEX(I.Electricity.ES1U12C8,3)="","",INDEX(I.Electricity.ES1U12C8,3))</f>
        <v/>
      </c>
      <c r="G1266" s="76"/>
      <c r="H1266" s="5" t="str">
        <f>IF(AND(I.Developer.ES1=TRUE,I.Facility.UnitCount&gt;=12,I.Developer.C8=TRUE,F1266=""),"Incomplete","Complete")</f>
        <v>Complete</v>
      </c>
      <c r="I1266" s="71" t="s">
        <v>1842</v>
      </c>
    </row>
    <row r="1267" spans="2:9" ht="15" customHeight="1" x14ac:dyDescent="0.25">
      <c r="B1267" s="9" t="s">
        <v>1843</v>
      </c>
      <c r="C1267" s="1">
        <v>1</v>
      </c>
      <c r="D1267" s="2" t="s">
        <v>8332</v>
      </c>
      <c r="E1267" s="16"/>
      <c r="F1267" s="16" t="str">
        <f>IF(INDEX(I.Electricity.ES1U13C8,1)="","",INDEX(I.Electricity.ES1U13C8,1))</f>
        <v/>
      </c>
      <c r="G1267" s="16"/>
      <c r="H1267" s="1" t="str">
        <f>IF(AND(I.Developer.ES1=TRUE,I.Facility.UnitCount&gt;=13,I.Developer.C8=TRUE,F1267=""),"Incomplete","Complete")</f>
        <v>Complete</v>
      </c>
      <c r="I1267" s="68" t="s">
        <v>1844</v>
      </c>
    </row>
    <row r="1268" spans="2:9" ht="15" customHeight="1" x14ac:dyDescent="0.25">
      <c r="B1268" s="9" t="s">
        <v>1843</v>
      </c>
      <c r="C1268" s="1">
        <v>2</v>
      </c>
      <c r="D1268" s="2" t="s">
        <v>8332</v>
      </c>
      <c r="E1268" s="16"/>
      <c r="F1268" s="16" t="str">
        <f>IF(INDEX(I.Electricity.ES1U13C8,2)="","",INDEX(I.Electricity.ES1U13C8,2))</f>
        <v/>
      </c>
      <c r="G1268" s="16"/>
      <c r="H1268" s="1" t="str">
        <f>IF(AND(I.Developer.ES1=TRUE,I.Facility.UnitCount&gt;=13,I.Developer.C8=TRUE,F1268=""),"Incomplete","Complete")</f>
        <v>Complete</v>
      </c>
      <c r="I1268" s="68" t="s">
        <v>1845</v>
      </c>
    </row>
    <row r="1269" spans="2:9" ht="15" customHeight="1" x14ac:dyDescent="0.25">
      <c r="B1269" s="7" t="s">
        <v>1843</v>
      </c>
      <c r="C1269" s="5">
        <v>3</v>
      </c>
      <c r="D1269" s="6" t="s">
        <v>8332</v>
      </c>
      <c r="E1269" s="76"/>
      <c r="F1269" s="76" t="str">
        <f>IF(INDEX(I.Electricity.ES1U13C8,3)="","",INDEX(I.Electricity.ES1U13C8,3))</f>
        <v/>
      </c>
      <c r="G1269" s="76"/>
      <c r="H1269" s="5" t="str">
        <f>IF(AND(I.Developer.ES1=TRUE,I.Facility.UnitCount&gt;=13,I.Developer.C8=TRUE,F1269=""),"Incomplete","Complete")</f>
        <v>Complete</v>
      </c>
      <c r="I1269" s="71" t="s">
        <v>1846</v>
      </c>
    </row>
    <row r="1270" spans="2:9" ht="15" customHeight="1" x14ac:dyDescent="0.25">
      <c r="B1270" s="9" t="s">
        <v>1847</v>
      </c>
      <c r="C1270" s="1">
        <v>1</v>
      </c>
      <c r="D1270" s="2" t="s">
        <v>8333</v>
      </c>
      <c r="E1270" s="16"/>
      <c r="F1270" s="16" t="str">
        <f>IF(INDEX(I.Electricity.ES1U14C8,1)="","",INDEX(I.Electricity.ES1U14C8,1))</f>
        <v/>
      </c>
      <c r="G1270" s="16"/>
      <c r="H1270" s="1" t="str">
        <f>IF(AND(I.Developer.ES1=TRUE,I.Facility.UnitCount&gt;=14,I.Developer.C8=TRUE,F1270=""),"Incomplete","Complete")</f>
        <v>Complete</v>
      </c>
      <c r="I1270" s="68" t="s">
        <v>1848</v>
      </c>
    </row>
    <row r="1271" spans="2:9" ht="15" customHeight="1" x14ac:dyDescent="0.25">
      <c r="B1271" s="9" t="s">
        <v>1847</v>
      </c>
      <c r="C1271" s="1">
        <v>2</v>
      </c>
      <c r="D1271" s="2" t="s">
        <v>8333</v>
      </c>
      <c r="E1271" s="16"/>
      <c r="F1271" s="16" t="str">
        <f>IF(INDEX(I.Electricity.ES1U14C8,2)="","",INDEX(I.Electricity.ES1U14C8,2))</f>
        <v/>
      </c>
      <c r="G1271" s="16"/>
      <c r="H1271" s="1" t="str">
        <f>IF(AND(I.Developer.ES1=TRUE,I.Facility.UnitCount&gt;=14,I.Developer.C8=TRUE,F1271=""),"Incomplete","Complete")</f>
        <v>Complete</v>
      </c>
      <c r="I1271" s="68" t="s">
        <v>1849</v>
      </c>
    </row>
    <row r="1272" spans="2:9" ht="15" customHeight="1" x14ac:dyDescent="0.25">
      <c r="B1272" s="7" t="s">
        <v>1847</v>
      </c>
      <c r="C1272" s="5">
        <v>3</v>
      </c>
      <c r="D1272" s="6" t="s">
        <v>8333</v>
      </c>
      <c r="E1272" s="76"/>
      <c r="F1272" s="76" t="str">
        <f>IF(INDEX(I.Electricity.ES1U14C8,3)="","",INDEX(I.Electricity.ES1U14C8,3))</f>
        <v/>
      </c>
      <c r="G1272" s="76"/>
      <c r="H1272" s="5" t="str">
        <f>IF(AND(I.Developer.ES1=TRUE,I.Facility.UnitCount&gt;=14,I.Developer.C8=TRUE,F1272=""),"Incomplete","Complete")</f>
        <v>Complete</v>
      </c>
      <c r="I1272" s="71" t="s">
        <v>1850</v>
      </c>
    </row>
    <row r="1273" spans="2:9" ht="15" customHeight="1" x14ac:dyDescent="0.25">
      <c r="B1273" s="9" t="s">
        <v>1851</v>
      </c>
      <c r="C1273" s="1">
        <v>1</v>
      </c>
      <c r="D1273" s="2" t="s">
        <v>8334</v>
      </c>
      <c r="E1273" s="16"/>
      <c r="F1273" s="16" t="str">
        <f>IF(INDEX(I.Electricity.ES1U15C8,1)="","",INDEX(I.Electricity.ES1U15C8,1))</f>
        <v/>
      </c>
      <c r="G1273" s="16"/>
      <c r="H1273" s="1" t="str">
        <f>IF(AND(I.Developer.ES1=TRUE,I.Facility.UnitCount&gt;=15,I.Developer.C8=TRUE,F1273=""),"Incomplete","Complete")</f>
        <v>Complete</v>
      </c>
      <c r="I1273" s="68" t="s">
        <v>1852</v>
      </c>
    </row>
    <row r="1274" spans="2:9" ht="15" customHeight="1" x14ac:dyDescent="0.25">
      <c r="B1274" s="9" t="s">
        <v>1851</v>
      </c>
      <c r="C1274" s="1">
        <v>2</v>
      </c>
      <c r="D1274" s="2" t="s">
        <v>8334</v>
      </c>
      <c r="E1274" s="16"/>
      <c r="F1274" s="16" t="str">
        <f>IF(INDEX(I.Electricity.ES1U15C8,2)="","",INDEX(I.Electricity.ES1U15C8,2))</f>
        <v/>
      </c>
      <c r="G1274" s="16"/>
      <c r="H1274" s="1" t="str">
        <f>IF(AND(I.Developer.ES1=TRUE,I.Facility.UnitCount&gt;=15,I.Developer.C8=TRUE,F1274=""),"Incomplete","Complete")</f>
        <v>Complete</v>
      </c>
      <c r="I1274" s="68" t="s">
        <v>1853</v>
      </c>
    </row>
    <row r="1275" spans="2:9" ht="15" customHeight="1" x14ac:dyDescent="0.25">
      <c r="B1275" s="7" t="s">
        <v>1851</v>
      </c>
      <c r="C1275" s="5">
        <v>3</v>
      </c>
      <c r="D1275" s="6" t="s">
        <v>8334</v>
      </c>
      <c r="E1275" s="76"/>
      <c r="F1275" s="76" t="str">
        <f>IF(INDEX(I.Electricity.ES1U15C8,3)="","",INDEX(I.Electricity.ES1U15C8,3))</f>
        <v/>
      </c>
      <c r="G1275" s="76"/>
      <c r="H1275" s="5" t="str">
        <f>IF(AND(I.Developer.ES1=TRUE,I.Facility.UnitCount&gt;=15,I.Developer.C8=TRUE,F1275=""),"Incomplete","Complete")</f>
        <v>Complete</v>
      </c>
      <c r="I1275" s="71" t="s">
        <v>1854</v>
      </c>
    </row>
    <row r="1276" spans="2:9" ht="15" customHeight="1" x14ac:dyDescent="0.25">
      <c r="B1276" s="9" t="s">
        <v>1855</v>
      </c>
      <c r="C1276" s="1">
        <v>1</v>
      </c>
      <c r="D1276" s="2" t="s">
        <v>8335</v>
      </c>
      <c r="E1276" s="16"/>
      <c r="F1276" s="16" t="str">
        <f>IF(INDEX(I.Electricity.ES1U16C8,1)="","",INDEX(I.Electricity.ES1U16C8,1))</f>
        <v/>
      </c>
      <c r="G1276" s="16"/>
      <c r="H1276" s="1" t="str">
        <f>IF(AND(I.Developer.ES1=TRUE,I.Facility.UnitCount&gt;=16,I.Developer.C8=TRUE,F1276=""),"Incomplete","Complete")</f>
        <v>Complete</v>
      </c>
      <c r="I1276" s="68" t="s">
        <v>1856</v>
      </c>
    </row>
    <row r="1277" spans="2:9" ht="15" customHeight="1" x14ac:dyDescent="0.25">
      <c r="B1277" s="9" t="s">
        <v>1855</v>
      </c>
      <c r="C1277" s="1">
        <v>2</v>
      </c>
      <c r="D1277" s="2" t="s">
        <v>8335</v>
      </c>
      <c r="E1277" s="16"/>
      <c r="F1277" s="16" t="str">
        <f>IF(INDEX(I.Electricity.ES1U16C8,2)="","",INDEX(I.Electricity.ES1U16C8,2))</f>
        <v/>
      </c>
      <c r="G1277" s="16"/>
      <c r="H1277" s="1" t="str">
        <f>IF(AND(I.Developer.ES1=TRUE,I.Facility.UnitCount&gt;=16,I.Developer.C8=TRUE,F1277=""),"Incomplete","Complete")</f>
        <v>Complete</v>
      </c>
      <c r="I1277" s="68" t="s">
        <v>1857</v>
      </c>
    </row>
    <row r="1278" spans="2:9" ht="15" customHeight="1" x14ac:dyDescent="0.25">
      <c r="B1278" s="7" t="s">
        <v>1855</v>
      </c>
      <c r="C1278" s="5">
        <v>3</v>
      </c>
      <c r="D1278" s="6" t="s">
        <v>8335</v>
      </c>
      <c r="E1278" s="76"/>
      <c r="F1278" s="76" t="str">
        <f>IF(INDEX(I.Electricity.ES1U16C8,3)="","",INDEX(I.Electricity.ES1U16C8,3))</f>
        <v/>
      </c>
      <c r="G1278" s="76"/>
      <c r="H1278" s="5" t="str">
        <f>IF(AND(I.Developer.ES1=TRUE,I.Facility.UnitCount&gt;=16,I.Developer.C8=TRUE,F1278=""),"Incomplete","Complete")</f>
        <v>Complete</v>
      </c>
      <c r="I1278" s="71" t="s">
        <v>1858</v>
      </c>
    </row>
    <row r="1279" spans="2:9" ht="15" customHeight="1" x14ac:dyDescent="0.25">
      <c r="B1279" s="9" t="s">
        <v>1859</v>
      </c>
      <c r="C1279" s="1">
        <v>1</v>
      </c>
      <c r="D1279" s="2" t="s">
        <v>8336</v>
      </c>
      <c r="E1279" s="16"/>
      <c r="F1279" s="16" t="str">
        <f>IF(INDEX(I.Electricity.ES1U17C8,1)="","",INDEX(I.Electricity.ES1U17C8,1))</f>
        <v/>
      </c>
      <c r="G1279" s="16"/>
      <c r="H1279" s="1" t="str">
        <f>IF(AND(I.Developer.ES1=TRUE,I.Facility.UnitCount&gt;=17,I.Developer.C8=TRUE,F1279=""),"Incomplete","Complete")</f>
        <v>Complete</v>
      </c>
      <c r="I1279" s="68" t="s">
        <v>1860</v>
      </c>
    </row>
    <row r="1280" spans="2:9" ht="15" customHeight="1" x14ac:dyDescent="0.25">
      <c r="B1280" s="9" t="s">
        <v>1859</v>
      </c>
      <c r="C1280" s="1">
        <v>2</v>
      </c>
      <c r="D1280" s="2" t="s">
        <v>8336</v>
      </c>
      <c r="E1280" s="16"/>
      <c r="F1280" s="16" t="str">
        <f>IF(INDEX(I.Electricity.ES1U17C8,2)="","",INDEX(I.Electricity.ES1U17C8,2))</f>
        <v/>
      </c>
      <c r="G1280" s="16"/>
      <c r="H1280" s="1" t="str">
        <f>IF(AND(I.Developer.ES1=TRUE,I.Facility.UnitCount&gt;=17,I.Developer.C8=TRUE,F1280=""),"Incomplete","Complete")</f>
        <v>Complete</v>
      </c>
      <c r="I1280" s="68" t="s">
        <v>1861</v>
      </c>
    </row>
    <row r="1281" spans="2:9" ht="15" customHeight="1" x14ac:dyDescent="0.25">
      <c r="B1281" s="7" t="s">
        <v>1859</v>
      </c>
      <c r="C1281" s="5">
        <v>3</v>
      </c>
      <c r="D1281" s="6" t="s">
        <v>8336</v>
      </c>
      <c r="E1281" s="76"/>
      <c r="F1281" s="76" t="str">
        <f>IF(INDEX(I.Electricity.ES1U17C8,3)="","",INDEX(I.Electricity.ES1U17C8,3))</f>
        <v/>
      </c>
      <c r="G1281" s="76"/>
      <c r="H1281" s="5" t="str">
        <f>IF(AND(I.Developer.ES1=TRUE,I.Facility.UnitCount&gt;=17,I.Developer.C8=TRUE,F1281=""),"Incomplete","Complete")</f>
        <v>Complete</v>
      </c>
      <c r="I1281" s="71" t="s">
        <v>1862</v>
      </c>
    </row>
    <row r="1282" spans="2:9" ht="15" customHeight="1" x14ac:dyDescent="0.25">
      <c r="B1282" s="9" t="s">
        <v>1863</v>
      </c>
      <c r="C1282" s="1">
        <v>1</v>
      </c>
      <c r="D1282" s="2" t="s">
        <v>8337</v>
      </c>
      <c r="E1282" s="16"/>
      <c r="F1282" s="16" t="str">
        <f>IF(INDEX(I.Electricity.ES1U18C8,1)="","",INDEX(I.Electricity.ES1U18C8,1))</f>
        <v/>
      </c>
      <c r="G1282" s="16"/>
      <c r="H1282" s="1" t="str">
        <f>IF(AND(I.Developer.ES1=TRUE,I.Facility.UnitCount&gt;=18,I.Developer.C8=TRUE,F1282=""),"Incomplete","Complete")</f>
        <v>Complete</v>
      </c>
      <c r="I1282" s="68" t="s">
        <v>1864</v>
      </c>
    </row>
    <row r="1283" spans="2:9" ht="15" customHeight="1" x14ac:dyDescent="0.25">
      <c r="B1283" s="9" t="s">
        <v>1863</v>
      </c>
      <c r="C1283" s="1">
        <v>2</v>
      </c>
      <c r="D1283" s="2" t="s">
        <v>8337</v>
      </c>
      <c r="E1283" s="16"/>
      <c r="F1283" s="16" t="str">
        <f>IF(INDEX(I.Electricity.ES1U18C8,2)="","",INDEX(I.Electricity.ES1U18C8,2))</f>
        <v/>
      </c>
      <c r="G1283" s="16"/>
      <c r="H1283" s="1" t="str">
        <f>IF(AND(I.Developer.ES1=TRUE,I.Facility.UnitCount&gt;=18,I.Developer.C8=TRUE,F1283=""),"Incomplete","Complete")</f>
        <v>Complete</v>
      </c>
      <c r="I1283" s="68" t="s">
        <v>1865</v>
      </c>
    </row>
    <row r="1284" spans="2:9" ht="15" customHeight="1" x14ac:dyDescent="0.25">
      <c r="B1284" s="7" t="s">
        <v>1863</v>
      </c>
      <c r="C1284" s="5">
        <v>3</v>
      </c>
      <c r="D1284" s="6" t="s">
        <v>8337</v>
      </c>
      <c r="E1284" s="76"/>
      <c r="F1284" s="76" t="str">
        <f>IF(INDEX(I.Electricity.ES1U18C8,3)="","",INDEX(I.Electricity.ES1U18C8,3))</f>
        <v/>
      </c>
      <c r="G1284" s="76"/>
      <c r="H1284" s="5" t="str">
        <f>IF(AND(I.Developer.ES1=TRUE,I.Facility.UnitCount&gt;=18,I.Developer.C8=TRUE,F1284=""),"Incomplete","Complete")</f>
        <v>Complete</v>
      </c>
      <c r="I1284" s="71" t="s">
        <v>1866</v>
      </c>
    </row>
    <row r="1285" spans="2:9" ht="15" customHeight="1" x14ac:dyDescent="0.25">
      <c r="B1285" s="9" t="s">
        <v>1867</v>
      </c>
      <c r="C1285" s="1">
        <v>1</v>
      </c>
      <c r="D1285" s="2" t="s">
        <v>8338</v>
      </c>
      <c r="E1285" s="16"/>
      <c r="F1285" s="16" t="str">
        <f>IF(INDEX(I.Electricity.ES1U19C8,1)="","",INDEX(I.Electricity.ES1U19C8,1))</f>
        <v/>
      </c>
      <c r="G1285" s="16"/>
      <c r="H1285" s="1" t="str">
        <f>IF(AND(I.Developer.ES1=TRUE,I.Facility.UnitCount&gt;=19,I.Developer.C8=TRUE,F1285=""),"Incomplete","Complete")</f>
        <v>Complete</v>
      </c>
      <c r="I1285" s="68" t="s">
        <v>1868</v>
      </c>
    </row>
    <row r="1286" spans="2:9" ht="15" customHeight="1" x14ac:dyDescent="0.25">
      <c r="B1286" s="9" t="s">
        <v>1867</v>
      </c>
      <c r="C1286" s="1">
        <v>2</v>
      </c>
      <c r="D1286" s="2" t="s">
        <v>8338</v>
      </c>
      <c r="E1286" s="16"/>
      <c r="F1286" s="16" t="str">
        <f>IF(INDEX(I.Electricity.ES1U19C8,2)="","",INDEX(I.Electricity.ES1U19C8,2))</f>
        <v/>
      </c>
      <c r="G1286" s="16"/>
      <c r="H1286" s="1" t="str">
        <f>IF(AND(I.Developer.ES1=TRUE,I.Facility.UnitCount&gt;=19,I.Developer.C8=TRUE,F1286=""),"Incomplete","Complete")</f>
        <v>Complete</v>
      </c>
      <c r="I1286" s="68" t="s">
        <v>1869</v>
      </c>
    </row>
    <row r="1287" spans="2:9" ht="15" customHeight="1" x14ac:dyDescent="0.25">
      <c r="B1287" s="7" t="s">
        <v>1867</v>
      </c>
      <c r="C1287" s="5">
        <v>3</v>
      </c>
      <c r="D1287" s="6" t="s">
        <v>8338</v>
      </c>
      <c r="E1287" s="76"/>
      <c r="F1287" s="76" t="str">
        <f>IF(INDEX(I.Electricity.ES1U19C8,3)="","",INDEX(I.Electricity.ES1U19C8,3))</f>
        <v/>
      </c>
      <c r="G1287" s="76"/>
      <c r="H1287" s="5" t="str">
        <f>IF(AND(I.Developer.ES1=TRUE,I.Facility.UnitCount&gt;=19,I.Developer.C8=TRUE,F1287=""),"Incomplete","Complete")</f>
        <v>Complete</v>
      </c>
      <c r="I1287" s="71" t="s">
        <v>1870</v>
      </c>
    </row>
    <row r="1288" spans="2:9" ht="15" customHeight="1" x14ac:dyDescent="0.25">
      <c r="B1288" s="9" t="s">
        <v>1871</v>
      </c>
      <c r="C1288" s="1">
        <v>1</v>
      </c>
      <c r="D1288" s="2" t="s">
        <v>8339</v>
      </c>
      <c r="E1288" s="16"/>
      <c r="F1288" s="16" t="str">
        <f>IF(INDEX(I.Electricity.ES1U20C8,1)="","",INDEX(I.Electricity.ES1U20C8,1))</f>
        <v/>
      </c>
      <c r="G1288" s="16"/>
      <c r="H1288" s="1" t="str">
        <f>IF(AND(I.Developer.ES1=TRUE,I.Facility.UnitCount&gt;=20,I.Developer.C8=TRUE,F1288=""),"Incomplete","Complete")</f>
        <v>Complete</v>
      </c>
      <c r="I1288" s="68" t="s">
        <v>1872</v>
      </c>
    </row>
    <row r="1289" spans="2:9" ht="15" customHeight="1" x14ac:dyDescent="0.25">
      <c r="B1289" s="9" t="s">
        <v>1871</v>
      </c>
      <c r="C1289" s="1">
        <v>2</v>
      </c>
      <c r="D1289" s="2" t="s">
        <v>8339</v>
      </c>
      <c r="E1289" s="16"/>
      <c r="F1289" s="16" t="str">
        <f>IF(INDEX(I.Electricity.ES1U20C8,2)="","",INDEX(I.Electricity.ES1U20C8,2))</f>
        <v/>
      </c>
      <c r="G1289" s="16"/>
      <c r="H1289" s="1" t="str">
        <f>IF(AND(I.Developer.ES1=TRUE,I.Facility.UnitCount&gt;=20,I.Developer.C8=TRUE,F1289=""),"Incomplete","Complete")</f>
        <v>Complete</v>
      </c>
      <c r="I1289" s="68" t="s">
        <v>1873</v>
      </c>
    </row>
    <row r="1290" spans="2:9" ht="15" customHeight="1" x14ac:dyDescent="0.25">
      <c r="B1290" s="7" t="s">
        <v>1871</v>
      </c>
      <c r="C1290" s="5">
        <v>3</v>
      </c>
      <c r="D1290" s="6" t="s">
        <v>8339</v>
      </c>
      <c r="E1290" s="76"/>
      <c r="F1290" s="76" t="str">
        <f>IF(INDEX(I.Electricity.ES1U20C8,3)="","",INDEX(I.Electricity.ES1U20C8,3))</f>
        <v/>
      </c>
      <c r="G1290" s="76"/>
      <c r="H1290" s="5" t="str">
        <f>IF(AND(I.Developer.ES1=TRUE,I.Facility.UnitCount&gt;=20,I.Developer.C8=TRUE,F1290=""),"Incomplete","Complete")</f>
        <v>Complete</v>
      </c>
      <c r="I1290" s="71" t="s">
        <v>1874</v>
      </c>
    </row>
    <row r="1291" spans="2:9" ht="15" customHeight="1" x14ac:dyDescent="0.25">
      <c r="B1291" s="9" t="s">
        <v>1875</v>
      </c>
      <c r="C1291" s="1">
        <v>1</v>
      </c>
      <c r="D1291" s="2" t="s">
        <v>8340</v>
      </c>
      <c r="E1291" s="16"/>
      <c r="F1291" s="16" t="str">
        <f>IF(INDEX(I.Electricity.ES1U1C9,1)="","",INDEX(I.Electricity.ES1U1C9,1))</f>
        <v/>
      </c>
      <c r="G1291" s="16"/>
      <c r="H1291" s="1" t="str">
        <f>IF(AND(I.Developer.ES1=TRUE,I.Facility.UnitCount&gt;=1,I.Developer.C9=TRUE,F1291=""),"Incomplete","Complete")</f>
        <v>Complete</v>
      </c>
      <c r="I1291" s="68" t="s">
        <v>1876</v>
      </c>
    </row>
    <row r="1292" spans="2:9" ht="15" customHeight="1" x14ac:dyDescent="0.25">
      <c r="B1292" s="9" t="s">
        <v>1875</v>
      </c>
      <c r="C1292" s="1">
        <v>2</v>
      </c>
      <c r="D1292" s="2" t="s">
        <v>8340</v>
      </c>
      <c r="E1292" s="16"/>
      <c r="F1292" s="16" t="str">
        <f>IF(INDEX(I.Electricity.ES1U1C9,2)="","",INDEX(I.Electricity.ES1U1C9,2))</f>
        <v/>
      </c>
      <c r="G1292" s="16"/>
      <c r="H1292" s="1" t="str">
        <f>IF(AND(I.Developer.ES1=TRUE,I.Facility.UnitCount&gt;=1,I.Developer.C9=TRUE,F1292=""),"Incomplete","Complete")</f>
        <v>Complete</v>
      </c>
      <c r="I1292" s="68" t="s">
        <v>1877</v>
      </c>
    </row>
    <row r="1293" spans="2:9" ht="15" customHeight="1" x14ac:dyDescent="0.25">
      <c r="B1293" s="7" t="s">
        <v>1875</v>
      </c>
      <c r="C1293" s="5">
        <v>3</v>
      </c>
      <c r="D1293" s="6" t="s">
        <v>8340</v>
      </c>
      <c r="E1293" s="76"/>
      <c r="F1293" s="76" t="str">
        <f>IF(INDEX(I.Electricity.ES1U1C9,3)="","",INDEX(I.Electricity.ES1U1C9,3))</f>
        <v/>
      </c>
      <c r="G1293" s="76"/>
      <c r="H1293" s="5" t="str">
        <f>IF(AND(I.Developer.ES1=TRUE,I.Facility.UnitCount&gt;=1,I.Developer.C9=TRUE,F1293=""),"Incomplete","Complete")</f>
        <v>Complete</v>
      </c>
      <c r="I1293" s="71" t="s">
        <v>1878</v>
      </c>
    </row>
    <row r="1294" spans="2:9" ht="15" customHeight="1" x14ac:dyDescent="0.25">
      <c r="B1294" s="9" t="s">
        <v>1879</v>
      </c>
      <c r="C1294" s="1">
        <v>1</v>
      </c>
      <c r="D1294" s="2" t="s">
        <v>8341</v>
      </c>
      <c r="E1294" s="16"/>
      <c r="F1294" s="16" t="str">
        <f>IF(INDEX(I.Electricity.ES1U2C9,1)="","",INDEX(I.Electricity.ES1U2C9,1))</f>
        <v/>
      </c>
      <c r="G1294" s="16"/>
      <c r="H1294" s="1" t="str">
        <f>IF(AND(I.Developer.ES1=TRUE,I.Facility.UnitCount&gt;=2,I.Developer.C9=TRUE,F1294=""),"Incomplete","Complete")</f>
        <v>Complete</v>
      </c>
      <c r="I1294" s="68" t="s">
        <v>1880</v>
      </c>
    </row>
    <row r="1295" spans="2:9" ht="15" customHeight="1" x14ac:dyDescent="0.25">
      <c r="B1295" s="9" t="s">
        <v>1879</v>
      </c>
      <c r="C1295" s="1">
        <v>2</v>
      </c>
      <c r="D1295" s="2" t="s">
        <v>8341</v>
      </c>
      <c r="E1295" s="16"/>
      <c r="F1295" s="16" t="str">
        <f>IF(INDEX(I.Electricity.ES1U2C9,2)="","",INDEX(I.Electricity.ES1U2C9,2))</f>
        <v/>
      </c>
      <c r="G1295" s="16"/>
      <c r="H1295" s="1" t="str">
        <f>IF(AND(I.Developer.ES1=TRUE,I.Facility.UnitCount&gt;=2,I.Developer.C9=TRUE,F1295=""),"Incomplete","Complete")</f>
        <v>Complete</v>
      </c>
      <c r="I1295" s="68" t="s">
        <v>1881</v>
      </c>
    </row>
    <row r="1296" spans="2:9" ht="15" customHeight="1" x14ac:dyDescent="0.25">
      <c r="B1296" s="7" t="s">
        <v>1879</v>
      </c>
      <c r="C1296" s="5">
        <v>3</v>
      </c>
      <c r="D1296" s="6" t="s">
        <v>8341</v>
      </c>
      <c r="E1296" s="76"/>
      <c r="F1296" s="76" t="str">
        <f>IF(INDEX(I.Electricity.ES1U2C9,3)="","",INDEX(I.Electricity.ES1U2C9,3))</f>
        <v/>
      </c>
      <c r="G1296" s="76"/>
      <c r="H1296" s="5" t="str">
        <f>IF(AND(I.Developer.ES1=TRUE,I.Facility.UnitCount&gt;=2,I.Developer.C9=TRUE,F1296=""),"Incomplete","Complete")</f>
        <v>Complete</v>
      </c>
      <c r="I1296" s="71" t="s">
        <v>1882</v>
      </c>
    </row>
    <row r="1297" spans="2:9" ht="15" customHeight="1" x14ac:dyDescent="0.25">
      <c r="B1297" s="9" t="s">
        <v>1883</v>
      </c>
      <c r="C1297" s="1">
        <v>1</v>
      </c>
      <c r="D1297" s="2" t="s">
        <v>8342</v>
      </c>
      <c r="E1297" s="16"/>
      <c r="F1297" s="16" t="str">
        <f>IF(INDEX(I.Electricity.ES1U3C9,1)="","",INDEX(I.Electricity.ES1U3C9,1))</f>
        <v/>
      </c>
      <c r="G1297" s="16"/>
      <c r="H1297" s="1" t="str">
        <f>IF(AND(I.Developer.ES1=TRUE,I.Facility.UnitCount&gt;=3,I.Developer.C9=TRUE,F1297=""),"Incomplete","Complete")</f>
        <v>Complete</v>
      </c>
      <c r="I1297" s="68" t="s">
        <v>1884</v>
      </c>
    </row>
    <row r="1298" spans="2:9" ht="15" customHeight="1" x14ac:dyDescent="0.25">
      <c r="B1298" s="9" t="s">
        <v>1883</v>
      </c>
      <c r="C1298" s="1">
        <v>2</v>
      </c>
      <c r="D1298" s="2" t="s">
        <v>8342</v>
      </c>
      <c r="E1298" s="16"/>
      <c r="F1298" s="16" t="str">
        <f>IF(INDEX(I.Electricity.ES1U3C9,2)="","",INDEX(I.Electricity.ES1U3C9,2))</f>
        <v/>
      </c>
      <c r="G1298" s="16"/>
      <c r="H1298" s="1" t="str">
        <f>IF(AND(I.Developer.ES1=TRUE,I.Facility.UnitCount&gt;=3,I.Developer.C9=TRUE,F1298=""),"Incomplete","Complete")</f>
        <v>Complete</v>
      </c>
      <c r="I1298" s="68" t="s">
        <v>1885</v>
      </c>
    </row>
    <row r="1299" spans="2:9" ht="15" customHeight="1" x14ac:dyDescent="0.25">
      <c r="B1299" s="7" t="s">
        <v>1883</v>
      </c>
      <c r="C1299" s="5">
        <v>3</v>
      </c>
      <c r="D1299" s="6" t="s">
        <v>8342</v>
      </c>
      <c r="E1299" s="76"/>
      <c r="F1299" s="76" t="str">
        <f>IF(INDEX(I.Electricity.ES1U3C9,3)="","",INDEX(I.Electricity.ES1U3C9,3))</f>
        <v/>
      </c>
      <c r="G1299" s="76"/>
      <c r="H1299" s="5" t="str">
        <f>IF(AND(I.Developer.ES1=TRUE,I.Facility.UnitCount&gt;=3,I.Developer.C9=TRUE,F1299=""),"Incomplete","Complete")</f>
        <v>Complete</v>
      </c>
      <c r="I1299" s="71" t="s">
        <v>1886</v>
      </c>
    </row>
    <row r="1300" spans="2:9" ht="15" customHeight="1" x14ac:dyDescent="0.25">
      <c r="B1300" s="9" t="s">
        <v>1887</v>
      </c>
      <c r="C1300" s="1">
        <v>1</v>
      </c>
      <c r="D1300" s="2" t="s">
        <v>8343</v>
      </c>
      <c r="E1300" s="16"/>
      <c r="F1300" s="16" t="str">
        <f>IF(INDEX(I.Electricity.ES1U4C9,1)="","",INDEX(I.Electricity.ES1U4C9,1))</f>
        <v/>
      </c>
      <c r="G1300" s="16"/>
      <c r="H1300" s="1" t="str">
        <f>IF(AND(I.Developer.ES1=TRUE,I.Facility.UnitCount&gt;=4,I.Developer.C9=TRUE,F1300=""),"Incomplete","Complete")</f>
        <v>Complete</v>
      </c>
      <c r="I1300" s="68" t="s">
        <v>1888</v>
      </c>
    </row>
    <row r="1301" spans="2:9" ht="15" customHeight="1" x14ac:dyDescent="0.25">
      <c r="B1301" s="9" t="s">
        <v>1887</v>
      </c>
      <c r="C1301" s="1">
        <v>2</v>
      </c>
      <c r="D1301" s="2" t="s">
        <v>8343</v>
      </c>
      <c r="E1301" s="16"/>
      <c r="F1301" s="16" t="str">
        <f>IF(INDEX(I.Electricity.ES1U4C9,2)="","",INDEX(I.Electricity.ES1U4C9,2))</f>
        <v/>
      </c>
      <c r="G1301" s="16"/>
      <c r="H1301" s="1" t="str">
        <f>IF(AND(I.Developer.ES1=TRUE,I.Facility.UnitCount&gt;=4,I.Developer.C9=TRUE,F1301=""),"Incomplete","Complete")</f>
        <v>Complete</v>
      </c>
      <c r="I1301" s="68" t="s">
        <v>1889</v>
      </c>
    </row>
    <row r="1302" spans="2:9" ht="15" customHeight="1" x14ac:dyDescent="0.25">
      <c r="B1302" s="7" t="s">
        <v>1887</v>
      </c>
      <c r="C1302" s="5">
        <v>3</v>
      </c>
      <c r="D1302" s="6" t="s">
        <v>8343</v>
      </c>
      <c r="E1302" s="76"/>
      <c r="F1302" s="76" t="str">
        <f>IF(INDEX(I.Electricity.ES1U4C9,3)="","",INDEX(I.Electricity.ES1U4C9,3))</f>
        <v/>
      </c>
      <c r="G1302" s="76"/>
      <c r="H1302" s="5" t="str">
        <f>IF(AND(I.Developer.ES1=TRUE,I.Facility.UnitCount&gt;=4,I.Developer.C9=TRUE,F1302=""),"Incomplete","Complete")</f>
        <v>Complete</v>
      </c>
      <c r="I1302" s="71" t="s">
        <v>1890</v>
      </c>
    </row>
    <row r="1303" spans="2:9" ht="15" customHeight="1" x14ac:dyDescent="0.25">
      <c r="B1303" s="9" t="s">
        <v>1891</v>
      </c>
      <c r="C1303" s="1">
        <v>1</v>
      </c>
      <c r="D1303" s="2" t="s">
        <v>8344</v>
      </c>
      <c r="E1303" s="16"/>
      <c r="F1303" s="16" t="str">
        <f>IF(INDEX(I.Electricity.ES1U5C9,1)="","",INDEX(I.Electricity.ES1U5C9,1))</f>
        <v/>
      </c>
      <c r="G1303" s="16"/>
      <c r="H1303" s="1" t="str">
        <f>IF(AND(I.Developer.ES1=TRUE,I.Facility.UnitCount&gt;=5,I.Developer.C9=TRUE,F1303=""),"Incomplete","Complete")</f>
        <v>Complete</v>
      </c>
      <c r="I1303" s="68" t="s">
        <v>1892</v>
      </c>
    </row>
    <row r="1304" spans="2:9" ht="15" customHeight="1" x14ac:dyDescent="0.25">
      <c r="B1304" s="9" t="s">
        <v>1891</v>
      </c>
      <c r="C1304" s="1">
        <v>2</v>
      </c>
      <c r="D1304" s="2" t="s">
        <v>8344</v>
      </c>
      <c r="E1304" s="16"/>
      <c r="F1304" s="16" t="str">
        <f>IF(INDEX(I.Electricity.ES1U5C9,2)="","",INDEX(I.Electricity.ES1U5C9,2))</f>
        <v/>
      </c>
      <c r="G1304" s="16"/>
      <c r="H1304" s="1" t="str">
        <f>IF(AND(I.Developer.ES1=TRUE,I.Facility.UnitCount&gt;=5,I.Developer.C9=TRUE,F1304=""),"Incomplete","Complete")</f>
        <v>Complete</v>
      </c>
      <c r="I1304" s="68" t="s">
        <v>1893</v>
      </c>
    </row>
    <row r="1305" spans="2:9" ht="15" customHeight="1" x14ac:dyDescent="0.25">
      <c r="B1305" s="7" t="s">
        <v>1891</v>
      </c>
      <c r="C1305" s="5">
        <v>3</v>
      </c>
      <c r="D1305" s="6" t="s">
        <v>8344</v>
      </c>
      <c r="E1305" s="76"/>
      <c r="F1305" s="76" t="str">
        <f>IF(INDEX(I.Electricity.ES1U5C9,3)="","",INDEX(I.Electricity.ES1U5C9,3))</f>
        <v/>
      </c>
      <c r="G1305" s="76"/>
      <c r="H1305" s="5" t="str">
        <f>IF(AND(I.Developer.ES1=TRUE,I.Facility.UnitCount&gt;=5,I.Developer.C9=TRUE,F1305=""),"Incomplete","Complete")</f>
        <v>Complete</v>
      </c>
      <c r="I1305" s="71" t="s">
        <v>1894</v>
      </c>
    </row>
    <row r="1306" spans="2:9" ht="15" customHeight="1" x14ac:dyDescent="0.25">
      <c r="B1306" s="9" t="s">
        <v>1895</v>
      </c>
      <c r="C1306" s="1">
        <v>1</v>
      </c>
      <c r="D1306" s="2" t="s">
        <v>8345</v>
      </c>
      <c r="E1306" s="16"/>
      <c r="F1306" s="16" t="str">
        <f>IF(INDEX(I.Electricity.ES1U6C9,1)="","",INDEX(I.Electricity.ES1U6C9,1))</f>
        <v/>
      </c>
      <c r="G1306" s="16"/>
      <c r="H1306" s="1" t="str">
        <f>IF(AND(I.Developer.ES1=TRUE,I.Facility.UnitCount&gt;=6,I.Developer.C9=TRUE,F1306=""),"Incomplete","Complete")</f>
        <v>Complete</v>
      </c>
      <c r="I1306" s="68" t="s">
        <v>1896</v>
      </c>
    </row>
    <row r="1307" spans="2:9" ht="15" customHeight="1" x14ac:dyDescent="0.25">
      <c r="B1307" s="9" t="s">
        <v>1895</v>
      </c>
      <c r="C1307" s="1">
        <v>2</v>
      </c>
      <c r="D1307" s="2" t="s">
        <v>8345</v>
      </c>
      <c r="E1307" s="16"/>
      <c r="F1307" s="16" t="str">
        <f>IF(INDEX(I.Electricity.ES1U6C9,2)="","",INDEX(I.Electricity.ES1U6C9,2))</f>
        <v/>
      </c>
      <c r="G1307" s="16"/>
      <c r="H1307" s="1" t="str">
        <f>IF(AND(I.Developer.ES1=TRUE,I.Facility.UnitCount&gt;=6,I.Developer.C9=TRUE,F1307=""),"Incomplete","Complete")</f>
        <v>Complete</v>
      </c>
      <c r="I1307" s="68" t="s">
        <v>1897</v>
      </c>
    </row>
    <row r="1308" spans="2:9" ht="15" customHeight="1" x14ac:dyDescent="0.25">
      <c r="B1308" s="7" t="s">
        <v>1895</v>
      </c>
      <c r="C1308" s="5">
        <v>3</v>
      </c>
      <c r="D1308" s="6" t="s">
        <v>8345</v>
      </c>
      <c r="E1308" s="76"/>
      <c r="F1308" s="76" t="str">
        <f>IF(INDEX(I.Electricity.ES1U6C9,3)="","",INDEX(I.Electricity.ES1U6C9,3))</f>
        <v/>
      </c>
      <c r="G1308" s="76"/>
      <c r="H1308" s="5" t="str">
        <f>IF(AND(I.Developer.ES1=TRUE,I.Facility.UnitCount&gt;=6,I.Developer.C9=TRUE,F1308=""),"Incomplete","Complete")</f>
        <v>Complete</v>
      </c>
      <c r="I1308" s="71" t="s">
        <v>1898</v>
      </c>
    </row>
    <row r="1309" spans="2:9" ht="15" customHeight="1" x14ac:dyDescent="0.25">
      <c r="B1309" s="9" t="s">
        <v>1899</v>
      </c>
      <c r="C1309" s="1">
        <v>1</v>
      </c>
      <c r="D1309" s="2" t="s">
        <v>8346</v>
      </c>
      <c r="E1309" s="16"/>
      <c r="F1309" s="16" t="str">
        <f>IF(INDEX(I.Electricity.ES1U7C9,1)="","",INDEX(I.Electricity.ES1U7C9,1))</f>
        <v/>
      </c>
      <c r="G1309" s="16"/>
      <c r="H1309" s="1" t="str">
        <f>IF(AND(I.Developer.ES1=TRUE,I.Facility.UnitCount&gt;=7,I.Developer.C9=TRUE,F1309=""),"Incomplete","Complete")</f>
        <v>Complete</v>
      </c>
      <c r="I1309" s="68" t="s">
        <v>1900</v>
      </c>
    </row>
    <row r="1310" spans="2:9" ht="15" customHeight="1" x14ac:dyDescent="0.25">
      <c r="B1310" s="9" t="s">
        <v>1899</v>
      </c>
      <c r="C1310" s="1">
        <v>2</v>
      </c>
      <c r="D1310" s="2" t="s">
        <v>8346</v>
      </c>
      <c r="E1310" s="16"/>
      <c r="F1310" s="16" t="str">
        <f>IF(INDEX(I.Electricity.ES1U7C9,2)="","",INDEX(I.Electricity.ES1U7C9,2))</f>
        <v/>
      </c>
      <c r="G1310" s="16"/>
      <c r="H1310" s="1" t="str">
        <f>IF(AND(I.Developer.ES1=TRUE,I.Facility.UnitCount&gt;=7,I.Developer.C9=TRUE,F1310=""),"Incomplete","Complete")</f>
        <v>Complete</v>
      </c>
      <c r="I1310" s="68" t="s">
        <v>1901</v>
      </c>
    </row>
    <row r="1311" spans="2:9" ht="15" customHeight="1" x14ac:dyDescent="0.25">
      <c r="B1311" s="7" t="s">
        <v>1899</v>
      </c>
      <c r="C1311" s="5">
        <v>3</v>
      </c>
      <c r="D1311" s="6" t="s">
        <v>8346</v>
      </c>
      <c r="E1311" s="76"/>
      <c r="F1311" s="76" t="str">
        <f>IF(INDEX(I.Electricity.ES1U7C9,3)="","",INDEX(I.Electricity.ES1U7C9,3))</f>
        <v/>
      </c>
      <c r="G1311" s="76"/>
      <c r="H1311" s="5" t="str">
        <f>IF(AND(I.Developer.ES1=TRUE,I.Facility.UnitCount&gt;=7,I.Developer.C9=TRUE,F1311=""),"Incomplete","Complete")</f>
        <v>Complete</v>
      </c>
      <c r="I1311" s="71" t="s">
        <v>1902</v>
      </c>
    </row>
    <row r="1312" spans="2:9" ht="15" customHeight="1" x14ac:dyDescent="0.25">
      <c r="B1312" s="9" t="s">
        <v>1903</v>
      </c>
      <c r="C1312" s="1">
        <v>1</v>
      </c>
      <c r="D1312" s="2" t="s">
        <v>8347</v>
      </c>
      <c r="E1312" s="16"/>
      <c r="F1312" s="16" t="str">
        <f>IF(INDEX(I.Electricity.ES1U8C9,1)="","",INDEX(I.Electricity.ES1U8C9,1))</f>
        <v/>
      </c>
      <c r="G1312" s="16"/>
      <c r="H1312" s="1" t="str">
        <f>IF(AND(I.Developer.ES1=TRUE,I.Facility.UnitCount&gt;=8,I.Developer.C9=TRUE,F1312=""),"Incomplete","Complete")</f>
        <v>Complete</v>
      </c>
      <c r="I1312" s="68" t="s">
        <v>1904</v>
      </c>
    </row>
    <row r="1313" spans="2:9" ht="15" customHeight="1" x14ac:dyDescent="0.25">
      <c r="B1313" s="9" t="s">
        <v>1903</v>
      </c>
      <c r="C1313" s="1">
        <v>2</v>
      </c>
      <c r="D1313" s="2" t="s">
        <v>8347</v>
      </c>
      <c r="E1313" s="16"/>
      <c r="F1313" s="16" t="str">
        <f>IF(INDEX(I.Electricity.ES1U8C9,2)="","",INDEX(I.Electricity.ES1U8C9,2))</f>
        <v/>
      </c>
      <c r="G1313" s="16"/>
      <c r="H1313" s="1" t="str">
        <f>IF(AND(I.Developer.ES1=TRUE,I.Facility.UnitCount&gt;=8,I.Developer.C9=TRUE,F1313=""),"Incomplete","Complete")</f>
        <v>Complete</v>
      </c>
      <c r="I1313" s="68" t="s">
        <v>1905</v>
      </c>
    </row>
    <row r="1314" spans="2:9" ht="15" customHeight="1" x14ac:dyDescent="0.25">
      <c r="B1314" s="7" t="s">
        <v>1903</v>
      </c>
      <c r="C1314" s="5">
        <v>3</v>
      </c>
      <c r="D1314" s="6" t="s">
        <v>8347</v>
      </c>
      <c r="E1314" s="76"/>
      <c r="F1314" s="76" t="str">
        <f>IF(INDEX(I.Electricity.ES1U8C9,3)="","",INDEX(I.Electricity.ES1U8C9,3))</f>
        <v/>
      </c>
      <c r="G1314" s="76"/>
      <c r="H1314" s="5" t="str">
        <f>IF(AND(I.Developer.ES1=TRUE,I.Facility.UnitCount&gt;=8,I.Developer.C9=TRUE,F1314=""),"Incomplete","Complete")</f>
        <v>Complete</v>
      </c>
      <c r="I1314" s="71" t="s">
        <v>1906</v>
      </c>
    </row>
    <row r="1315" spans="2:9" ht="15" customHeight="1" x14ac:dyDescent="0.25">
      <c r="B1315" s="9" t="s">
        <v>1907</v>
      </c>
      <c r="C1315" s="1">
        <v>1</v>
      </c>
      <c r="D1315" s="2" t="s">
        <v>8348</v>
      </c>
      <c r="E1315" s="16"/>
      <c r="F1315" s="16" t="str">
        <f>IF(INDEX(I.Electricity.ES1U9C9,1)="","",INDEX(I.Electricity.ES1U9C9,1))</f>
        <v/>
      </c>
      <c r="G1315" s="16"/>
      <c r="H1315" s="1" t="str">
        <f>IF(AND(I.Developer.ES1=TRUE,I.Facility.UnitCount&gt;=9,I.Developer.C9=TRUE,F1315=""),"Incomplete","Complete")</f>
        <v>Complete</v>
      </c>
      <c r="I1315" s="68" t="s">
        <v>1908</v>
      </c>
    </row>
    <row r="1316" spans="2:9" ht="15" customHeight="1" x14ac:dyDescent="0.25">
      <c r="B1316" s="9" t="s">
        <v>1907</v>
      </c>
      <c r="C1316" s="1">
        <v>2</v>
      </c>
      <c r="D1316" s="2" t="s">
        <v>8348</v>
      </c>
      <c r="E1316" s="16"/>
      <c r="F1316" s="16" t="str">
        <f>IF(INDEX(I.Electricity.ES1U9C9,2)="","",INDEX(I.Electricity.ES1U9C9,2))</f>
        <v/>
      </c>
      <c r="G1316" s="16"/>
      <c r="H1316" s="1" t="str">
        <f>IF(AND(I.Developer.ES1=TRUE,I.Facility.UnitCount&gt;=9,I.Developer.C9=TRUE,F1316=""),"Incomplete","Complete")</f>
        <v>Complete</v>
      </c>
      <c r="I1316" s="68" t="s">
        <v>1909</v>
      </c>
    </row>
    <row r="1317" spans="2:9" ht="15" customHeight="1" x14ac:dyDescent="0.25">
      <c r="B1317" s="7" t="s">
        <v>1907</v>
      </c>
      <c r="C1317" s="5">
        <v>3</v>
      </c>
      <c r="D1317" s="6" t="s">
        <v>8348</v>
      </c>
      <c r="E1317" s="76"/>
      <c r="F1317" s="76" t="str">
        <f>IF(INDEX(I.Electricity.ES1U9C9,3)="","",INDEX(I.Electricity.ES1U9C9,3))</f>
        <v/>
      </c>
      <c r="G1317" s="76"/>
      <c r="H1317" s="5" t="str">
        <f>IF(AND(I.Developer.ES1=TRUE,I.Facility.UnitCount&gt;=9,I.Developer.C9=TRUE,F1317=""),"Incomplete","Complete")</f>
        <v>Complete</v>
      </c>
      <c r="I1317" s="71" t="s">
        <v>1910</v>
      </c>
    </row>
    <row r="1318" spans="2:9" ht="15" customHeight="1" x14ac:dyDescent="0.25">
      <c r="B1318" s="9" t="s">
        <v>1911</v>
      </c>
      <c r="C1318" s="1">
        <v>1</v>
      </c>
      <c r="D1318" s="2" t="s">
        <v>8349</v>
      </c>
      <c r="E1318" s="16"/>
      <c r="F1318" s="16" t="str">
        <f>IF(INDEX(I.Electricity.ES1U10C9,1)="","",INDEX(I.Electricity.ES1U10C9,1))</f>
        <v/>
      </c>
      <c r="G1318" s="16"/>
      <c r="H1318" s="1" t="str">
        <f>IF(AND(I.Developer.ES1=TRUE,I.Facility.UnitCount&gt;=10,I.Developer.C9=TRUE,F1318=""),"Incomplete","Complete")</f>
        <v>Complete</v>
      </c>
      <c r="I1318" s="68" t="s">
        <v>1912</v>
      </c>
    </row>
    <row r="1319" spans="2:9" ht="15" customHeight="1" x14ac:dyDescent="0.25">
      <c r="B1319" s="9" t="s">
        <v>1911</v>
      </c>
      <c r="C1319" s="1">
        <v>2</v>
      </c>
      <c r="D1319" s="2" t="s">
        <v>8349</v>
      </c>
      <c r="E1319" s="16"/>
      <c r="F1319" s="16" t="str">
        <f>IF(INDEX(I.Electricity.ES1U10C9,2)="","",INDEX(I.Electricity.ES1U10C9,2))</f>
        <v/>
      </c>
      <c r="G1319" s="16"/>
      <c r="H1319" s="1" t="str">
        <f>IF(AND(I.Developer.ES1=TRUE,I.Facility.UnitCount&gt;=10,I.Developer.C9=TRUE,F1319=""),"Incomplete","Complete")</f>
        <v>Complete</v>
      </c>
      <c r="I1319" s="68" t="s">
        <v>1913</v>
      </c>
    </row>
    <row r="1320" spans="2:9" ht="15" customHeight="1" x14ac:dyDescent="0.25">
      <c r="B1320" s="7" t="s">
        <v>1911</v>
      </c>
      <c r="C1320" s="5">
        <v>3</v>
      </c>
      <c r="D1320" s="6" t="s">
        <v>8349</v>
      </c>
      <c r="E1320" s="76"/>
      <c r="F1320" s="76" t="str">
        <f>IF(INDEX(I.Electricity.ES1U10C9,3)="","",INDEX(I.Electricity.ES1U10C9,3))</f>
        <v/>
      </c>
      <c r="G1320" s="76"/>
      <c r="H1320" s="5" t="str">
        <f>IF(AND(I.Developer.ES1=TRUE,I.Facility.UnitCount&gt;=10,I.Developer.C9=TRUE,F1320=""),"Incomplete","Complete")</f>
        <v>Complete</v>
      </c>
      <c r="I1320" s="71" t="s">
        <v>1914</v>
      </c>
    </row>
    <row r="1321" spans="2:9" ht="15" customHeight="1" x14ac:dyDescent="0.25">
      <c r="B1321" s="28" t="s">
        <v>1915</v>
      </c>
      <c r="C1321" s="26">
        <v>1</v>
      </c>
      <c r="D1321" s="27" t="s">
        <v>8350</v>
      </c>
      <c r="E1321" s="77"/>
      <c r="F1321" s="77" t="str">
        <f>IF(INDEX(I.Electricity.ES1U11C9,1)="","",INDEX(I.Electricity.ES1U11C9,1))</f>
        <v/>
      </c>
      <c r="G1321" s="77"/>
      <c r="H1321" s="26" t="str">
        <f>IF(AND(I.Developer.ES1=TRUE,I.Facility.UnitCount&gt;=11,I.Developer.C9=TRUE,F1321=""),"Incomplete","Complete")</f>
        <v>Complete</v>
      </c>
      <c r="I1321" s="67" t="s">
        <v>1916</v>
      </c>
    </row>
    <row r="1322" spans="2:9" ht="15" customHeight="1" x14ac:dyDescent="0.25">
      <c r="B1322" s="9" t="s">
        <v>1915</v>
      </c>
      <c r="C1322" s="1">
        <v>2</v>
      </c>
      <c r="D1322" s="2" t="s">
        <v>8350</v>
      </c>
      <c r="E1322" s="16"/>
      <c r="F1322" s="16" t="str">
        <f>IF(INDEX(I.Electricity.ES1U11C9,2)="","",INDEX(I.Electricity.ES1U11C9,2))</f>
        <v/>
      </c>
      <c r="G1322" s="16"/>
      <c r="H1322" s="1" t="str">
        <f>IF(AND(I.Developer.ES1=TRUE,I.Facility.UnitCount&gt;=11,I.Developer.C9=TRUE,F1322=""),"Incomplete","Complete")</f>
        <v>Complete</v>
      </c>
      <c r="I1322" s="68" t="s">
        <v>1917</v>
      </c>
    </row>
    <row r="1323" spans="2:9" ht="15" customHeight="1" x14ac:dyDescent="0.25">
      <c r="B1323" s="7" t="s">
        <v>1915</v>
      </c>
      <c r="C1323" s="5">
        <v>3</v>
      </c>
      <c r="D1323" s="6" t="s">
        <v>8350</v>
      </c>
      <c r="E1323" s="76"/>
      <c r="F1323" s="76" t="str">
        <f>IF(INDEX(I.Electricity.ES1U11C9,3)="","",INDEX(I.Electricity.ES1U11C9,3))</f>
        <v/>
      </c>
      <c r="G1323" s="76"/>
      <c r="H1323" s="5" t="str">
        <f>IF(AND(I.Developer.ES1=TRUE,I.Facility.UnitCount&gt;=11,I.Developer.C9=TRUE,F1323=""),"Incomplete","Complete")</f>
        <v>Complete</v>
      </c>
      <c r="I1323" s="71" t="s">
        <v>1918</v>
      </c>
    </row>
    <row r="1324" spans="2:9" ht="15" customHeight="1" x14ac:dyDescent="0.25">
      <c r="B1324" s="9" t="s">
        <v>1919</v>
      </c>
      <c r="C1324" s="1">
        <v>1</v>
      </c>
      <c r="D1324" s="2" t="s">
        <v>8351</v>
      </c>
      <c r="E1324" s="16"/>
      <c r="F1324" s="16" t="str">
        <f>IF(INDEX(I.Electricity.ES1U12C9,1)="","",INDEX(I.Electricity.ES1U12C9,1))</f>
        <v/>
      </c>
      <c r="G1324" s="16"/>
      <c r="H1324" s="1" t="str">
        <f>IF(AND(I.Developer.ES1=TRUE,I.Facility.UnitCount&gt;=12,I.Developer.C9=TRUE,F1324=""),"Incomplete","Complete")</f>
        <v>Complete</v>
      </c>
      <c r="I1324" s="68" t="s">
        <v>1920</v>
      </c>
    </row>
    <row r="1325" spans="2:9" ht="15" customHeight="1" x14ac:dyDescent="0.25">
      <c r="B1325" s="9" t="s">
        <v>1919</v>
      </c>
      <c r="C1325" s="1">
        <v>2</v>
      </c>
      <c r="D1325" s="2" t="s">
        <v>8351</v>
      </c>
      <c r="E1325" s="16"/>
      <c r="F1325" s="16" t="str">
        <f>IF(INDEX(I.Electricity.ES1U12C9,2)="","",INDEX(I.Electricity.ES1U12C9,2))</f>
        <v/>
      </c>
      <c r="G1325" s="16"/>
      <c r="H1325" s="1" t="str">
        <f>IF(AND(I.Developer.ES1=TRUE,I.Facility.UnitCount&gt;=12,I.Developer.C9=TRUE,F1325=""),"Incomplete","Complete")</f>
        <v>Complete</v>
      </c>
      <c r="I1325" s="68" t="s">
        <v>1921</v>
      </c>
    </row>
    <row r="1326" spans="2:9" ht="15" customHeight="1" x14ac:dyDescent="0.25">
      <c r="B1326" s="7" t="s">
        <v>1919</v>
      </c>
      <c r="C1326" s="5">
        <v>3</v>
      </c>
      <c r="D1326" s="6" t="s">
        <v>8351</v>
      </c>
      <c r="E1326" s="76"/>
      <c r="F1326" s="76" t="str">
        <f>IF(INDEX(I.Electricity.ES1U12C9,3)="","",INDEX(I.Electricity.ES1U12C9,3))</f>
        <v/>
      </c>
      <c r="G1326" s="76"/>
      <c r="H1326" s="5" t="str">
        <f>IF(AND(I.Developer.ES1=TRUE,I.Facility.UnitCount&gt;=12,I.Developer.C9=TRUE,F1326=""),"Incomplete","Complete")</f>
        <v>Complete</v>
      </c>
      <c r="I1326" s="71" t="s">
        <v>1922</v>
      </c>
    </row>
    <row r="1327" spans="2:9" ht="15" customHeight="1" x14ac:dyDescent="0.25">
      <c r="B1327" s="9" t="s">
        <v>1923</v>
      </c>
      <c r="C1327" s="1">
        <v>1</v>
      </c>
      <c r="D1327" s="2" t="s">
        <v>8352</v>
      </c>
      <c r="E1327" s="16"/>
      <c r="F1327" s="16" t="str">
        <f>IF(INDEX(I.Electricity.ES1U13C9,1)="","",INDEX(I.Electricity.ES1U13C9,1))</f>
        <v/>
      </c>
      <c r="G1327" s="16"/>
      <c r="H1327" s="1" t="str">
        <f>IF(AND(I.Developer.ES1=TRUE,I.Facility.UnitCount&gt;=13,I.Developer.C9=TRUE,F1327=""),"Incomplete","Complete")</f>
        <v>Complete</v>
      </c>
      <c r="I1327" s="68" t="s">
        <v>1924</v>
      </c>
    </row>
    <row r="1328" spans="2:9" ht="15" customHeight="1" x14ac:dyDescent="0.25">
      <c r="B1328" s="9" t="s">
        <v>1923</v>
      </c>
      <c r="C1328" s="1">
        <v>2</v>
      </c>
      <c r="D1328" s="2" t="s">
        <v>8352</v>
      </c>
      <c r="E1328" s="16"/>
      <c r="F1328" s="16" t="str">
        <f>IF(INDEX(I.Electricity.ES1U13C9,2)="","",INDEX(I.Electricity.ES1U13C9,2))</f>
        <v/>
      </c>
      <c r="G1328" s="16"/>
      <c r="H1328" s="1" t="str">
        <f>IF(AND(I.Developer.ES1=TRUE,I.Facility.UnitCount&gt;=13,I.Developer.C9=TRUE,F1328=""),"Incomplete","Complete")</f>
        <v>Complete</v>
      </c>
      <c r="I1328" s="68" t="s">
        <v>1925</v>
      </c>
    </row>
    <row r="1329" spans="2:9" ht="15" customHeight="1" x14ac:dyDescent="0.25">
      <c r="B1329" s="7" t="s">
        <v>1923</v>
      </c>
      <c r="C1329" s="5">
        <v>3</v>
      </c>
      <c r="D1329" s="6" t="s">
        <v>8352</v>
      </c>
      <c r="E1329" s="76"/>
      <c r="F1329" s="76" t="str">
        <f>IF(INDEX(I.Electricity.ES1U13C9,3)="","",INDEX(I.Electricity.ES1U13C9,3))</f>
        <v/>
      </c>
      <c r="G1329" s="76"/>
      <c r="H1329" s="5" t="str">
        <f>IF(AND(I.Developer.ES1=TRUE,I.Facility.UnitCount&gt;=13,I.Developer.C9=TRUE,F1329=""),"Incomplete","Complete")</f>
        <v>Complete</v>
      </c>
      <c r="I1329" s="71" t="s">
        <v>1926</v>
      </c>
    </row>
    <row r="1330" spans="2:9" ht="15" customHeight="1" x14ac:dyDescent="0.25">
      <c r="B1330" s="9" t="s">
        <v>1927</v>
      </c>
      <c r="C1330" s="1">
        <v>1</v>
      </c>
      <c r="D1330" s="2" t="s">
        <v>8353</v>
      </c>
      <c r="E1330" s="16"/>
      <c r="F1330" s="16" t="str">
        <f>IF(INDEX(I.Electricity.ES1U14C9,1)="","",INDEX(I.Electricity.ES1U14C9,1))</f>
        <v/>
      </c>
      <c r="G1330" s="16"/>
      <c r="H1330" s="1" t="str">
        <f>IF(AND(I.Developer.ES1=TRUE,I.Facility.UnitCount&gt;=14,I.Developer.C9=TRUE,F1330=""),"Incomplete","Complete")</f>
        <v>Complete</v>
      </c>
      <c r="I1330" s="68" t="s">
        <v>1928</v>
      </c>
    </row>
    <row r="1331" spans="2:9" ht="15" customHeight="1" x14ac:dyDescent="0.25">
      <c r="B1331" s="9" t="s">
        <v>1927</v>
      </c>
      <c r="C1331" s="1">
        <v>2</v>
      </c>
      <c r="D1331" s="2" t="s">
        <v>8353</v>
      </c>
      <c r="E1331" s="16"/>
      <c r="F1331" s="16" t="str">
        <f>IF(INDEX(I.Electricity.ES1U14C9,2)="","",INDEX(I.Electricity.ES1U14C9,2))</f>
        <v/>
      </c>
      <c r="G1331" s="16"/>
      <c r="H1331" s="1" t="str">
        <f>IF(AND(I.Developer.ES1=TRUE,I.Facility.UnitCount&gt;=14,I.Developer.C9=TRUE,F1331=""),"Incomplete","Complete")</f>
        <v>Complete</v>
      </c>
      <c r="I1331" s="68" t="s">
        <v>1929</v>
      </c>
    </row>
    <row r="1332" spans="2:9" ht="15" customHeight="1" x14ac:dyDescent="0.25">
      <c r="B1332" s="7" t="s">
        <v>1927</v>
      </c>
      <c r="C1332" s="5">
        <v>3</v>
      </c>
      <c r="D1332" s="6" t="s">
        <v>8353</v>
      </c>
      <c r="E1332" s="76"/>
      <c r="F1332" s="76" t="str">
        <f>IF(INDEX(I.Electricity.ES1U14C9,3)="","",INDEX(I.Electricity.ES1U14C9,3))</f>
        <v/>
      </c>
      <c r="G1332" s="76"/>
      <c r="H1332" s="5" t="str">
        <f>IF(AND(I.Developer.ES1=TRUE,I.Facility.UnitCount&gt;=14,I.Developer.C9=TRUE,F1332=""),"Incomplete","Complete")</f>
        <v>Complete</v>
      </c>
      <c r="I1332" s="71" t="s">
        <v>1930</v>
      </c>
    </row>
    <row r="1333" spans="2:9" ht="15" customHeight="1" x14ac:dyDescent="0.25">
      <c r="B1333" s="9" t="s">
        <v>1931</v>
      </c>
      <c r="C1333" s="1">
        <v>1</v>
      </c>
      <c r="D1333" s="2" t="s">
        <v>8354</v>
      </c>
      <c r="E1333" s="16"/>
      <c r="F1333" s="16" t="str">
        <f>IF(INDEX(I.Electricity.ES1U15C9,1)="","",INDEX(I.Electricity.ES1U15C9,1))</f>
        <v/>
      </c>
      <c r="G1333" s="16"/>
      <c r="H1333" s="1" t="str">
        <f>IF(AND(I.Developer.ES1=TRUE,I.Facility.UnitCount&gt;=15,I.Developer.C9=TRUE,F1333=""),"Incomplete","Complete")</f>
        <v>Complete</v>
      </c>
      <c r="I1333" s="68" t="s">
        <v>1932</v>
      </c>
    </row>
    <row r="1334" spans="2:9" ht="15" customHeight="1" x14ac:dyDescent="0.25">
      <c r="B1334" s="9" t="s">
        <v>1931</v>
      </c>
      <c r="C1334" s="1">
        <v>2</v>
      </c>
      <c r="D1334" s="2" t="s">
        <v>8354</v>
      </c>
      <c r="E1334" s="16"/>
      <c r="F1334" s="16" t="str">
        <f>IF(INDEX(I.Electricity.ES1U15C9,2)="","",INDEX(I.Electricity.ES1U15C9,2))</f>
        <v/>
      </c>
      <c r="G1334" s="16"/>
      <c r="H1334" s="1" t="str">
        <f>IF(AND(I.Developer.ES1=TRUE,I.Facility.UnitCount&gt;=15,I.Developer.C9=TRUE,F1334=""),"Incomplete","Complete")</f>
        <v>Complete</v>
      </c>
      <c r="I1334" s="68" t="s">
        <v>1933</v>
      </c>
    </row>
    <row r="1335" spans="2:9" ht="15" customHeight="1" x14ac:dyDescent="0.25">
      <c r="B1335" s="7" t="s">
        <v>1931</v>
      </c>
      <c r="C1335" s="5">
        <v>3</v>
      </c>
      <c r="D1335" s="6" t="s">
        <v>8354</v>
      </c>
      <c r="E1335" s="76"/>
      <c r="F1335" s="76" t="str">
        <f>IF(INDEX(I.Electricity.ES1U15C9,3)="","",INDEX(I.Electricity.ES1U15C9,3))</f>
        <v/>
      </c>
      <c r="G1335" s="76"/>
      <c r="H1335" s="5" t="str">
        <f>IF(AND(I.Developer.ES1=TRUE,I.Facility.UnitCount&gt;=15,I.Developer.C9=TRUE,F1335=""),"Incomplete","Complete")</f>
        <v>Complete</v>
      </c>
      <c r="I1335" s="71" t="s">
        <v>1934</v>
      </c>
    </row>
    <row r="1336" spans="2:9" ht="15" customHeight="1" x14ac:dyDescent="0.25">
      <c r="B1336" s="9" t="s">
        <v>1935</v>
      </c>
      <c r="C1336" s="1">
        <v>1</v>
      </c>
      <c r="D1336" s="2" t="s">
        <v>8355</v>
      </c>
      <c r="E1336" s="16"/>
      <c r="F1336" s="16" t="str">
        <f>IF(INDEX(I.Electricity.ES1U16C9,1)="","",INDEX(I.Electricity.ES1U16C9,1))</f>
        <v/>
      </c>
      <c r="G1336" s="16"/>
      <c r="H1336" s="1" t="str">
        <f>IF(AND(I.Developer.ES1=TRUE,I.Facility.UnitCount&gt;=16,I.Developer.C9=TRUE,F1336=""),"Incomplete","Complete")</f>
        <v>Complete</v>
      </c>
      <c r="I1336" s="68" t="s">
        <v>1936</v>
      </c>
    </row>
    <row r="1337" spans="2:9" ht="15" customHeight="1" x14ac:dyDescent="0.25">
      <c r="B1337" s="9" t="s">
        <v>1935</v>
      </c>
      <c r="C1337" s="1">
        <v>2</v>
      </c>
      <c r="D1337" s="2" t="s">
        <v>8355</v>
      </c>
      <c r="E1337" s="16"/>
      <c r="F1337" s="16" t="str">
        <f>IF(INDEX(I.Electricity.ES1U16C9,2)="","",INDEX(I.Electricity.ES1U16C9,2))</f>
        <v/>
      </c>
      <c r="G1337" s="16"/>
      <c r="H1337" s="1" t="str">
        <f>IF(AND(I.Developer.ES1=TRUE,I.Facility.UnitCount&gt;=16,I.Developer.C9=TRUE,F1337=""),"Incomplete","Complete")</f>
        <v>Complete</v>
      </c>
      <c r="I1337" s="68" t="s">
        <v>1937</v>
      </c>
    </row>
    <row r="1338" spans="2:9" ht="15" customHeight="1" x14ac:dyDescent="0.25">
      <c r="B1338" s="7" t="s">
        <v>1935</v>
      </c>
      <c r="C1338" s="5">
        <v>3</v>
      </c>
      <c r="D1338" s="6" t="s">
        <v>8355</v>
      </c>
      <c r="E1338" s="76"/>
      <c r="F1338" s="76" t="str">
        <f>IF(INDEX(I.Electricity.ES1U16C9,3)="","",INDEX(I.Electricity.ES1U16C9,3))</f>
        <v/>
      </c>
      <c r="G1338" s="76"/>
      <c r="H1338" s="5" t="str">
        <f>IF(AND(I.Developer.ES1=TRUE,I.Facility.UnitCount&gt;=16,I.Developer.C9=TRUE,F1338=""),"Incomplete","Complete")</f>
        <v>Complete</v>
      </c>
      <c r="I1338" s="71" t="s">
        <v>1938</v>
      </c>
    </row>
    <row r="1339" spans="2:9" ht="15" customHeight="1" x14ac:dyDescent="0.25">
      <c r="B1339" s="9" t="s">
        <v>1939</v>
      </c>
      <c r="C1339" s="1">
        <v>1</v>
      </c>
      <c r="D1339" s="2" t="s">
        <v>8356</v>
      </c>
      <c r="E1339" s="16"/>
      <c r="F1339" s="16" t="str">
        <f>IF(INDEX(I.Electricity.ES1U17C9,1)="","",INDEX(I.Electricity.ES1U17C9,1))</f>
        <v/>
      </c>
      <c r="G1339" s="16"/>
      <c r="H1339" s="1" t="str">
        <f>IF(AND(I.Developer.ES1=TRUE,I.Facility.UnitCount&gt;=17,I.Developer.C9=TRUE,F1339=""),"Incomplete","Complete")</f>
        <v>Complete</v>
      </c>
      <c r="I1339" s="68" t="s">
        <v>1940</v>
      </c>
    </row>
    <row r="1340" spans="2:9" ht="15" customHeight="1" x14ac:dyDescent="0.25">
      <c r="B1340" s="9" t="s">
        <v>1939</v>
      </c>
      <c r="C1340" s="1">
        <v>2</v>
      </c>
      <c r="D1340" s="2" t="s">
        <v>8356</v>
      </c>
      <c r="E1340" s="16"/>
      <c r="F1340" s="16" t="str">
        <f>IF(INDEX(I.Electricity.ES1U17C9,2)="","",INDEX(I.Electricity.ES1U17C9,2))</f>
        <v/>
      </c>
      <c r="G1340" s="16"/>
      <c r="H1340" s="1" t="str">
        <f>IF(AND(I.Developer.ES1=TRUE,I.Facility.UnitCount&gt;=17,I.Developer.C9=TRUE,F1340=""),"Incomplete","Complete")</f>
        <v>Complete</v>
      </c>
      <c r="I1340" s="68" t="s">
        <v>1941</v>
      </c>
    </row>
    <row r="1341" spans="2:9" ht="15" customHeight="1" x14ac:dyDescent="0.25">
      <c r="B1341" s="7" t="s">
        <v>1939</v>
      </c>
      <c r="C1341" s="5">
        <v>3</v>
      </c>
      <c r="D1341" s="6" t="s">
        <v>8356</v>
      </c>
      <c r="E1341" s="76"/>
      <c r="F1341" s="76" t="str">
        <f>IF(INDEX(I.Electricity.ES1U17C9,3)="","",INDEX(I.Electricity.ES1U17C9,3))</f>
        <v/>
      </c>
      <c r="G1341" s="76"/>
      <c r="H1341" s="5" t="str">
        <f>IF(AND(I.Developer.ES1=TRUE,I.Facility.UnitCount&gt;=17,I.Developer.C9=TRUE,F1341=""),"Incomplete","Complete")</f>
        <v>Complete</v>
      </c>
      <c r="I1341" s="71" t="s">
        <v>1942</v>
      </c>
    </row>
    <row r="1342" spans="2:9" ht="15" customHeight="1" x14ac:dyDescent="0.25">
      <c r="B1342" s="9" t="s">
        <v>1943</v>
      </c>
      <c r="C1342" s="1">
        <v>1</v>
      </c>
      <c r="D1342" s="2" t="s">
        <v>8357</v>
      </c>
      <c r="E1342" s="16"/>
      <c r="F1342" s="16" t="str">
        <f>IF(INDEX(I.Electricity.ES1U18C9,1)="","",INDEX(I.Electricity.ES1U18C9,1))</f>
        <v/>
      </c>
      <c r="G1342" s="16"/>
      <c r="H1342" s="1" t="str">
        <f>IF(AND(I.Developer.ES1=TRUE,I.Facility.UnitCount&gt;=18,I.Developer.C9=TRUE,F1342=""),"Incomplete","Complete")</f>
        <v>Complete</v>
      </c>
      <c r="I1342" s="68" t="s">
        <v>1944</v>
      </c>
    </row>
    <row r="1343" spans="2:9" ht="15" customHeight="1" x14ac:dyDescent="0.25">
      <c r="B1343" s="9" t="s">
        <v>1943</v>
      </c>
      <c r="C1343" s="1">
        <v>2</v>
      </c>
      <c r="D1343" s="2" t="s">
        <v>8357</v>
      </c>
      <c r="E1343" s="16"/>
      <c r="F1343" s="16" t="str">
        <f>IF(INDEX(I.Electricity.ES1U18C9,2)="","",INDEX(I.Electricity.ES1U18C9,2))</f>
        <v/>
      </c>
      <c r="G1343" s="16"/>
      <c r="H1343" s="1" t="str">
        <f>IF(AND(I.Developer.ES1=TRUE,I.Facility.UnitCount&gt;=18,I.Developer.C9=TRUE,F1343=""),"Incomplete","Complete")</f>
        <v>Complete</v>
      </c>
      <c r="I1343" s="68" t="s">
        <v>1945</v>
      </c>
    </row>
    <row r="1344" spans="2:9" ht="15" customHeight="1" x14ac:dyDescent="0.25">
      <c r="B1344" s="7" t="s">
        <v>1943</v>
      </c>
      <c r="C1344" s="5">
        <v>3</v>
      </c>
      <c r="D1344" s="6" t="s">
        <v>8357</v>
      </c>
      <c r="E1344" s="76"/>
      <c r="F1344" s="76" t="str">
        <f>IF(INDEX(I.Electricity.ES1U18C9,3)="","",INDEX(I.Electricity.ES1U18C9,3))</f>
        <v/>
      </c>
      <c r="G1344" s="76"/>
      <c r="H1344" s="5" t="str">
        <f>IF(AND(I.Developer.ES1=TRUE,I.Facility.UnitCount&gt;=18,I.Developer.C9=TRUE,F1344=""),"Incomplete","Complete")</f>
        <v>Complete</v>
      </c>
      <c r="I1344" s="71" t="s">
        <v>1946</v>
      </c>
    </row>
    <row r="1345" spans="2:9" ht="15" customHeight="1" x14ac:dyDescent="0.25">
      <c r="B1345" s="9" t="s">
        <v>1947</v>
      </c>
      <c r="C1345" s="1">
        <v>1</v>
      </c>
      <c r="D1345" s="2" t="s">
        <v>8358</v>
      </c>
      <c r="E1345" s="16"/>
      <c r="F1345" s="16" t="str">
        <f>IF(INDEX(I.Electricity.ES1U19C9,1)="","",INDEX(I.Electricity.ES1U19C9,1))</f>
        <v/>
      </c>
      <c r="G1345" s="16"/>
      <c r="H1345" s="1" t="str">
        <f>IF(AND(I.Developer.ES1=TRUE,I.Facility.UnitCount&gt;=19,I.Developer.C9=TRUE,F1345=""),"Incomplete","Complete")</f>
        <v>Complete</v>
      </c>
      <c r="I1345" s="68" t="s">
        <v>1948</v>
      </c>
    </row>
    <row r="1346" spans="2:9" ht="15" customHeight="1" x14ac:dyDescent="0.25">
      <c r="B1346" s="9" t="s">
        <v>1947</v>
      </c>
      <c r="C1346" s="1">
        <v>2</v>
      </c>
      <c r="D1346" s="2" t="s">
        <v>8358</v>
      </c>
      <c r="E1346" s="16"/>
      <c r="F1346" s="16" t="str">
        <f>IF(INDEX(I.Electricity.ES1U19C9,2)="","",INDEX(I.Electricity.ES1U19C9,2))</f>
        <v/>
      </c>
      <c r="G1346" s="16"/>
      <c r="H1346" s="1" t="str">
        <f>IF(AND(I.Developer.ES1=TRUE,I.Facility.UnitCount&gt;=19,I.Developer.C9=TRUE,F1346=""),"Incomplete","Complete")</f>
        <v>Complete</v>
      </c>
      <c r="I1346" s="68" t="s">
        <v>1949</v>
      </c>
    </row>
    <row r="1347" spans="2:9" ht="15" customHeight="1" x14ac:dyDescent="0.25">
      <c r="B1347" s="7" t="s">
        <v>1947</v>
      </c>
      <c r="C1347" s="5">
        <v>3</v>
      </c>
      <c r="D1347" s="6" t="s">
        <v>8358</v>
      </c>
      <c r="E1347" s="76"/>
      <c r="F1347" s="76" t="str">
        <f>IF(INDEX(I.Electricity.ES1U19C9,3)="","",INDEX(I.Electricity.ES1U19C9,3))</f>
        <v/>
      </c>
      <c r="G1347" s="76"/>
      <c r="H1347" s="5" t="str">
        <f>IF(AND(I.Developer.ES1=TRUE,I.Facility.UnitCount&gt;=19,I.Developer.C9=TRUE,F1347=""),"Incomplete","Complete")</f>
        <v>Complete</v>
      </c>
      <c r="I1347" s="71" t="s">
        <v>1950</v>
      </c>
    </row>
    <row r="1348" spans="2:9" ht="15" customHeight="1" x14ac:dyDescent="0.25">
      <c r="B1348" s="9" t="s">
        <v>1951</v>
      </c>
      <c r="C1348" s="1">
        <v>1</v>
      </c>
      <c r="D1348" s="2" t="s">
        <v>8359</v>
      </c>
      <c r="E1348" s="16"/>
      <c r="F1348" s="16" t="str">
        <f>IF(INDEX(I.Electricity.ES1U20C9,1)="","",INDEX(I.Electricity.ES1U20C9,1))</f>
        <v/>
      </c>
      <c r="G1348" s="16"/>
      <c r="H1348" s="1" t="str">
        <f>IF(AND(I.Developer.ES1=TRUE,I.Facility.UnitCount&gt;=20,I.Developer.C9=TRUE,F1348=""),"Incomplete","Complete")</f>
        <v>Complete</v>
      </c>
      <c r="I1348" s="68" t="s">
        <v>1952</v>
      </c>
    </row>
    <row r="1349" spans="2:9" ht="15" customHeight="1" x14ac:dyDescent="0.25">
      <c r="B1349" s="9" t="s">
        <v>1951</v>
      </c>
      <c r="C1349" s="1">
        <v>2</v>
      </c>
      <c r="D1349" s="2" t="s">
        <v>8359</v>
      </c>
      <c r="E1349" s="16"/>
      <c r="F1349" s="16" t="str">
        <f>IF(INDEX(I.Electricity.ES1U20C9,2)="","",INDEX(I.Electricity.ES1U20C9,2))</f>
        <v/>
      </c>
      <c r="G1349" s="16"/>
      <c r="H1349" s="1" t="str">
        <f>IF(AND(I.Developer.ES1=TRUE,I.Facility.UnitCount&gt;=20,I.Developer.C9=TRUE,F1349=""),"Incomplete","Complete")</f>
        <v>Complete</v>
      </c>
      <c r="I1349" s="68" t="s">
        <v>1953</v>
      </c>
    </row>
    <row r="1350" spans="2:9" ht="15" customHeight="1" x14ac:dyDescent="0.25">
      <c r="B1350" s="7" t="s">
        <v>1951</v>
      </c>
      <c r="C1350" s="5">
        <v>3</v>
      </c>
      <c r="D1350" s="6" t="s">
        <v>8359</v>
      </c>
      <c r="E1350" s="76"/>
      <c r="F1350" s="76" t="str">
        <f>IF(INDEX(I.Electricity.ES1U20C9,3)="","",INDEX(I.Electricity.ES1U20C9,3))</f>
        <v/>
      </c>
      <c r="G1350" s="76"/>
      <c r="H1350" s="5" t="str">
        <f>IF(AND(I.Developer.ES1=TRUE,I.Facility.UnitCount&gt;=20,I.Developer.C9=TRUE,F1350=""),"Incomplete","Complete")</f>
        <v>Complete</v>
      </c>
      <c r="I1350" s="71" t="s">
        <v>1954</v>
      </c>
    </row>
    <row r="1351" spans="2:9" ht="15" customHeight="1" x14ac:dyDescent="0.25">
      <c r="B1351" s="9" t="s">
        <v>1955</v>
      </c>
      <c r="C1351" s="1">
        <v>1</v>
      </c>
      <c r="D1351" s="2" t="s">
        <v>8360</v>
      </c>
      <c r="E1351" s="16"/>
      <c r="F1351" s="16" t="str">
        <f>IF(I.Electricity.ES2U1Quantity="","",I.Electricity.ES2U1Quantity)</f>
        <v/>
      </c>
      <c r="G1351" s="16"/>
      <c r="H1351" s="1" t="str">
        <f>IF(AND(I.Developer.ES2=TRUE,I.Facility.UnitCount&gt;=1,I.Electricity.ES2U1Quantity=""),"Incomplete","Complete")</f>
        <v>Complete</v>
      </c>
      <c r="I1351" s="68" t="s">
        <v>1956</v>
      </c>
    </row>
    <row r="1352" spans="2:9" ht="15" customHeight="1" x14ac:dyDescent="0.25">
      <c r="B1352" s="9" t="s">
        <v>1957</v>
      </c>
      <c r="C1352" s="1">
        <v>1</v>
      </c>
      <c r="D1352" s="2" t="s">
        <v>8361</v>
      </c>
      <c r="E1352" s="16"/>
      <c r="F1352" s="16" t="str">
        <f>IF(I.Electricity.ES2U2Quantity="","",I.Electricity.ES2U2Quantity)</f>
        <v/>
      </c>
      <c r="G1352" s="16"/>
      <c r="H1352" s="1" t="str">
        <f>IF(AND(I.Developer.ES2=TRUE,I.Facility.UnitCount&gt;=2,I.Electricity.ES2U2Quantity=""),"Incomplete","Complete")</f>
        <v>Complete</v>
      </c>
      <c r="I1352" s="68" t="s">
        <v>1958</v>
      </c>
    </row>
    <row r="1353" spans="2:9" ht="15" customHeight="1" x14ac:dyDescent="0.25">
      <c r="B1353" s="9" t="s">
        <v>1959</v>
      </c>
      <c r="C1353" s="1">
        <v>1</v>
      </c>
      <c r="D1353" s="2" t="s">
        <v>8362</v>
      </c>
      <c r="E1353" s="16"/>
      <c r="F1353" s="16" t="str">
        <f>IF(I.Electricity.ES2U3Quantity="","",I.Electricity.ES2U3Quantity)</f>
        <v/>
      </c>
      <c r="G1353" s="16"/>
      <c r="H1353" s="1" t="str">
        <f>IF(AND(I.Developer.ES2=TRUE,I.Facility.UnitCount&gt;=3,I.Electricity.ES2U3Quantity=""),"Incomplete","Complete")</f>
        <v>Complete</v>
      </c>
      <c r="I1353" s="68" t="s">
        <v>1960</v>
      </c>
    </row>
    <row r="1354" spans="2:9" ht="15" customHeight="1" x14ac:dyDescent="0.25">
      <c r="B1354" s="9" t="s">
        <v>1961</v>
      </c>
      <c r="C1354" s="1">
        <v>1</v>
      </c>
      <c r="D1354" s="2" t="s">
        <v>8363</v>
      </c>
      <c r="E1354" s="16"/>
      <c r="F1354" s="16" t="str">
        <f>IF(I.Electricity.ES2U4Quantity="","",I.Electricity.ES2U4Quantity)</f>
        <v/>
      </c>
      <c r="G1354" s="16"/>
      <c r="H1354" s="1" t="str">
        <f>IF(AND(I.Developer.ES2=TRUE,I.Facility.UnitCount&gt;=4,I.Electricity.ES2U4Quantity=""),"Incomplete","Complete")</f>
        <v>Complete</v>
      </c>
      <c r="I1354" s="68" t="s">
        <v>1962</v>
      </c>
    </row>
    <row r="1355" spans="2:9" ht="15" customHeight="1" x14ac:dyDescent="0.25">
      <c r="B1355" s="9" t="s">
        <v>1963</v>
      </c>
      <c r="C1355" s="1">
        <v>1</v>
      </c>
      <c r="D1355" s="2" t="s">
        <v>8364</v>
      </c>
      <c r="E1355" s="16"/>
      <c r="F1355" s="16" t="str">
        <f>IF(I.Electricity.ES2U5Quantity="","",I.Electricity.ES2U5Quantity)</f>
        <v/>
      </c>
      <c r="G1355" s="16"/>
      <c r="H1355" s="1" t="str">
        <f>IF(AND(I.Developer.ES2=TRUE,I.Facility.UnitCount&gt;=5,I.Electricity.ES2U5Quantity=""),"Incomplete","Complete")</f>
        <v>Complete</v>
      </c>
      <c r="I1355" s="68" t="s">
        <v>1964</v>
      </c>
    </row>
    <row r="1356" spans="2:9" ht="15" customHeight="1" x14ac:dyDescent="0.25">
      <c r="B1356" s="9" t="s">
        <v>1965</v>
      </c>
      <c r="C1356" s="1">
        <v>1</v>
      </c>
      <c r="D1356" s="2" t="s">
        <v>8365</v>
      </c>
      <c r="E1356" s="16"/>
      <c r="F1356" s="16" t="str">
        <f>IF(I.Electricity.ES2U6Quantity="","",I.Electricity.ES2U6Quantity)</f>
        <v/>
      </c>
      <c r="G1356" s="16"/>
      <c r="H1356" s="1" t="str">
        <f>IF(AND(I.Developer.ES2=TRUE,I.Facility.UnitCount&gt;=6,I.Electricity.ES2U6Quantity=""),"Incomplete","Complete")</f>
        <v>Complete</v>
      </c>
      <c r="I1356" s="68" t="s">
        <v>1966</v>
      </c>
    </row>
    <row r="1357" spans="2:9" ht="15" customHeight="1" x14ac:dyDescent="0.25">
      <c r="B1357" s="9" t="s">
        <v>1967</v>
      </c>
      <c r="C1357" s="1">
        <v>1</v>
      </c>
      <c r="D1357" s="2" t="s">
        <v>8366</v>
      </c>
      <c r="E1357" s="16"/>
      <c r="F1357" s="16" t="str">
        <f>IF(I.Electricity.ES2U7Quantity="","",I.Electricity.ES2U7Quantity)</f>
        <v/>
      </c>
      <c r="G1357" s="16"/>
      <c r="H1357" s="1" t="str">
        <f>IF(AND(I.Developer.ES2=TRUE,I.Facility.UnitCount&gt;=7,I.Electricity.ES2U7Quantity=""),"Incomplete","Complete")</f>
        <v>Complete</v>
      </c>
      <c r="I1357" s="68" t="s">
        <v>1968</v>
      </c>
    </row>
    <row r="1358" spans="2:9" ht="15" customHeight="1" x14ac:dyDescent="0.25">
      <c r="B1358" s="9" t="s">
        <v>1969</v>
      </c>
      <c r="C1358" s="1">
        <v>1</v>
      </c>
      <c r="D1358" s="2" t="s">
        <v>8367</v>
      </c>
      <c r="E1358" s="16"/>
      <c r="F1358" s="16" t="str">
        <f>IF(I.Electricity.ES2U8Quantity="","",I.Electricity.ES2U8Quantity)</f>
        <v/>
      </c>
      <c r="G1358" s="16"/>
      <c r="H1358" s="1" t="str">
        <f>IF(AND(I.Developer.ES2=TRUE,I.Facility.UnitCount&gt;=8,I.Electricity.ES2U8Quantity=""),"Incomplete","Complete")</f>
        <v>Complete</v>
      </c>
      <c r="I1358" s="68" t="s">
        <v>1970</v>
      </c>
    </row>
    <row r="1359" spans="2:9" ht="15" customHeight="1" x14ac:dyDescent="0.25">
      <c r="B1359" s="9" t="s">
        <v>1971</v>
      </c>
      <c r="C1359" s="1">
        <v>1</v>
      </c>
      <c r="D1359" s="2" t="s">
        <v>8368</v>
      </c>
      <c r="E1359" s="16"/>
      <c r="F1359" s="16" t="str">
        <f>IF(I.Electricity.ES2U9Quantity="","",I.Electricity.ES2U9Quantity)</f>
        <v/>
      </c>
      <c r="G1359" s="16"/>
      <c r="H1359" s="1" t="str">
        <f>IF(AND(I.Developer.ES2=TRUE,I.Facility.UnitCount&gt;=9,I.Electricity.ES2U9Quantity=""),"Incomplete","Complete")</f>
        <v>Complete</v>
      </c>
      <c r="I1359" s="68" t="s">
        <v>1972</v>
      </c>
    </row>
    <row r="1360" spans="2:9" ht="15" customHeight="1" x14ac:dyDescent="0.25">
      <c r="B1360" s="9" t="s">
        <v>1973</v>
      </c>
      <c r="C1360" s="1">
        <v>1</v>
      </c>
      <c r="D1360" s="2" t="s">
        <v>8369</v>
      </c>
      <c r="E1360" s="16"/>
      <c r="F1360" s="16" t="str">
        <f>IF(I.Electricity.ES2U10Quantity="","",I.Electricity.ES2U10Quantity)</f>
        <v/>
      </c>
      <c r="G1360" s="16"/>
      <c r="H1360" s="1" t="str">
        <f>IF(AND(I.Developer.ES2=TRUE,I.Facility.UnitCount&gt;=10,I.Electricity.ES2U10Quantity=""),"Incomplete","Complete")</f>
        <v>Complete</v>
      </c>
      <c r="I1360" s="68" t="s">
        <v>1974</v>
      </c>
    </row>
    <row r="1361" spans="2:9" ht="15" customHeight="1" x14ac:dyDescent="0.25">
      <c r="B1361" s="9" t="s">
        <v>1975</v>
      </c>
      <c r="C1361" s="1">
        <v>1</v>
      </c>
      <c r="D1361" s="2" t="s">
        <v>8370</v>
      </c>
      <c r="E1361" s="16"/>
      <c r="F1361" s="16" t="str">
        <f>IF(I.Electricity.ES2U11Quantity="","",I.Electricity.ES2U11Quantity)</f>
        <v/>
      </c>
      <c r="G1361" s="16"/>
      <c r="H1361" s="1" t="str">
        <f>IF(AND(I.Developer.ES2=TRUE,I.Facility.UnitCount&gt;=11,I.Electricity.ES2U11Quantity=""),"Incomplete","Complete")</f>
        <v>Complete</v>
      </c>
      <c r="I1361" s="68" t="s">
        <v>1976</v>
      </c>
    </row>
    <row r="1362" spans="2:9" ht="15" customHeight="1" x14ac:dyDescent="0.25">
      <c r="B1362" s="9" t="s">
        <v>1977</v>
      </c>
      <c r="C1362" s="1">
        <v>1</v>
      </c>
      <c r="D1362" s="2" t="s">
        <v>8371</v>
      </c>
      <c r="E1362" s="16"/>
      <c r="F1362" s="16" t="str">
        <f>IF(I.Electricity.ES2U12Quantity="","",I.Electricity.ES2U12Quantity)</f>
        <v/>
      </c>
      <c r="G1362" s="16"/>
      <c r="H1362" s="1" t="str">
        <f>IF(AND(I.Developer.ES2=TRUE,I.Facility.UnitCount&gt;=12,I.Electricity.ES2U12Quantity=""),"Incomplete","Complete")</f>
        <v>Complete</v>
      </c>
      <c r="I1362" s="68" t="s">
        <v>1978</v>
      </c>
    </row>
    <row r="1363" spans="2:9" ht="15" customHeight="1" x14ac:dyDescent="0.25">
      <c r="B1363" s="9" t="s">
        <v>1979</v>
      </c>
      <c r="C1363" s="1">
        <v>1</v>
      </c>
      <c r="D1363" s="2" t="s">
        <v>8372</v>
      </c>
      <c r="E1363" s="16"/>
      <c r="F1363" s="16" t="str">
        <f>IF(I.Electricity.ES2U13Quantity="","",I.Electricity.ES2U13Quantity)</f>
        <v/>
      </c>
      <c r="G1363" s="16"/>
      <c r="H1363" s="1" t="str">
        <f>IF(AND(I.Developer.ES2=TRUE,I.Facility.UnitCount&gt;=13,I.Electricity.ES2U13Quantity=""),"Incomplete","Complete")</f>
        <v>Complete</v>
      </c>
      <c r="I1363" s="68" t="s">
        <v>1980</v>
      </c>
    </row>
    <row r="1364" spans="2:9" ht="15" customHeight="1" x14ac:dyDescent="0.25">
      <c r="B1364" s="9" t="s">
        <v>1981</v>
      </c>
      <c r="C1364" s="1">
        <v>1</v>
      </c>
      <c r="D1364" s="2" t="s">
        <v>8373</v>
      </c>
      <c r="E1364" s="16"/>
      <c r="F1364" s="16" t="str">
        <f>IF(I.Electricity.ES2U14Quantity="","",I.Electricity.ES2U14Quantity)</f>
        <v/>
      </c>
      <c r="G1364" s="16"/>
      <c r="H1364" s="1" t="str">
        <f>IF(AND(I.Developer.ES2=TRUE,I.Facility.UnitCount&gt;=14,I.Electricity.ES2U14Quantity=""),"Incomplete","Complete")</f>
        <v>Complete</v>
      </c>
      <c r="I1364" s="68" t="s">
        <v>1982</v>
      </c>
    </row>
    <row r="1365" spans="2:9" ht="15" customHeight="1" x14ac:dyDescent="0.25">
      <c r="B1365" s="9" t="s">
        <v>1983</v>
      </c>
      <c r="C1365" s="1">
        <v>1</v>
      </c>
      <c r="D1365" s="2" t="s">
        <v>8374</v>
      </c>
      <c r="E1365" s="16"/>
      <c r="F1365" s="16" t="str">
        <f>IF(I.Electricity.ES2U15Quantity="","",I.Electricity.ES2U15Quantity)</f>
        <v/>
      </c>
      <c r="G1365" s="16"/>
      <c r="H1365" s="1" t="str">
        <f>IF(AND(I.Developer.ES2=TRUE,I.Facility.UnitCount&gt;=15,I.Electricity.ES2U15Quantity=""),"Incomplete","Complete")</f>
        <v>Complete</v>
      </c>
      <c r="I1365" s="68" t="s">
        <v>1984</v>
      </c>
    </row>
    <row r="1366" spans="2:9" ht="15" customHeight="1" x14ac:dyDescent="0.25">
      <c r="B1366" s="9" t="s">
        <v>1985</v>
      </c>
      <c r="C1366" s="1">
        <v>1</v>
      </c>
      <c r="D1366" s="2" t="s">
        <v>8375</v>
      </c>
      <c r="E1366" s="16"/>
      <c r="F1366" s="16" t="str">
        <f>IF(I.Electricity.ES2U16Quantity="","",I.Electricity.ES2U16Quantity)</f>
        <v/>
      </c>
      <c r="G1366" s="16"/>
      <c r="H1366" s="1" t="str">
        <f>IF(AND(I.Developer.ES2=TRUE,I.Facility.UnitCount&gt;=16,I.Electricity.ES2U16Quantity=""),"Incomplete","Complete")</f>
        <v>Complete</v>
      </c>
      <c r="I1366" s="68" t="s">
        <v>1986</v>
      </c>
    </row>
    <row r="1367" spans="2:9" ht="15" customHeight="1" x14ac:dyDescent="0.25">
      <c r="B1367" s="9" t="s">
        <v>1987</v>
      </c>
      <c r="C1367" s="1">
        <v>1</v>
      </c>
      <c r="D1367" s="2" t="s">
        <v>8376</v>
      </c>
      <c r="E1367" s="16"/>
      <c r="F1367" s="16" t="str">
        <f>IF(I.Electricity.ES2U17Quantity="","",I.Electricity.ES2U17Quantity)</f>
        <v/>
      </c>
      <c r="G1367" s="16"/>
      <c r="H1367" s="1" t="str">
        <f>IF(AND(I.Developer.ES2=TRUE,I.Facility.UnitCount&gt;=17,I.Electricity.ES2U17Quantity=""),"Incomplete","Complete")</f>
        <v>Complete</v>
      </c>
      <c r="I1367" s="68" t="s">
        <v>1988</v>
      </c>
    </row>
    <row r="1368" spans="2:9" ht="15" customHeight="1" x14ac:dyDescent="0.25">
      <c r="B1368" s="9" t="s">
        <v>1989</v>
      </c>
      <c r="C1368" s="1">
        <v>1</v>
      </c>
      <c r="D1368" s="2" t="s">
        <v>8377</v>
      </c>
      <c r="E1368" s="16"/>
      <c r="F1368" s="16" t="str">
        <f>IF(I.Electricity.ES2U18Quantity="","",I.Electricity.ES2U18Quantity)</f>
        <v/>
      </c>
      <c r="G1368" s="16"/>
      <c r="H1368" s="1" t="str">
        <f>IF(AND(I.Developer.ES2=TRUE,I.Facility.UnitCount&gt;=18,I.Electricity.ES2U18Quantity=""),"Incomplete","Complete")</f>
        <v>Complete</v>
      </c>
      <c r="I1368" s="68" t="s">
        <v>1990</v>
      </c>
    </row>
    <row r="1369" spans="2:9" ht="15" customHeight="1" x14ac:dyDescent="0.25">
      <c r="B1369" s="9" t="s">
        <v>1991</v>
      </c>
      <c r="C1369" s="1">
        <v>1</v>
      </c>
      <c r="D1369" s="2" t="s">
        <v>8378</v>
      </c>
      <c r="E1369" s="16"/>
      <c r="F1369" s="16" t="str">
        <f>IF(I.Electricity.ES2U19Quantity="","",I.Electricity.ES2U19Quantity)</f>
        <v/>
      </c>
      <c r="G1369" s="16"/>
      <c r="H1369" s="1" t="str">
        <f>IF(AND(I.Developer.ES2=TRUE,I.Facility.UnitCount&gt;=19,I.Electricity.ES2U19Quantity=""),"Incomplete","Complete")</f>
        <v>Complete</v>
      </c>
      <c r="I1369" s="68" t="s">
        <v>1992</v>
      </c>
    </row>
    <row r="1370" spans="2:9" ht="15" customHeight="1" x14ac:dyDescent="0.25">
      <c r="B1370" s="7" t="s">
        <v>1993</v>
      </c>
      <c r="C1370" s="5">
        <v>1</v>
      </c>
      <c r="D1370" s="6" t="s">
        <v>8379</v>
      </c>
      <c r="E1370" s="76"/>
      <c r="F1370" s="76" t="str">
        <f>IF(I.Electricity.ES2U20Quantity="","",I.Electricity.ES2U20Quantity)</f>
        <v/>
      </c>
      <c r="G1370" s="76"/>
      <c r="H1370" s="5" t="str">
        <f>IF(AND(I.Developer.ES2=TRUE,I.Facility.UnitCount&gt;=20,I.Electricity.ES2U20Quantity=""),"Incomplete","Complete")</f>
        <v>Complete</v>
      </c>
      <c r="I1370" s="71" t="s">
        <v>1994</v>
      </c>
    </row>
    <row r="1371" spans="2:9" ht="15" customHeight="1" x14ac:dyDescent="0.25">
      <c r="B1371" s="9" t="s">
        <v>1995</v>
      </c>
      <c r="C1371" s="1">
        <v>1</v>
      </c>
      <c r="D1371" s="2" t="s">
        <v>8380</v>
      </c>
      <c r="E1371" s="16"/>
      <c r="F1371" s="16" t="str">
        <f>IF(INDEX(I.Electricity.ES2U1C1,1)="","",INDEX(I.Electricity.ES2U1C1,1))</f>
        <v/>
      </c>
      <c r="G1371" s="16"/>
      <c r="H1371" s="1" t="str">
        <f>IF(AND(I.Developer.ES2=TRUE,I.Facility.UnitCount&gt;=1,I.Developer.C1=TRUE,F1371=""),"Incomplete","Complete")</f>
        <v>Complete</v>
      </c>
      <c r="I1371" s="68" t="s">
        <v>1996</v>
      </c>
    </row>
    <row r="1372" spans="2:9" ht="15" customHeight="1" x14ac:dyDescent="0.25">
      <c r="B1372" s="9" t="s">
        <v>1995</v>
      </c>
      <c r="C1372" s="1">
        <v>2</v>
      </c>
      <c r="D1372" s="2" t="s">
        <v>8380</v>
      </c>
      <c r="E1372" s="16"/>
      <c r="F1372" s="16" t="str">
        <f>IF(INDEX(I.Electricity.ES2U1C1,2)="","",INDEX(I.Electricity.ES2U1C1,2))</f>
        <v/>
      </c>
      <c r="G1372" s="16"/>
      <c r="H1372" s="1" t="str">
        <f>IF(AND(I.Developer.ES2=TRUE,I.Facility.UnitCount&gt;=1,I.Developer.C1=TRUE,F1372=""),"Incomplete","Complete")</f>
        <v>Complete</v>
      </c>
      <c r="I1372" s="68" t="s">
        <v>1997</v>
      </c>
    </row>
    <row r="1373" spans="2:9" ht="15" customHeight="1" x14ac:dyDescent="0.25">
      <c r="B1373" s="7" t="s">
        <v>1995</v>
      </c>
      <c r="C1373" s="5">
        <v>3</v>
      </c>
      <c r="D1373" s="6" t="s">
        <v>8380</v>
      </c>
      <c r="E1373" s="76"/>
      <c r="F1373" s="76" t="str">
        <f>IF(INDEX(I.Electricity.ES2U1C1,3)="","",INDEX(I.Electricity.ES2U1C1,3))</f>
        <v/>
      </c>
      <c r="G1373" s="76"/>
      <c r="H1373" s="5" t="str">
        <f>IF(AND(I.Developer.ES2=TRUE,I.Facility.UnitCount&gt;=1,I.Developer.C1=TRUE,F1373=""),"Incomplete","Complete")</f>
        <v>Complete</v>
      </c>
      <c r="I1373" s="71" t="s">
        <v>1998</v>
      </c>
    </row>
    <row r="1374" spans="2:9" ht="15" customHeight="1" x14ac:dyDescent="0.25">
      <c r="B1374" s="9" t="s">
        <v>1999</v>
      </c>
      <c r="C1374" s="1">
        <v>1</v>
      </c>
      <c r="D1374" s="2" t="s">
        <v>8381</v>
      </c>
      <c r="E1374" s="16"/>
      <c r="F1374" s="16" t="str">
        <f>IF(INDEX(I.Electricity.ES2U2C1,1)="","",INDEX(I.Electricity.ES2U2C1,1))</f>
        <v/>
      </c>
      <c r="G1374" s="16"/>
      <c r="H1374" s="1" t="str">
        <f>IF(AND(I.Developer.ES2=TRUE,I.Facility.UnitCount&gt;=2,I.Developer.C1=TRUE,F1374=""),"Incomplete","Complete")</f>
        <v>Complete</v>
      </c>
      <c r="I1374" s="68" t="s">
        <v>2000</v>
      </c>
    </row>
    <row r="1375" spans="2:9" ht="15" customHeight="1" x14ac:dyDescent="0.25">
      <c r="B1375" s="9" t="s">
        <v>1999</v>
      </c>
      <c r="C1375" s="1">
        <v>2</v>
      </c>
      <c r="D1375" s="2" t="s">
        <v>8381</v>
      </c>
      <c r="E1375" s="16"/>
      <c r="F1375" s="16" t="str">
        <f>IF(INDEX(I.Electricity.ES2U2C1,2)="","",INDEX(I.Electricity.ES2U2C1,2))</f>
        <v/>
      </c>
      <c r="G1375" s="16"/>
      <c r="H1375" s="1" t="str">
        <f>IF(AND(I.Developer.ES2=TRUE,I.Facility.UnitCount&gt;=2,I.Developer.C1=TRUE,F1375=""),"Incomplete","Complete")</f>
        <v>Complete</v>
      </c>
      <c r="I1375" s="68" t="s">
        <v>2001</v>
      </c>
    </row>
    <row r="1376" spans="2:9" ht="15" customHeight="1" x14ac:dyDescent="0.25">
      <c r="B1376" s="7" t="s">
        <v>1999</v>
      </c>
      <c r="C1376" s="5">
        <v>3</v>
      </c>
      <c r="D1376" s="6" t="s">
        <v>8381</v>
      </c>
      <c r="E1376" s="76"/>
      <c r="F1376" s="76" t="str">
        <f>IF(INDEX(I.Electricity.ES2U2C1,3)="","",INDEX(I.Electricity.ES2U2C1,3))</f>
        <v/>
      </c>
      <c r="G1376" s="76"/>
      <c r="H1376" s="5" t="str">
        <f>IF(AND(I.Developer.ES2=TRUE,I.Facility.UnitCount&gt;=2,I.Developer.C1=TRUE,F1376=""),"Incomplete","Complete")</f>
        <v>Complete</v>
      </c>
      <c r="I1376" s="71" t="s">
        <v>2002</v>
      </c>
    </row>
    <row r="1377" spans="2:9" ht="15" customHeight="1" x14ac:dyDescent="0.25">
      <c r="B1377" s="9" t="s">
        <v>2003</v>
      </c>
      <c r="C1377" s="1">
        <v>1</v>
      </c>
      <c r="D1377" s="2" t="s">
        <v>8382</v>
      </c>
      <c r="E1377" s="16"/>
      <c r="F1377" s="16" t="str">
        <f>IF(INDEX(I.Electricity.ES2U3C1,1)="","",INDEX(I.Electricity.ES2U3C1,1))</f>
        <v/>
      </c>
      <c r="G1377" s="16"/>
      <c r="H1377" s="1" t="str">
        <f>IF(AND(I.Developer.ES2=TRUE,I.Facility.UnitCount&gt;=3,I.Developer.C1=TRUE,F1377=""),"Incomplete","Complete")</f>
        <v>Complete</v>
      </c>
      <c r="I1377" s="68" t="s">
        <v>2004</v>
      </c>
    </row>
    <row r="1378" spans="2:9" ht="15" customHeight="1" x14ac:dyDescent="0.25">
      <c r="B1378" s="9" t="s">
        <v>2003</v>
      </c>
      <c r="C1378" s="1">
        <v>2</v>
      </c>
      <c r="D1378" s="2" t="s">
        <v>8382</v>
      </c>
      <c r="E1378" s="16"/>
      <c r="F1378" s="16" t="str">
        <f>IF(INDEX(I.Electricity.ES2U3C1,2)="","",INDEX(I.Electricity.ES2U3C1,2))</f>
        <v/>
      </c>
      <c r="G1378" s="16"/>
      <c r="H1378" s="1" t="str">
        <f>IF(AND(I.Developer.ES2=TRUE,I.Facility.UnitCount&gt;=3,I.Developer.C1=TRUE,F1378=""),"Incomplete","Complete")</f>
        <v>Complete</v>
      </c>
      <c r="I1378" s="68" t="s">
        <v>2005</v>
      </c>
    </row>
    <row r="1379" spans="2:9" ht="15" customHeight="1" x14ac:dyDescent="0.25">
      <c r="B1379" s="7" t="s">
        <v>2003</v>
      </c>
      <c r="C1379" s="5">
        <v>3</v>
      </c>
      <c r="D1379" s="6" t="s">
        <v>8382</v>
      </c>
      <c r="E1379" s="76"/>
      <c r="F1379" s="76" t="str">
        <f>IF(INDEX(I.Electricity.ES2U3C1,3)="","",INDEX(I.Electricity.ES2U3C1,3))</f>
        <v/>
      </c>
      <c r="G1379" s="76"/>
      <c r="H1379" s="5" t="str">
        <f>IF(AND(I.Developer.ES2=TRUE,I.Facility.UnitCount&gt;=3,I.Developer.C1=TRUE,F1379=""),"Incomplete","Complete")</f>
        <v>Complete</v>
      </c>
      <c r="I1379" s="71" t="s">
        <v>2006</v>
      </c>
    </row>
    <row r="1380" spans="2:9" ht="15" customHeight="1" x14ac:dyDescent="0.25">
      <c r="B1380" s="9" t="s">
        <v>2007</v>
      </c>
      <c r="C1380" s="1">
        <v>1</v>
      </c>
      <c r="D1380" s="2" t="s">
        <v>8383</v>
      </c>
      <c r="E1380" s="16"/>
      <c r="F1380" s="16" t="str">
        <f>IF(INDEX(I.Electricity.ES2U4C1,1)="","",INDEX(I.Electricity.ES2U4C1,1))</f>
        <v/>
      </c>
      <c r="G1380" s="16"/>
      <c r="H1380" s="1" t="str">
        <f>IF(AND(I.Developer.ES2=TRUE,I.Facility.UnitCount&gt;=4,I.Developer.C1=TRUE,F1380=""),"Incomplete","Complete")</f>
        <v>Complete</v>
      </c>
      <c r="I1380" s="68" t="s">
        <v>2008</v>
      </c>
    </row>
    <row r="1381" spans="2:9" ht="15" customHeight="1" x14ac:dyDescent="0.25">
      <c r="B1381" s="9" t="s">
        <v>2007</v>
      </c>
      <c r="C1381" s="1">
        <v>2</v>
      </c>
      <c r="D1381" s="2" t="s">
        <v>8383</v>
      </c>
      <c r="E1381" s="16"/>
      <c r="F1381" s="16" t="str">
        <f>IF(INDEX(I.Electricity.ES2U4C1,2)="","",INDEX(I.Electricity.ES2U4C1,2))</f>
        <v/>
      </c>
      <c r="G1381" s="16"/>
      <c r="H1381" s="1" t="str">
        <f>IF(AND(I.Developer.ES2=TRUE,I.Facility.UnitCount&gt;=4,I.Developer.C1=TRUE,F1381=""),"Incomplete","Complete")</f>
        <v>Complete</v>
      </c>
      <c r="I1381" s="68" t="s">
        <v>2009</v>
      </c>
    </row>
    <row r="1382" spans="2:9" ht="15" customHeight="1" x14ac:dyDescent="0.25">
      <c r="B1382" s="7" t="s">
        <v>2007</v>
      </c>
      <c r="C1382" s="5">
        <v>3</v>
      </c>
      <c r="D1382" s="6" t="s">
        <v>8383</v>
      </c>
      <c r="E1382" s="76"/>
      <c r="F1382" s="76" t="str">
        <f>IF(INDEX(I.Electricity.ES2U4C1,3)="","",INDEX(I.Electricity.ES2U4C1,3))</f>
        <v/>
      </c>
      <c r="G1382" s="76"/>
      <c r="H1382" s="5" t="str">
        <f>IF(AND(I.Developer.ES2=TRUE,I.Facility.UnitCount&gt;=4,I.Developer.C1=TRUE,F1382=""),"Incomplete","Complete")</f>
        <v>Complete</v>
      </c>
      <c r="I1382" s="71" t="s">
        <v>2010</v>
      </c>
    </row>
    <row r="1383" spans="2:9" ht="15" customHeight="1" x14ac:dyDescent="0.25">
      <c r="B1383" s="9" t="s">
        <v>2011</v>
      </c>
      <c r="C1383" s="1">
        <v>1</v>
      </c>
      <c r="D1383" s="2" t="s">
        <v>8384</v>
      </c>
      <c r="E1383" s="16"/>
      <c r="F1383" s="16" t="str">
        <f>IF(INDEX(I.Electricity.ES2U5C1,1)="","",INDEX(I.Electricity.ES2U5C1,1))</f>
        <v/>
      </c>
      <c r="G1383" s="16"/>
      <c r="H1383" s="1" t="str">
        <f>IF(AND(I.Developer.ES2=TRUE,I.Facility.UnitCount&gt;=5,I.Developer.C1=TRUE,F1383=""),"Incomplete","Complete")</f>
        <v>Complete</v>
      </c>
      <c r="I1383" s="68" t="s">
        <v>2012</v>
      </c>
    </row>
    <row r="1384" spans="2:9" ht="15" customHeight="1" x14ac:dyDescent="0.25">
      <c r="B1384" s="9" t="s">
        <v>2011</v>
      </c>
      <c r="C1384" s="1">
        <v>2</v>
      </c>
      <c r="D1384" s="2" t="s">
        <v>8384</v>
      </c>
      <c r="E1384" s="16"/>
      <c r="F1384" s="16" t="str">
        <f>IF(INDEX(I.Electricity.ES2U5C1,2)="","",INDEX(I.Electricity.ES2U5C1,2))</f>
        <v/>
      </c>
      <c r="G1384" s="16"/>
      <c r="H1384" s="1" t="str">
        <f>IF(AND(I.Developer.ES2=TRUE,I.Facility.UnitCount&gt;=5,I.Developer.C1=TRUE,F1384=""),"Incomplete","Complete")</f>
        <v>Complete</v>
      </c>
      <c r="I1384" s="68" t="s">
        <v>2013</v>
      </c>
    </row>
    <row r="1385" spans="2:9" ht="15" customHeight="1" x14ac:dyDescent="0.25">
      <c r="B1385" s="7" t="s">
        <v>2011</v>
      </c>
      <c r="C1385" s="5">
        <v>3</v>
      </c>
      <c r="D1385" s="6" t="s">
        <v>8384</v>
      </c>
      <c r="E1385" s="76"/>
      <c r="F1385" s="76" t="str">
        <f>IF(INDEX(I.Electricity.ES2U5C1,3)="","",INDEX(I.Electricity.ES2U5C1,3))</f>
        <v/>
      </c>
      <c r="G1385" s="76"/>
      <c r="H1385" s="5" t="str">
        <f>IF(AND(I.Developer.ES2=TRUE,I.Facility.UnitCount&gt;=5,I.Developer.C1=TRUE,F1385=""),"Incomplete","Complete")</f>
        <v>Complete</v>
      </c>
      <c r="I1385" s="71" t="s">
        <v>2014</v>
      </c>
    </row>
    <row r="1386" spans="2:9" ht="15" customHeight="1" x14ac:dyDescent="0.25">
      <c r="B1386" s="9" t="s">
        <v>2015</v>
      </c>
      <c r="C1386" s="1">
        <v>1</v>
      </c>
      <c r="D1386" s="2" t="s">
        <v>8385</v>
      </c>
      <c r="E1386" s="16"/>
      <c r="F1386" s="16" t="str">
        <f>IF(INDEX(I.Electricity.ES2U6C1,1)="","",INDEX(I.Electricity.ES2U6C1,1))</f>
        <v/>
      </c>
      <c r="G1386" s="16"/>
      <c r="H1386" s="1" t="str">
        <f>IF(AND(I.Developer.ES2=TRUE,I.Facility.UnitCount&gt;=6,I.Developer.C1=TRUE,F1386=""),"Incomplete","Complete")</f>
        <v>Complete</v>
      </c>
      <c r="I1386" s="68" t="s">
        <v>2016</v>
      </c>
    </row>
    <row r="1387" spans="2:9" ht="15" customHeight="1" x14ac:dyDescent="0.25">
      <c r="B1387" s="9" t="s">
        <v>2015</v>
      </c>
      <c r="C1387" s="1">
        <v>2</v>
      </c>
      <c r="D1387" s="2" t="s">
        <v>8385</v>
      </c>
      <c r="E1387" s="16"/>
      <c r="F1387" s="16" t="str">
        <f>IF(INDEX(I.Electricity.ES2U6C1,2)="","",INDEX(I.Electricity.ES2U6C1,2))</f>
        <v/>
      </c>
      <c r="G1387" s="16"/>
      <c r="H1387" s="1" t="str">
        <f>IF(AND(I.Developer.ES2=TRUE,I.Facility.UnitCount&gt;=6,I.Developer.C1=TRUE,F1387=""),"Incomplete","Complete")</f>
        <v>Complete</v>
      </c>
      <c r="I1387" s="68" t="s">
        <v>2017</v>
      </c>
    </row>
    <row r="1388" spans="2:9" ht="15" customHeight="1" x14ac:dyDescent="0.25">
      <c r="B1388" s="7" t="s">
        <v>2015</v>
      </c>
      <c r="C1388" s="5">
        <v>3</v>
      </c>
      <c r="D1388" s="6" t="s">
        <v>8385</v>
      </c>
      <c r="E1388" s="76"/>
      <c r="F1388" s="76" t="str">
        <f>IF(INDEX(I.Electricity.ES2U6C1,3)="","",INDEX(I.Electricity.ES2U6C1,3))</f>
        <v/>
      </c>
      <c r="G1388" s="76"/>
      <c r="H1388" s="5" t="str">
        <f>IF(AND(I.Developer.ES2=TRUE,I.Facility.UnitCount&gt;=6,I.Developer.C1=TRUE,F1388=""),"Incomplete","Complete")</f>
        <v>Complete</v>
      </c>
      <c r="I1388" s="71" t="s">
        <v>2018</v>
      </c>
    </row>
    <row r="1389" spans="2:9" ht="15" customHeight="1" x14ac:dyDescent="0.25">
      <c r="B1389" s="9" t="s">
        <v>2019</v>
      </c>
      <c r="C1389" s="1">
        <v>1</v>
      </c>
      <c r="D1389" s="2" t="s">
        <v>8386</v>
      </c>
      <c r="E1389" s="16"/>
      <c r="F1389" s="16" t="str">
        <f>IF(INDEX(I.Electricity.ES2U7C1,1)="","",INDEX(I.Electricity.ES2U7C1,1))</f>
        <v/>
      </c>
      <c r="G1389" s="16"/>
      <c r="H1389" s="1" t="str">
        <f>IF(AND(I.Developer.ES2=TRUE,I.Facility.UnitCount&gt;=7,I.Developer.C1=TRUE,F1389=""),"Incomplete","Complete")</f>
        <v>Complete</v>
      </c>
      <c r="I1389" s="68" t="s">
        <v>2020</v>
      </c>
    </row>
    <row r="1390" spans="2:9" ht="15" customHeight="1" x14ac:dyDescent="0.25">
      <c r="B1390" s="9" t="s">
        <v>2019</v>
      </c>
      <c r="C1390" s="1">
        <v>2</v>
      </c>
      <c r="D1390" s="2" t="s">
        <v>8386</v>
      </c>
      <c r="E1390" s="16"/>
      <c r="F1390" s="16" t="str">
        <f>IF(INDEX(I.Electricity.ES2U7C1,2)="","",INDEX(I.Electricity.ES2U7C1,2))</f>
        <v/>
      </c>
      <c r="G1390" s="16"/>
      <c r="H1390" s="1" t="str">
        <f>IF(AND(I.Developer.ES2=TRUE,I.Facility.UnitCount&gt;=7,I.Developer.C1=TRUE,F1390=""),"Incomplete","Complete")</f>
        <v>Complete</v>
      </c>
      <c r="I1390" s="68" t="s">
        <v>2021</v>
      </c>
    </row>
    <row r="1391" spans="2:9" ht="15" customHeight="1" x14ac:dyDescent="0.25">
      <c r="B1391" s="7" t="s">
        <v>2019</v>
      </c>
      <c r="C1391" s="5">
        <v>3</v>
      </c>
      <c r="D1391" s="6" t="s">
        <v>8386</v>
      </c>
      <c r="E1391" s="76"/>
      <c r="F1391" s="76" t="str">
        <f>IF(INDEX(I.Electricity.ES2U7C1,3)="","",INDEX(I.Electricity.ES2U7C1,3))</f>
        <v/>
      </c>
      <c r="G1391" s="76"/>
      <c r="H1391" s="5" t="str">
        <f>IF(AND(I.Developer.ES2=TRUE,I.Facility.UnitCount&gt;=7,I.Developer.C1=TRUE,F1391=""),"Incomplete","Complete")</f>
        <v>Complete</v>
      </c>
      <c r="I1391" s="71" t="s">
        <v>2022</v>
      </c>
    </row>
    <row r="1392" spans="2:9" ht="15" customHeight="1" x14ac:dyDescent="0.25">
      <c r="B1392" s="9" t="s">
        <v>2023</v>
      </c>
      <c r="C1392" s="1">
        <v>1</v>
      </c>
      <c r="D1392" s="2" t="s">
        <v>8387</v>
      </c>
      <c r="E1392" s="16"/>
      <c r="F1392" s="16" t="str">
        <f>IF(INDEX(I.Electricity.ES2U8C1,1)="","",INDEX(I.Electricity.ES2U8C1,1))</f>
        <v/>
      </c>
      <c r="G1392" s="16"/>
      <c r="H1392" s="1" t="str">
        <f>IF(AND(I.Developer.ES2=TRUE,I.Facility.UnitCount&gt;=8,I.Developer.C1=TRUE,F1392=""),"Incomplete","Complete")</f>
        <v>Complete</v>
      </c>
      <c r="I1392" s="68" t="s">
        <v>2024</v>
      </c>
    </row>
    <row r="1393" spans="2:9" ht="15" customHeight="1" x14ac:dyDescent="0.25">
      <c r="B1393" s="9" t="s">
        <v>2023</v>
      </c>
      <c r="C1393" s="1">
        <v>2</v>
      </c>
      <c r="D1393" s="2" t="s">
        <v>8387</v>
      </c>
      <c r="E1393" s="16"/>
      <c r="F1393" s="16" t="str">
        <f>IF(INDEX(I.Electricity.ES2U8C1,2)="","",INDEX(I.Electricity.ES2U8C1,2))</f>
        <v/>
      </c>
      <c r="G1393" s="16"/>
      <c r="H1393" s="1" t="str">
        <f>IF(AND(I.Developer.ES2=TRUE,I.Facility.UnitCount&gt;=8,I.Developer.C1=TRUE,F1393=""),"Incomplete","Complete")</f>
        <v>Complete</v>
      </c>
      <c r="I1393" s="68" t="s">
        <v>2025</v>
      </c>
    </row>
    <row r="1394" spans="2:9" ht="15" customHeight="1" x14ac:dyDescent="0.25">
      <c r="B1394" s="7" t="s">
        <v>2023</v>
      </c>
      <c r="C1394" s="5">
        <v>3</v>
      </c>
      <c r="D1394" s="6" t="s">
        <v>8387</v>
      </c>
      <c r="E1394" s="76"/>
      <c r="F1394" s="76" t="str">
        <f>IF(INDEX(I.Electricity.ES2U8C1,3)="","",INDEX(I.Electricity.ES2U8C1,3))</f>
        <v/>
      </c>
      <c r="G1394" s="76"/>
      <c r="H1394" s="5" t="str">
        <f>IF(AND(I.Developer.ES2=TRUE,I.Facility.UnitCount&gt;=8,I.Developer.C1=TRUE,F1394=""),"Incomplete","Complete")</f>
        <v>Complete</v>
      </c>
      <c r="I1394" s="71" t="s">
        <v>2026</v>
      </c>
    </row>
    <row r="1395" spans="2:9" ht="15" customHeight="1" x14ac:dyDescent="0.25">
      <c r="B1395" s="9" t="s">
        <v>2027</v>
      </c>
      <c r="C1395" s="1">
        <v>1</v>
      </c>
      <c r="D1395" s="2" t="s">
        <v>8388</v>
      </c>
      <c r="E1395" s="16"/>
      <c r="F1395" s="16" t="str">
        <f>IF(INDEX(I.Electricity.ES2U9C1,1)="","",INDEX(I.Electricity.ES2U9C1,1))</f>
        <v/>
      </c>
      <c r="G1395" s="16"/>
      <c r="H1395" s="1" t="str">
        <f>IF(AND(I.Developer.ES2=TRUE,I.Facility.UnitCount&gt;=9,I.Developer.C1=TRUE,F1395=""),"Incomplete","Complete")</f>
        <v>Complete</v>
      </c>
      <c r="I1395" s="68" t="s">
        <v>2028</v>
      </c>
    </row>
    <row r="1396" spans="2:9" ht="15" customHeight="1" x14ac:dyDescent="0.25">
      <c r="B1396" s="9" t="s">
        <v>2027</v>
      </c>
      <c r="C1396" s="1">
        <v>2</v>
      </c>
      <c r="D1396" s="2" t="s">
        <v>8388</v>
      </c>
      <c r="E1396" s="16"/>
      <c r="F1396" s="16" t="str">
        <f>IF(INDEX(I.Electricity.ES2U9C1,2)="","",INDEX(I.Electricity.ES2U9C1,2))</f>
        <v/>
      </c>
      <c r="G1396" s="16"/>
      <c r="H1396" s="1" t="str">
        <f>IF(AND(I.Developer.ES2=TRUE,I.Facility.UnitCount&gt;=9,I.Developer.C1=TRUE,F1396=""),"Incomplete","Complete")</f>
        <v>Complete</v>
      </c>
      <c r="I1396" s="68" t="s">
        <v>2029</v>
      </c>
    </row>
    <row r="1397" spans="2:9" ht="15" customHeight="1" x14ac:dyDescent="0.25">
      <c r="B1397" s="7" t="s">
        <v>2027</v>
      </c>
      <c r="C1397" s="5">
        <v>3</v>
      </c>
      <c r="D1397" s="6" t="s">
        <v>8388</v>
      </c>
      <c r="E1397" s="76"/>
      <c r="F1397" s="76" t="str">
        <f>IF(INDEX(I.Electricity.ES2U9C1,3)="","",INDEX(I.Electricity.ES2U9C1,3))</f>
        <v/>
      </c>
      <c r="G1397" s="76"/>
      <c r="H1397" s="5" t="str">
        <f>IF(AND(I.Developer.ES2=TRUE,I.Facility.UnitCount&gt;=9,I.Developer.C1=TRUE,F1397=""),"Incomplete","Complete")</f>
        <v>Complete</v>
      </c>
      <c r="I1397" s="71" t="s">
        <v>2030</v>
      </c>
    </row>
    <row r="1398" spans="2:9" ht="15" customHeight="1" x14ac:dyDescent="0.25">
      <c r="B1398" s="9" t="s">
        <v>2031</v>
      </c>
      <c r="C1398" s="1">
        <v>1</v>
      </c>
      <c r="D1398" s="2" t="s">
        <v>8389</v>
      </c>
      <c r="E1398" s="16"/>
      <c r="F1398" s="16" t="str">
        <f>IF(INDEX(I.Electricity.ES2U10C1,1)="","",INDEX(I.Electricity.ES2U10C1,1))</f>
        <v/>
      </c>
      <c r="G1398" s="16"/>
      <c r="H1398" s="1" t="str">
        <f>IF(AND(I.Developer.ES2=TRUE,I.Facility.UnitCount&gt;=10,I.Developer.C1=TRUE,F1398=""),"Incomplete","Complete")</f>
        <v>Complete</v>
      </c>
      <c r="I1398" s="68" t="s">
        <v>2032</v>
      </c>
    </row>
    <row r="1399" spans="2:9" ht="15" customHeight="1" x14ac:dyDescent="0.25">
      <c r="B1399" s="9" t="s">
        <v>2031</v>
      </c>
      <c r="C1399" s="1">
        <v>2</v>
      </c>
      <c r="D1399" s="2" t="s">
        <v>8389</v>
      </c>
      <c r="E1399" s="16"/>
      <c r="F1399" s="16" t="str">
        <f>IF(INDEX(I.Electricity.ES2U10C1,2)="","",INDEX(I.Electricity.ES2U10C1,2))</f>
        <v/>
      </c>
      <c r="G1399" s="16"/>
      <c r="H1399" s="1" t="str">
        <f>IF(AND(I.Developer.ES2=TRUE,I.Facility.UnitCount&gt;=10,I.Developer.C1=TRUE,F1399=""),"Incomplete","Complete")</f>
        <v>Complete</v>
      </c>
      <c r="I1399" s="68" t="s">
        <v>2033</v>
      </c>
    </row>
    <row r="1400" spans="2:9" ht="15" customHeight="1" x14ac:dyDescent="0.25">
      <c r="B1400" s="7" t="s">
        <v>2031</v>
      </c>
      <c r="C1400" s="5">
        <v>3</v>
      </c>
      <c r="D1400" s="6" t="s">
        <v>8389</v>
      </c>
      <c r="E1400" s="76"/>
      <c r="F1400" s="76" t="str">
        <f>IF(INDEX(I.Electricity.ES2U10C1,3)="","",INDEX(I.Electricity.ES2U10C1,3))</f>
        <v/>
      </c>
      <c r="G1400" s="76"/>
      <c r="H1400" s="5" t="str">
        <f>IF(AND(I.Developer.ES2=TRUE,I.Facility.UnitCount&gt;=10,I.Developer.C1=TRUE,F1400=""),"Incomplete","Complete")</f>
        <v>Complete</v>
      </c>
      <c r="I1400" s="71" t="s">
        <v>2034</v>
      </c>
    </row>
    <row r="1401" spans="2:9" ht="15" customHeight="1" x14ac:dyDescent="0.25">
      <c r="B1401" s="9" t="s">
        <v>2035</v>
      </c>
      <c r="C1401" s="1">
        <v>1</v>
      </c>
      <c r="D1401" s="2" t="s">
        <v>8390</v>
      </c>
      <c r="E1401" s="16"/>
      <c r="F1401" s="16" t="str">
        <f>IF(INDEX(I.Electricity.ES2U11C1,1)="","",INDEX(I.Electricity.ES2U11C1,1))</f>
        <v/>
      </c>
      <c r="G1401" s="16"/>
      <c r="H1401" s="1" t="str">
        <f>IF(AND(I.Developer.ES2=TRUE,I.Facility.UnitCount&gt;=11,I.Developer.C1=TRUE,F1401=""),"Incomplete","Complete")</f>
        <v>Complete</v>
      </c>
      <c r="I1401" s="68" t="s">
        <v>2036</v>
      </c>
    </row>
    <row r="1402" spans="2:9" ht="15" customHeight="1" x14ac:dyDescent="0.25">
      <c r="B1402" s="9" t="s">
        <v>2035</v>
      </c>
      <c r="C1402" s="1">
        <v>2</v>
      </c>
      <c r="D1402" s="2" t="s">
        <v>8390</v>
      </c>
      <c r="E1402" s="16"/>
      <c r="F1402" s="16" t="str">
        <f>IF(INDEX(I.Electricity.ES2U11C1,2)="","",INDEX(I.Electricity.ES2U11C1,2))</f>
        <v/>
      </c>
      <c r="G1402" s="16"/>
      <c r="H1402" s="1" t="str">
        <f>IF(AND(I.Developer.ES2=TRUE,I.Facility.UnitCount&gt;=11,I.Developer.C1=TRUE,F1402=""),"Incomplete","Complete")</f>
        <v>Complete</v>
      </c>
      <c r="I1402" s="68" t="s">
        <v>2037</v>
      </c>
    </row>
    <row r="1403" spans="2:9" ht="15" customHeight="1" x14ac:dyDescent="0.25">
      <c r="B1403" s="7" t="s">
        <v>2035</v>
      </c>
      <c r="C1403" s="5">
        <v>3</v>
      </c>
      <c r="D1403" s="6" t="s">
        <v>8390</v>
      </c>
      <c r="E1403" s="76"/>
      <c r="F1403" s="76" t="str">
        <f>IF(INDEX(I.Electricity.ES2U11C1,3)="","",INDEX(I.Electricity.ES2U11C1,3))</f>
        <v/>
      </c>
      <c r="G1403" s="76"/>
      <c r="H1403" s="5" t="str">
        <f>IF(AND(I.Developer.ES2=TRUE,I.Facility.UnitCount&gt;=11,I.Developer.C1=TRUE,F1403=""),"Incomplete","Complete")</f>
        <v>Complete</v>
      </c>
      <c r="I1403" s="71" t="s">
        <v>2038</v>
      </c>
    </row>
    <row r="1404" spans="2:9" ht="15" customHeight="1" x14ac:dyDescent="0.25">
      <c r="B1404" s="9" t="s">
        <v>2039</v>
      </c>
      <c r="C1404" s="1">
        <v>1</v>
      </c>
      <c r="D1404" s="2" t="s">
        <v>8391</v>
      </c>
      <c r="E1404" s="16"/>
      <c r="F1404" s="16" t="str">
        <f>IF(INDEX(I.Electricity.ES2U12C1,1)="","",INDEX(I.Electricity.ES2U12C1,1))</f>
        <v/>
      </c>
      <c r="G1404" s="16"/>
      <c r="H1404" s="1" t="str">
        <f>IF(AND(I.Developer.ES2=TRUE,I.Facility.UnitCount&gt;=12,I.Developer.C1=TRUE,F1404=""),"Incomplete","Complete")</f>
        <v>Complete</v>
      </c>
      <c r="I1404" s="68" t="s">
        <v>2040</v>
      </c>
    </row>
    <row r="1405" spans="2:9" ht="15" customHeight="1" x14ac:dyDescent="0.25">
      <c r="B1405" s="9" t="s">
        <v>2039</v>
      </c>
      <c r="C1405" s="1">
        <v>2</v>
      </c>
      <c r="D1405" s="2" t="s">
        <v>8391</v>
      </c>
      <c r="E1405" s="16"/>
      <c r="F1405" s="16" t="str">
        <f>IF(INDEX(I.Electricity.ES2U12C1,2)="","",INDEX(I.Electricity.ES2U12C1,2))</f>
        <v/>
      </c>
      <c r="G1405" s="16"/>
      <c r="H1405" s="1" t="str">
        <f>IF(AND(I.Developer.ES2=TRUE,I.Facility.UnitCount&gt;=12,I.Developer.C1=TRUE,F1405=""),"Incomplete","Complete")</f>
        <v>Complete</v>
      </c>
      <c r="I1405" s="68" t="s">
        <v>2041</v>
      </c>
    </row>
    <row r="1406" spans="2:9" ht="15" customHeight="1" x14ac:dyDescent="0.25">
      <c r="B1406" s="7" t="s">
        <v>2039</v>
      </c>
      <c r="C1406" s="5">
        <v>3</v>
      </c>
      <c r="D1406" s="6" t="s">
        <v>8391</v>
      </c>
      <c r="E1406" s="76"/>
      <c r="F1406" s="76" t="str">
        <f>IF(INDEX(I.Electricity.ES2U12C1,3)="","",INDEX(I.Electricity.ES2U12C1,3))</f>
        <v/>
      </c>
      <c r="G1406" s="76"/>
      <c r="H1406" s="5" t="str">
        <f>IF(AND(I.Developer.ES2=TRUE,I.Facility.UnitCount&gt;=12,I.Developer.C1=TRUE,F1406=""),"Incomplete","Complete")</f>
        <v>Complete</v>
      </c>
      <c r="I1406" s="71" t="s">
        <v>2042</v>
      </c>
    </row>
    <row r="1407" spans="2:9" ht="15" customHeight="1" x14ac:dyDescent="0.25">
      <c r="B1407" s="9" t="s">
        <v>2043</v>
      </c>
      <c r="C1407" s="1">
        <v>1</v>
      </c>
      <c r="D1407" s="2" t="s">
        <v>8392</v>
      </c>
      <c r="E1407" s="16"/>
      <c r="F1407" s="16" t="str">
        <f>IF(INDEX(I.Electricity.ES2U13C1,1)="","",INDEX(I.Electricity.ES2U13C1,1))</f>
        <v/>
      </c>
      <c r="G1407" s="16"/>
      <c r="H1407" s="1" t="str">
        <f>IF(AND(I.Developer.ES2=TRUE,I.Facility.UnitCount&gt;=13,I.Developer.C1=TRUE,F1407=""),"Incomplete","Complete")</f>
        <v>Complete</v>
      </c>
      <c r="I1407" s="68" t="s">
        <v>2044</v>
      </c>
    </row>
    <row r="1408" spans="2:9" ht="15" customHeight="1" x14ac:dyDescent="0.25">
      <c r="B1408" s="9" t="s">
        <v>2043</v>
      </c>
      <c r="C1408" s="1">
        <v>2</v>
      </c>
      <c r="D1408" s="2" t="s">
        <v>8392</v>
      </c>
      <c r="E1408" s="16"/>
      <c r="F1408" s="16" t="str">
        <f>IF(INDEX(I.Electricity.ES2U13C1,2)="","",INDEX(I.Electricity.ES2U13C1,2))</f>
        <v/>
      </c>
      <c r="G1408" s="16"/>
      <c r="H1408" s="1" t="str">
        <f>IF(AND(I.Developer.ES2=TRUE,I.Facility.UnitCount&gt;=13,I.Developer.C1=TRUE,F1408=""),"Incomplete","Complete")</f>
        <v>Complete</v>
      </c>
      <c r="I1408" s="68" t="s">
        <v>2045</v>
      </c>
    </row>
    <row r="1409" spans="2:9" ht="15" customHeight="1" x14ac:dyDescent="0.25">
      <c r="B1409" s="7" t="s">
        <v>2043</v>
      </c>
      <c r="C1409" s="5">
        <v>3</v>
      </c>
      <c r="D1409" s="6" t="s">
        <v>8392</v>
      </c>
      <c r="E1409" s="76"/>
      <c r="F1409" s="76" t="str">
        <f>IF(INDEX(I.Electricity.ES2U13C1,3)="","",INDEX(I.Electricity.ES2U13C1,3))</f>
        <v/>
      </c>
      <c r="G1409" s="76"/>
      <c r="H1409" s="5" t="str">
        <f>IF(AND(I.Developer.ES2=TRUE,I.Facility.UnitCount&gt;=13,I.Developer.C1=TRUE,F1409=""),"Incomplete","Complete")</f>
        <v>Complete</v>
      </c>
      <c r="I1409" s="71" t="s">
        <v>2046</v>
      </c>
    </row>
    <row r="1410" spans="2:9" ht="15" customHeight="1" x14ac:dyDescent="0.25">
      <c r="B1410" s="9" t="s">
        <v>2047</v>
      </c>
      <c r="C1410" s="1">
        <v>1</v>
      </c>
      <c r="D1410" s="2" t="s">
        <v>8393</v>
      </c>
      <c r="E1410" s="16"/>
      <c r="F1410" s="16" t="str">
        <f>IF(INDEX(I.Electricity.ES2U14C1,1)="","",INDEX(I.Electricity.ES2U14C1,1))</f>
        <v/>
      </c>
      <c r="G1410" s="16"/>
      <c r="H1410" s="1" t="str">
        <f>IF(AND(I.Developer.ES2=TRUE,I.Facility.UnitCount&gt;=14,I.Developer.C1=TRUE,F1410=""),"Incomplete","Complete")</f>
        <v>Complete</v>
      </c>
      <c r="I1410" s="68" t="s">
        <v>2048</v>
      </c>
    </row>
    <row r="1411" spans="2:9" ht="15" customHeight="1" x14ac:dyDescent="0.25">
      <c r="B1411" s="9" t="s">
        <v>2047</v>
      </c>
      <c r="C1411" s="1">
        <v>2</v>
      </c>
      <c r="D1411" s="2" t="s">
        <v>8393</v>
      </c>
      <c r="E1411" s="16"/>
      <c r="F1411" s="16" t="str">
        <f>IF(INDEX(I.Electricity.ES2U14C1,2)="","",INDEX(I.Electricity.ES2U14C1,2))</f>
        <v/>
      </c>
      <c r="G1411" s="16"/>
      <c r="H1411" s="1" t="str">
        <f>IF(AND(I.Developer.ES2=TRUE,I.Facility.UnitCount&gt;=14,I.Developer.C1=TRUE,F1411=""),"Incomplete","Complete")</f>
        <v>Complete</v>
      </c>
      <c r="I1411" s="68" t="s">
        <v>2049</v>
      </c>
    </row>
    <row r="1412" spans="2:9" ht="15" customHeight="1" x14ac:dyDescent="0.25">
      <c r="B1412" s="7" t="s">
        <v>2047</v>
      </c>
      <c r="C1412" s="5">
        <v>3</v>
      </c>
      <c r="D1412" s="6" t="s">
        <v>8393</v>
      </c>
      <c r="E1412" s="76"/>
      <c r="F1412" s="76" t="str">
        <f>IF(INDEX(I.Electricity.ES2U14C1,3)="","",INDEX(I.Electricity.ES2U14C1,3))</f>
        <v/>
      </c>
      <c r="G1412" s="76"/>
      <c r="H1412" s="5" t="str">
        <f>IF(AND(I.Developer.ES2=TRUE,I.Facility.UnitCount&gt;=14,I.Developer.C1=TRUE,F1412=""),"Incomplete","Complete")</f>
        <v>Complete</v>
      </c>
      <c r="I1412" s="71" t="s">
        <v>2050</v>
      </c>
    </row>
    <row r="1413" spans="2:9" ht="15" customHeight="1" x14ac:dyDescent="0.25">
      <c r="B1413" s="9" t="s">
        <v>2051</v>
      </c>
      <c r="C1413" s="1">
        <v>1</v>
      </c>
      <c r="D1413" s="2" t="s">
        <v>8394</v>
      </c>
      <c r="E1413" s="16"/>
      <c r="F1413" s="16" t="str">
        <f>IF(INDEX(I.Electricity.ES2U15C1,1)="","",INDEX(I.Electricity.ES2U15C1,1))</f>
        <v/>
      </c>
      <c r="G1413" s="16"/>
      <c r="H1413" s="1" t="str">
        <f>IF(AND(I.Developer.ES2=TRUE,I.Facility.UnitCount&gt;=15,I.Developer.C1=TRUE,F1413=""),"Incomplete","Complete")</f>
        <v>Complete</v>
      </c>
      <c r="I1413" s="68" t="s">
        <v>2052</v>
      </c>
    </row>
    <row r="1414" spans="2:9" ht="15" customHeight="1" x14ac:dyDescent="0.25">
      <c r="B1414" s="9" t="s">
        <v>2051</v>
      </c>
      <c r="C1414" s="1">
        <v>2</v>
      </c>
      <c r="D1414" s="2" t="s">
        <v>8394</v>
      </c>
      <c r="E1414" s="16"/>
      <c r="F1414" s="16" t="str">
        <f>IF(INDEX(I.Electricity.ES2U15C1,2)="","",INDEX(I.Electricity.ES2U15C1,2))</f>
        <v/>
      </c>
      <c r="G1414" s="16"/>
      <c r="H1414" s="1" t="str">
        <f>IF(AND(I.Developer.ES2=TRUE,I.Facility.UnitCount&gt;=15,I.Developer.C1=TRUE,F1414=""),"Incomplete","Complete")</f>
        <v>Complete</v>
      </c>
      <c r="I1414" s="68" t="s">
        <v>2053</v>
      </c>
    </row>
    <row r="1415" spans="2:9" ht="15" customHeight="1" x14ac:dyDescent="0.25">
      <c r="B1415" s="7" t="s">
        <v>2051</v>
      </c>
      <c r="C1415" s="5">
        <v>3</v>
      </c>
      <c r="D1415" s="6" t="s">
        <v>8394</v>
      </c>
      <c r="E1415" s="76"/>
      <c r="F1415" s="76" t="str">
        <f>IF(INDEX(I.Electricity.ES2U15C1,3)="","",INDEX(I.Electricity.ES2U15C1,3))</f>
        <v/>
      </c>
      <c r="G1415" s="76"/>
      <c r="H1415" s="5" t="str">
        <f>IF(AND(I.Developer.ES2=TRUE,I.Facility.UnitCount&gt;=15,I.Developer.C1=TRUE,F1415=""),"Incomplete","Complete")</f>
        <v>Complete</v>
      </c>
      <c r="I1415" s="71" t="s">
        <v>2054</v>
      </c>
    </row>
    <row r="1416" spans="2:9" ht="15" customHeight="1" x14ac:dyDescent="0.25">
      <c r="B1416" s="9" t="s">
        <v>2055</v>
      </c>
      <c r="C1416" s="1">
        <v>1</v>
      </c>
      <c r="D1416" s="2" t="s">
        <v>8395</v>
      </c>
      <c r="E1416" s="16"/>
      <c r="F1416" s="16" t="str">
        <f>IF(INDEX(I.Electricity.ES2U16C1,1)="","",INDEX(I.Electricity.ES2U16C1,1))</f>
        <v/>
      </c>
      <c r="G1416" s="16"/>
      <c r="H1416" s="1" t="str">
        <f>IF(AND(I.Developer.ES2=TRUE,I.Facility.UnitCount&gt;=16,I.Developer.C1=TRUE,F1416=""),"Incomplete","Complete")</f>
        <v>Complete</v>
      </c>
      <c r="I1416" s="68" t="s">
        <v>2056</v>
      </c>
    </row>
    <row r="1417" spans="2:9" ht="15" customHeight="1" x14ac:dyDescent="0.25">
      <c r="B1417" s="9" t="s">
        <v>2055</v>
      </c>
      <c r="C1417" s="1">
        <v>2</v>
      </c>
      <c r="D1417" s="2" t="s">
        <v>8395</v>
      </c>
      <c r="E1417" s="16"/>
      <c r="F1417" s="16" t="str">
        <f>IF(INDEX(I.Electricity.ES2U16C1,2)="","",INDEX(I.Electricity.ES2U16C1,2))</f>
        <v/>
      </c>
      <c r="G1417" s="16"/>
      <c r="H1417" s="1" t="str">
        <f>IF(AND(I.Developer.ES2=TRUE,I.Facility.UnitCount&gt;=16,I.Developer.C1=TRUE,F1417=""),"Incomplete","Complete")</f>
        <v>Complete</v>
      </c>
      <c r="I1417" s="68" t="s">
        <v>2057</v>
      </c>
    </row>
    <row r="1418" spans="2:9" ht="15" customHeight="1" x14ac:dyDescent="0.25">
      <c r="B1418" s="7" t="s">
        <v>2055</v>
      </c>
      <c r="C1418" s="5">
        <v>3</v>
      </c>
      <c r="D1418" s="6" t="s">
        <v>8395</v>
      </c>
      <c r="E1418" s="76"/>
      <c r="F1418" s="76" t="str">
        <f>IF(INDEX(I.Electricity.ES2U16C1,3)="","",INDEX(I.Electricity.ES2U16C1,3))</f>
        <v/>
      </c>
      <c r="G1418" s="76"/>
      <c r="H1418" s="5" t="str">
        <f>IF(AND(I.Developer.ES2=TRUE,I.Facility.UnitCount&gt;=16,I.Developer.C1=TRUE,F1418=""),"Incomplete","Complete")</f>
        <v>Complete</v>
      </c>
      <c r="I1418" s="71" t="s">
        <v>2058</v>
      </c>
    </row>
    <row r="1419" spans="2:9" ht="15" customHeight="1" x14ac:dyDescent="0.25">
      <c r="B1419" s="9" t="s">
        <v>2059</v>
      </c>
      <c r="C1419" s="1">
        <v>1</v>
      </c>
      <c r="D1419" s="2" t="s">
        <v>8396</v>
      </c>
      <c r="E1419" s="16"/>
      <c r="F1419" s="16" t="str">
        <f>IF(INDEX(I.Electricity.ES2U17C1,1)="","",INDEX(I.Electricity.ES2U17C1,1))</f>
        <v/>
      </c>
      <c r="G1419" s="16"/>
      <c r="H1419" s="1" t="str">
        <f>IF(AND(I.Developer.ES2=TRUE,I.Facility.UnitCount&gt;=17,I.Developer.C1=TRUE,F1419=""),"Incomplete","Complete")</f>
        <v>Complete</v>
      </c>
      <c r="I1419" s="68" t="s">
        <v>2060</v>
      </c>
    </row>
    <row r="1420" spans="2:9" ht="15" customHeight="1" x14ac:dyDescent="0.25">
      <c r="B1420" s="9" t="s">
        <v>2059</v>
      </c>
      <c r="C1420" s="1">
        <v>2</v>
      </c>
      <c r="D1420" s="2" t="s">
        <v>8396</v>
      </c>
      <c r="E1420" s="16"/>
      <c r="F1420" s="16" t="str">
        <f>IF(INDEX(I.Electricity.ES2U17C1,2)="","",INDEX(I.Electricity.ES2U17C1,2))</f>
        <v/>
      </c>
      <c r="G1420" s="16"/>
      <c r="H1420" s="1" t="str">
        <f>IF(AND(I.Developer.ES2=TRUE,I.Facility.UnitCount&gt;=17,I.Developer.C1=TRUE,F1420=""),"Incomplete","Complete")</f>
        <v>Complete</v>
      </c>
      <c r="I1420" s="68" t="s">
        <v>2061</v>
      </c>
    </row>
    <row r="1421" spans="2:9" ht="15" customHeight="1" x14ac:dyDescent="0.25">
      <c r="B1421" s="7" t="s">
        <v>2059</v>
      </c>
      <c r="C1421" s="5">
        <v>3</v>
      </c>
      <c r="D1421" s="6" t="s">
        <v>8396</v>
      </c>
      <c r="E1421" s="76"/>
      <c r="F1421" s="76" t="str">
        <f>IF(INDEX(I.Electricity.ES2U17C1,3)="","",INDEX(I.Electricity.ES2U17C1,3))</f>
        <v/>
      </c>
      <c r="G1421" s="76"/>
      <c r="H1421" s="5" t="str">
        <f>IF(AND(I.Developer.ES2=TRUE,I.Facility.UnitCount&gt;=17,I.Developer.C1=TRUE,F1421=""),"Incomplete","Complete")</f>
        <v>Complete</v>
      </c>
      <c r="I1421" s="71" t="s">
        <v>2062</v>
      </c>
    </row>
    <row r="1422" spans="2:9" ht="15" customHeight="1" x14ac:dyDescent="0.25">
      <c r="B1422" s="9" t="s">
        <v>2063</v>
      </c>
      <c r="C1422" s="1">
        <v>1</v>
      </c>
      <c r="D1422" s="2" t="s">
        <v>8397</v>
      </c>
      <c r="E1422" s="16"/>
      <c r="F1422" s="16" t="str">
        <f>IF(INDEX(I.Electricity.ES2U18C1,1)="","",INDEX(I.Electricity.ES2U18C1,1))</f>
        <v/>
      </c>
      <c r="G1422" s="16"/>
      <c r="H1422" s="1" t="str">
        <f>IF(AND(I.Developer.ES2=TRUE,I.Facility.UnitCount&gt;=18,I.Developer.C1=TRUE,F1422=""),"Incomplete","Complete")</f>
        <v>Complete</v>
      </c>
      <c r="I1422" s="68" t="s">
        <v>2064</v>
      </c>
    </row>
    <row r="1423" spans="2:9" ht="15" customHeight="1" x14ac:dyDescent="0.25">
      <c r="B1423" s="9" t="s">
        <v>2063</v>
      </c>
      <c r="C1423" s="1">
        <v>2</v>
      </c>
      <c r="D1423" s="2" t="s">
        <v>8397</v>
      </c>
      <c r="E1423" s="16"/>
      <c r="F1423" s="16" t="str">
        <f>IF(INDEX(I.Electricity.ES2U18C1,2)="","",INDEX(I.Electricity.ES2U18C1,2))</f>
        <v/>
      </c>
      <c r="G1423" s="16"/>
      <c r="H1423" s="1" t="str">
        <f>IF(AND(I.Developer.ES2=TRUE,I.Facility.UnitCount&gt;=18,I.Developer.C1=TRUE,F1423=""),"Incomplete","Complete")</f>
        <v>Complete</v>
      </c>
      <c r="I1423" s="68" t="s">
        <v>2065</v>
      </c>
    </row>
    <row r="1424" spans="2:9" ht="15" customHeight="1" x14ac:dyDescent="0.25">
      <c r="B1424" s="7" t="s">
        <v>2063</v>
      </c>
      <c r="C1424" s="5">
        <v>3</v>
      </c>
      <c r="D1424" s="6" t="s">
        <v>8397</v>
      </c>
      <c r="E1424" s="76"/>
      <c r="F1424" s="76" t="str">
        <f>IF(INDEX(I.Electricity.ES2U18C1,3)="","",INDEX(I.Electricity.ES2U18C1,3))</f>
        <v/>
      </c>
      <c r="G1424" s="76"/>
      <c r="H1424" s="5" t="str">
        <f>IF(AND(I.Developer.ES2=TRUE,I.Facility.UnitCount&gt;=18,I.Developer.C1=TRUE,F1424=""),"Incomplete","Complete")</f>
        <v>Complete</v>
      </c>
      <c r="I1424" s="71" t="s">
        <v>2066</v>
      </c>
    </row>
    <row r="1425" spans="2:9" ht="15" customHeight="1" x14ac:dyDescent="0.25">
      <c r="B1425" s="9" t="s">
        <v>2067</v>
      </c>
      <c r="C1425" s="1">
        <v>1</v>
      </c>
      <c r="D1425" s="2" t="s">
        <v>8398</v>
      </c>
      <c r="E1425" s="16"/>
      <c r="F1425" s="16" t="str">
        <f>IF(INDEX(I.Electricity.ES2U19C1,1)="","",INDEX(I.Electricity.ES2U19C1,1))</f>
        <v/>
      </c>
      <c r="G1425" s="16"/>
      <c r="H1425" s="1" t="str">
        <f>IF(AND(I.Developer.ES2=TRUE,I.Facility.UnitCount&gt;=19,I.Developer.C1=TRUE,F1425=""),"Incomplete","Complete")</f>
        <v>Complete</v>
      </c>
      <c r="I1425" s="68" t="s">
        <v>2068</v>
      </c>
    </row>
    <row r="1426" spans="2:9" ht="15" customHeight="1" x14ac:dyDescent="0.25">
      <c r="B1426" s="9" t="s">
        <v>2067</v>
      </c>
      <c r="C1426" s="1">
        <v>2</v>
      </c>
      <c r="D1426" s="2" t="s">
        <v>8398</v>
      </c>
      <c r="E1426" s="16"/>
      <c r="F1426" s="16" t="str">
        <f>IF(INDEX(I.Electricity.ES2U19C1,2)="","",INDEX(I.Electricity.ES2U19C1,2))</f>
        <v/>
      </c>
      <c r="G1426" s="16"/>
      <c r="H1426" s="1" t="str">
        <f>IF(AND(I.Developer.ES2=TRUE,I.Facility.UnitCount&gt;=19,I.Developer.C1=TRUE,F1426=""),"Incomplete","Complete")</f>
        <v>Complete</v>
      </c>
      <c r="I1426" s="68" t="s">
        <v>2069</v>
      </c>
    </row>
    <row r="1427" spans="2:9" ht="15" customHeight="1" x14ac:dyDescent="0.25">
      <c r="B1427" s="7" t="s">
        <v>2067</v>
      </c>
      <c r="C1427" s="5">
        <v>3</v>
      </c>
      <c r="D1427" s="6" t="s">
        <v>8398</v>
      </c>
      <c r="E1427" s="76"/>
      <c r="F1427" s="76" t="str">
        <f>IF(INDEX(I.Electricity.ES2U19C1,3)="","",INDEX(I.Electricity.ES2U19C1,3))</f>
        <v/>
      </c>
      <c r="G1427" s="76"/>
      <c r="H1427" s="5" t="str">
        <f>IF(AND(I.Developer.ES2=TRUE,I.Facility.UnitCount&gt;=19,I.Developer.C1=TRUE,F1427=""),"Incomplete","Complete")</f>
        <v>Complete</v>
      </c>
      <c r="I1427" s="71" t="s">
        <v>2070</v>
      </c>
    </row>
    <row r="1428" spans="2:9" ht="15" customHeight="1" x14ac:dyDescent="0.25">
      <c r="B1428" s="9" t="s">
        <v>2071</v>
      </c>
      <c r="C1428" s="1">
        <v>1</v>
      </c>
      <c r="D1428" s="2" t="s">
        <v>8399</v>
      </c>
      <c r="E1428" s="16"/>
      <c r="F1428" s="16" t="str">
        <f>IF(INDEX(I.Electricity.ES2U20C1,1)="","",INDEX(I.Electricity.ES2U20C1,1))</f>
        <v/>
      </c>
      <c r="G1428" s="16"/>
      <c r="H1428" s="1" t="str">
        <f>IF(AND(I.Developer.ES2=TRUE,I.Facility.UnitCount&gt;=20,I.Developer.C1=TRUE,F1428=""),"Incomplete","Complete")</f>
        <v>Complete</v>
      </c>
      <c r="I1428" s="68" t="s">
        <v>2072</v>
      </c>
    </row>
    <row r="1429" spans="2:9" ht="15" customHeight="1" x14ac:dyDescent="0.25">
      <c r="B1429" s="9" t="s">
        <v>2071</v>
      </c>
      <c r="C1429" s="1">
        <v>2</v>
      </c>
      <c r="D1429" s="2" t="s">
        <v>8399</v>
      </c>
      <c r="E1429" s="16"/>
      <c r="F1429" s="16" t="str">
        <f>IF(INDEX(I.Electricity.ES2U20C1,2)="","",INDEX(I.Electricity.ES2U20C1,2))</f>
        <v/>
      </c>
      <c r="G1429" s="16"/>
      <c r="H1429" s="1" t="str">
        <f>IF(AND(I.Developer.ES2=TRUE,I.Facility.UnitCount&gt;=20,I.Developer.C1=TRUE,F1429=""),"Incomplete","Complete")</f>
        <v>Complete</v>
      </c>
      <c r="I1429" s="68" t="s">
        <v>2073</v>
      </c>
    </row>
    <row r="1430" spans="2:9" ht="15" customHeight="1" x14ac:dyDescent="0.25">
      <c r="B1430" s="7" t="s">
        <v>2071</v>
      </c>
      <c r="C1430" s="5">
        <v>3</v>
      </c>
      <c r="D1430" s="6" t="s">
        <v>8399</v>
      </c>
      <c r="E1430" s="76"/>
      <c r="F1430" s="76" t="str">
        <f>IF(INDEX(I.Electricity.ES2U20C1,3)="","",INDEX(I.Electricity.ES2U20C1,3))</f>
        <v/>
      </c>
      <c r="G1430" s="76"/>
      <c r="H1430" s="5" t="str">
        <f>IF(AND(I.Developer.ES2=TRUE,I.Facility.UnitCount&gt;=20,I.Developer.C1=TRUE,F1430=""),"Incomplete","Complete")</f>
        <v>Complete</v>
      </c>
      <c r="I1430" s="71" t="s">
        <v>2074</v>
      </c>
    </row>
    <row r="1431" spans="2:9" ht="15" customHeight="1" x14ac:dyDescent="0.25">
      <c r="B1431" s="9" t="s">
        <v>2075</v>
      </c>
      <c r="C1431" s="1">
        <v>1</v>
      </c>
      <c r="D1431" s="2" t="s">
        <v>8400</v>
      </c>
      <c r="E1431" s="16"/>
      <c r="F1431" s="16" t="str">
        <f>IF(INDEX(I.Electricity.ES2U1C2,1)="","",INDEX(I.Electricity.ES2U1C2,1))</f>
        <v/>
      </c>
      <c r="G1431" s="16"/>
      <c r="H1431" s="1" t="str">
        <f t="shared" ref="H1431:H1454" si="40">IF(AND(I.Developer.ES2=TRUE,I.Facility.UnitCount&gt;=1,I.Developer.C2=TRUE,F1431=""),"Incomplete","Complete")</f>
        <v>Complete</v>
      </c>
      <c r="I1431" s="68" t="s">
        <v>2076</v>
      </c>
    </row>
    <row r="1432" spans="2:9" ht="15" customHeight="1" x14ac:dyDescent="0.25">
      <c r="B1432" s="9" t="s">
        <v>2075</v>
      </c>
      <c r="C1432" s="1">
        <v>2</v>
      </c>
      <c r="D1432" s="2" t="s">
        <v>8400</v>
      </c>
      <c r="E1432" s="16"/>
      <c r="F1432" s="16" t="str">
        <f>IF(INDEX(I.Electricity.ES2U1C2,2)="","",INDEX(I.Electricity.ES2U1C2,2))</f>
        <v/>
      </c>
      <c r="G1432" s="16"/>
      <c r="H1432" s="1" t="str">
        <f t="shared" si="40"/>
        <v>Complete</v>
      </c>
      <c r="I1432" s="68" t="s">
        <v>2077</v>
      </c>
    </row>
    <row r="1433" spans="2:9" ht="15" customHeight="1" x14ac:dyDescent="0.25">
      <c r="B1433" s="9" t="s">
        <v>2075</v>
      </c>
      <c r="C1433" s="1">
        <v>3</v>
      </c>
      <c r="D1433" s="2" t="s">
        <v>8400</v>
      </c>
      <c r="E1433" s="16"/>
      <c r="F1433" s="16" t="str">
        <f>IF(INDEX(I.Electricity.ES2U1C2,3)="","",INDEX(I.Electricity.ES2U1C2,3))</f>
        <v/>
      </c>
      <c r="G1433" s="16"/>
      <c r="H1433" s="1" t="str">
        <f t="shared" si="40"/>
        <v>Complete</v>
      </c>
      <c r="I1433" s="68" t="s">
        <v>2078</v>
      </c>
    </row>
    <row r="1434" spans="2:9" ht="15" customHeight="1" x14ac:dyDescent="0.25">
      <c r="B1434" s="9" t="s">
        <v>2075</v>
      </c>
      <c r="C1434" s="1">
        <v>4</v>
      </c>
      <c r="D1434" s="2" t="s">
        <v>8400</v>
      </c>
      <c r="E1434" s="16"/>
      <c r="F1434" s="16" t="str">
        <f>IF(INDEX(I.Electricity.ES2U1C2,4)="","",INDEX(I.Electricity.ES2U1C2,4))</f>
        <v/>
      </c>
      <c r="G1434" s="16"/>
      <c r="H1434" s="1" t="str">
        <f t="shared" si="40"/>
        <v>Complete</v>
      </c>
      <c r="I1434" s="68" t="s">
        <v>2079</v>
      </c>
    </row>
    <row r="1435" spans="2:9" ht="15" customHeight="1" x14ac:dyDescent="0.25">
      <c r="B1435" s="9" t="s">
        <v>2075</v>
      </c>
      <c r="C1435" s="1">
        <v>5</v>
      </c>
      <c r="D1435" s="2" t="s">
        <v>8400</v>
      </c>
      <c r="E1435" s="16"/>
      <c r="F1435" s="16" t="str">
        <f>IF(INDEX(I.Electricity.ES2U1C2,5)="","",INDEX(I.Electricity.ES2U1C2,5))</f>
        <v/>
      </c>
      <c r="G1435" s="16"/>
      <c r="H1435" s="1" t="str">
        <f t="shared" si="40"/>
        <v>Complete</v>
      </c>
      <c r="I1435" s="68" t="s">
        <v>2080</v>
      </c>
    </row>
    <row r="1436" spans="2:9" ht="15" customHeight="1" x14ac:dyDescent="0.25">
      <c r="B1436" s="9" t="s">
        <v>2075</v>
      </c>
      <c r="C1436" s="1">
        <v>6</v>
      </c>
      <c r="D1436" s="2" t="s">
        <v>8400</v>
      </c>
      <c r="E1436" s="16"/>
      <c r="F1436" s="16" t="str">
        <f>IF(INDEX(I.Electricity.ES2U1C2,6)="","",INDEX(I.Electricity.ES2U1C2,6))</f>
        <v/>
      </c>
      <c r="G1436" s="16"/>
      <c r="H1436" s="1" t="str">
        <f t="shared" si="40"/>
        <v>Complete</v>
      </c>
      <c r="I1436" s="68" t="s">
        <v>2081</v>
      </c>
    </row>
    <row r="1437" spans="2:9" ht="15" customHeight="1" x14ac:dyDescent="0.25">
      <c r="B1437" s="9" t="s">
        <v>2075</v>
      </c>
      <c r="C1437" s="1">
        <v>7</v>
      </c>
      <c r="D1437" s="2" t="s">
        <v>8400</v>
      </c>
      <c r="E1437" s="16"/>
      <c r="F1437" s="16" t="str">
        <f>IF(INDEX(I.Electricity.ES2U1C2,7)="","",INDEX(I.Electricity.ES2U1C2,7))</f>
        <v/>
      </c>
      <c r="G1437" s="16"/>
      <c r="H1437" s="1" t="str">
        <f t="shared" si="40"/>
        <v>Complete</v>
      </c>
      <c r="I1437" s="68" t="s">
        <v>2082</v>
      </c>
    </row>
    <row r="1438" spans="2:9" ht="15" customHeight="1" x14ac:dyDescent="0.25">
      <c r="B1438" s="9" t="s">
        <v>2075</v>
      </c>
      <c r="C1438" s="1">
        <v>8</v>
      </c>
      <c r="D1438" s="2" t="s">
        <v>8400</v>
      </c>
      <c r="E1438" s="16"/>
      <c r="F1438" s="16" t="str">
        <f>IF(INDEX(I.Electricity.ES2U1C2,8)="","",INDEX(I.Electricity.ES2U1C2,8))</f>
        <v/>
      </c>
      <c r="G1438" s="16"/>
      <c r="H1438" s="1" t="str">
        <f t="shared" si="40"/>
        <v>Complete</v>
      </c>
      <c r="I1438" s="68" t="s">
        <v>2083</v>
      </c>
    </row>
    <row r="1439" spans="2:9" ht="15" customHeight="1" x14ac:dyDescent="0.25">
      <c r="B1439" s="9" t="s">
        <v>2075</v>
      </c>
      <c r="C1439" s="1">
        <v>9</v>
      </c>
      <c r="D1439" s="2" t="s">
        <v>8400</v>
      </c>
      <c r="E1439" s="16"/>
      <c r="F1439" s="16" t="str">
        <f>IF(INDEX(I.Electricity.ES2U1C2,9)="","",INDEX(I.Electricity.ES2U1C2,9))</f>
        <v/>
      </c>
      <c r="G1439" s="16"/>
      <c r="H1439" s="1" t="str">
        <f t="shared" si="40"/>
        <v>Complete</v>
      </c>
      <c r="I1439" s="68" t="s">
        <v>2084</v>
      </c>
    </row>
    <row r="1440" spans="2:9" ht="15" customHeight="1" x14ac:dyDescent="0.25">
      <c r="B1440" s="9" t="s">
        <v>2075</v>
      </c>
      <c r="C1440" s="1">
        <v>10</v>
      </c>
      <c r="D1440" s="2" t="s">
        <v>8400</v>
      </c>
      <c r="E1440" s="16"/>
      <c r="F1440" s="16" t="str">
        <f>IF(INDEX(I.Electricity.ES2U1C2,10)="","",INDEX(I.Electricity.ES2U1C2,10))</f>
        <v/>
      </c>
      <c r="G1440" s="16"/>
      <c r="H1440" s="1" t="str">
        <f t="shared" si="40"/>
        <v>Complete</v>
      </c>
      <c r="I1440" s="68" t="s">
        <v>2085</v>
      </c>
    </row>
    <row r="1441" spans="2:9" ht="15" customHeight="1" x14ac:dyDescent="0.25">
      <c r="B1441" s="9" t="s">
        <v>2075</v>
      </c>
      <c r="C1441" s="1">
        <v>11</v>
      </c>
      <c r="D1441" s="2" t="s">
        <v>8400</v>
      </c>
      <c r="E1441" s="16"/>
      <c r="F1441" s="16" t="str">
        <f>IF(INDEX(I.Electricity.ES2U1C2,11)="","",INDEX(I.Electricity.ES2U1C2,11))</f>
        <v/>
      </c>
      <c r="G1441" s="16"/>
      <c r="H1441" s="1" t="str">
        <f t="shared" si="40"/>
        <v>Complete</v>
      </c>
      <c r="I1441" s="68" t="s">
        <v>2086</v>
      </c>
    </row>
    <row r="1442" spans="2:9" ht="15" customHeight="1" x14ac:dyDescent="0.25">
      <c r="B1442" s="9" t="s">
        <v>2075</v>
      </c>
      <c r="C1442" s="1">
        <v>12</v>
      </c>
      <c r="D1442" s="2" t="s">
        <v>8400</v>
      </c>
      <c r="E1442" s="16"/>
      <c r="F1442" s="16" t="str">
        <f>IF(INDEX(I.Electricity.ES2U1C2,12)="","",INDEX(I.Electricity.ES2U1C2,12))</f>
        <v/>
      </c>
      <c r="G1442" s="16"/>
      <c r="H1442" s="1" t="str">
        <f t="shared" si="40"/>
        <v>Complete</v>
      </c>
      <c r="I1442" s="68" t="s">
        <v>2087</v>
      </c>
    </row>
    <row r="1443" spans="2:9" ht="15" customHeight="1" x14ac:dyDescent="0.25">
      <c r="B1443" s="9" t="s">
        <v>2075</v>
      </c>
      <c r="C1443" s="1">
        <v>13</v>
      </c>
      <c r="D1443" s="2" t="s">
        <v>8400</v>
      </c>
      <c r="E1443" s="16"/>
      <c r="F1443" s="16" t="str">
        <f>IF(INDEX(I.Electricity.ES2U1C2,13)="","",INDEX(I.Electricity.ES2U1C2,13))</f>
        <v/>
      </c>
      <c r="G1443" s="16"/>
      <c r="H1443" s="1" t="str">
        <f t="shared" si="40"/>
        <v>Complete</v>
      </c>
      <c r="I1443" s="68" t="s">
        <v>2088</v>
      </c>
    </row>
    <row r="1444" spans="2:9" ht="15" customHeight="1" x14ac:dyDescent="0.25">
      <c r="B1444" s="9" t="s">
        <v>2075</v>
      </c>
      <c r="C1444" s="1">
        <v>14</v>
      </c>
      <c r="D1444" s="2" t="s">
        <v>8400</v>
      </c>
      <c r="E1444" s="16"/>
      <c r="F1444" s="16" t="str">
        <f>IF(INDEX(I.Electricity.ES2U1C2,14)="","",INDEX(I.Electricity.ES2U1C2,14))</f>
        <v/>
      </c>
      <c r="G1444" s="16"/>
      <c r="H1444" s="1" t="str">
        <f t="shared" si="40"/>
        <v>Complete</v>
      </c>
      <c r="I1444" s="68" t="s">
        <v>2089</v>
      </c>
    </row>
    <row r="1445" spans="2:9" ht="15" customHeight="1" x14ac:dyDescent="0.25">
      <c r="B1445" s="9" t="s">
        <v>2075</v>
      </c>
      <c r="C1445" s="1">
        <v>15</v>
      </c>
      <c r="D1445" s="2" t="s">
        <v>8400</v>
      </c>
      <c r="E1445" s="16"/>
      <c r="F1445" s="16" t="str">
        <f>IF(INDEX(I.Electricity.ES2U1C2,15)="","",INDEX(I.Electricity.ES2U1C2,15))</f>
        <v/>
      </c>
      <c r="G1445" s="16"/>
      <c r="H1445" s="1" t="str">
        <f t="shared" si="40"/>
        <v>Complete</v>
      </c>
      <c r="I1445" s="68" t="s">
        <v>2090</v>
      </c>
    </row>
    <row r="1446" spans="2:9" ht="15" customHeight="1" x14ac:dyDescent="0.25">
      <c r="B1446" s="9" t="s">
        <v>2075</v>
      </c>
      <c r="C1446" s="1">
        <v>16</v>
      </c>
      <c r="D1446" s="2" t="s">
        <v>8400</v>
      </c>
      <c r="E1446" s="16"/>
      <c r="F1446" s="16" t="str">
        <f>IF(INDEX(I.Electricity.ES2U1C2,16)="","",INDEX(I.Electricity.ES2U1C2,16))</f>
        <v/>
      </c>
      <c r="G1446" s="16"/>
      <c r="H1446" s="1" t="str">
        <f t="shared" si="40"/>
        <v>Complete</v>
      </c>
      <c r="I1446" s="68" t="s">
        <v>2091</v>
      </c>
    </row>
    <row r="1447" spans="2:9" ht="15" customHeight="1" x14ac:dyDescent="0.25">
      <c r="B1447" s="9" t="s">
        <v>2075</v>
      </c>
      <c r="C1447" s="1">
        <v>17</v>
      </c>
      <c r="D1447" s="2" t="s">
        <v>8400</v>
      </c>
      <c r="E1447" s="16"/>
      <c r="F1447" s="16" t="str">
        <f>IF(INDEX(I.Electricity.ES2U1C2,17)="","",INDEX(I.Electricity.ES2U1C2,17))</f>
        <v/>
      </c>
      <c r="G1447" s="16"/>
      <c r="H1447" s="1" t="str">
        <f t="shared" si="40"/>
        <v>Complete</v>
      </c>
      <c r="I1447" s="68" t="s">
        <v>2092</v>
      </c>
    </row>
    <row r="1448" spans="2:9" ht="15" customHeight="1" x14ac:dyDescent="0.25">
      <c r="B1448" s="9" t="s">
        <v>2075</v>
      </c>
      <c r="C1448" s="1">
        <v>18</v>
      </c>
      <c r="D1448" s="2" t="s">
        <v>8400</v>
      </c>
      <c r="E1448" s="16"/>
      <c r="F1448" s="16" t="str">
        <f>IF(INDEX(I.Electricity.ES2U1C2,18)="","",INDEX(I.Electricity.ES2U1C2,18))</f>
        <v/>
      </c>
      <c r="G1448" s="16"/>
      <c r="H1448" s="1" t="str">
        <f t="shared" si="40"/>
        <v>Complete</v>
      </c>
      <c r="I1448" s="68" t="s">
        <v>2093</v>
      </c>
    </row>
    <row r="1449" spans="2:9" ht="15" customHeight="1" x14ac:dyDescent="0.25">
      <c r="B1449" s="9" t="s">
        <v>2075</v>
      </c>
      <c r="C1449" s="1">
        <v>19</v>
      </c>
      <c r="D1449" s="2" t="s">
        <v>8400</v>
      </c>
      <c r="E1449" s="16"/>
      <c r="F1449" s="16" t="str">
        <f>IF(INDEX(I.Electricity.ES2U1C2,19)="","",INDEX(I.Electricity.ES2U1C2,19))</f>
        <v/>
      </c>
      <c r="G1449" s="16"/>
      <c r="H1449" s="1" t="str">
        <f t="shared" si="40"/>
        <v>Complete</v>
      </c>
      <c r="I1449" s="68" t="s">
        <v>2094</v>
      </c>
    </row>
    <row r="1450" spans="2:9" ht="15" customHeight="1" x14ac:dyDescent="0.25">
      <c r="B1450" s="9" t="s">
        <v>2075</v>
      </c>
      <c r="C1450" s="1">
        <v>20</v>
      </c>
      <c r="D1450" s="2" t="s">
        <v>8400</v>
      </c>
      <c r="E1450" s="16"/>
      <c r="F1450" s="16" t="str">
        <f>IF(INDEX(I.Electricity.ES2U1C2,20)="","",INDEX(I.Electricity.ES2U1C2,20))</f>
        <v/>
      </c>
      <c r="G1450" s="16"/>
      <c r="H1450" s="1" t="str">
        <f t="shared" si="40"/>
        <v>Complete</v>
      </c>
      <c r="I1450" s="68" t="s">
        <v>2095</v>
      </c>
    </row>
    <row r="1451" spans="2:9" ht="15" customHeight="1" x14ac:dyDescent="0.25">
      <c r="B1451" s="9" t="s">
        <v>2075</v>
      </c>
      <c r="C1451" s="1">
        <v>21</v>
      </c>
      <c r="D1451" s="2" t="s">
        <v>8400</v>
      </c>
      <c r="E1451" s="16"/>
      <c r="F1451" s="16" t="str">
        <f>IF(INDEX(I.Electricity.ES2U1C2,21)="","",INDEX(I.Electricity.ES2U1C2,21))</f>
        <v/>
      </c>
      <c r="G1451" s="16"/>
      <c r="H1451" s="1" t="str">
        <f t="shared" si="40"/>
        <v>Complete</v>
      </c>
      <c r="I1451" s="68" t="s">
        <v>2096</v>
      </c>
    </row>
    <row r="1452" spans="2:9" ht="15" customHeight="1" x14ac:dyDescent="0.25">
      <c r="B1452" s="9" t="s">
        <v>2075</v>
      </c>
      <c r="C1452" s="1">
        <v>22</v>
      </c>
      <c r="D1452" s="2" t="s">
        <v>8400</v>
      </c>
      <c r="E1452" s="16"/>
      <c r="F1452" s="16" t="str">
        <f>IF(INDEX(I.Electricity.ES2U1C2,22)="","",INDEX(I.Electricity.ES2U1C2,22))</f>
        <v/>
      </c>
      <c r="G1452" s="16"/>
      <c r="H1452" s="1" t="str">
        <f t="shared" si="40"/>
        <v>Complete</v>
      </c>
      <c r="I1452" s="68" t="s">
        <v>2097</v>
      </c>
    </row>
    <row r="1453" spans="2:9" ht="15" customHeight="1" x14ac:dyDescent="0.25">
      <c r="B1453" s="9" t="s">
        <v>2075</v>
      </c>
      <c r="C1453" s="1">
        <v>23</v>
      </c>
      <c r="D1453" s="2" t="s">
        <v>8400</v>
      </c>
      <c r="E1453" s="16"/>
      <c r="F1453" s="16" t="str">
        <f>IF(INDEX(I.Electricity.ES2U1C2,23)="","",INDEX(I.Electricity.ES2U1C2,23))</f>
        <v/>
      </c>
      <c r="G1453" s="16"/>
      <c r="H1453" s="1" t="str">
        <f t="shared" si="40"/>
        <v>Complete</v>
      </c>
      <c r="I1453" s="68" t="s">
        <v>2098</v>
      </c>
    </row>
    <row r="1454" spans="2:9" ht="15" customHeight="1" x14ac:dyDescent="0.25">
      <c r="B1454" s="7" t="s">
        <v>2075</v>
      </c>
      <c r="C1454" s="5">
        <v>24</v>
      </c>
      <c r="D1454" s="6" t="s">
        <v>8400</v>
      </c>
      <c r="E1454" s="76"/>
      <c r="F1454" s="76" t="str">
        <f>IF(INDEX(I.Electricity.ES2U1C2,24)="","",INDEX(I.Electricity.ES2U1C2,24))</f>
        <v/>
      </c>
      <c r="G1454" s="76"/>
      <c r="H1454" s="5" t="str">
        <f t="shared" si="40"/>
        <v>Complete</v>
      </c>
      <c r="I1454" s="71" t="s">
        <v>2099</v>
      </c>
    </row>
    <row r="1455" spans="2:9" ht="15" customHeight="1" x14ac:dyDescent="0.25">
      <c r="B1455" s="9" t="s">
        <v>2100</v>
      </c>
      <c r="C1455" s="1">
        <v>1</v>
      </c>
      <c r="D1455" s="2" t="s">
        <v>8401</v>
      </c>
      <c r="E1455" s="16"/>
      <c r="F1455" s="16" t="str">
        <f>IF(INDEX(I.Electricity.ES2U2C2,1)="","",INDEX(I.Electricity.ES2U2C2,1))</f>
        <v/>
      </c>
      <c r="G1455" s="16"/>
      <c r="H1455" s="1" t="str">
        <f t="shared" ref="H1455:H1478" si="41">IF(AND(I.Developer.ES2=TRUE,I.Facility.UnitCount&gt;=2,I.Developer.C2=TRUE,F1455=""),"Incomplete","Complete")</f>
        <v>Complete</v>
      </c>
      <c r="I1455" s="68" t="s">
        <v>2101</v>
      </c>
    </row>
    <row r="1456" spans="2:9" ht="15" customHeight="1" x14ac:dyDescent="0.25">
      <c r="B1456" s="9" t="s">
        <v>2100</v>
      </c>
      <c r="C1456" s="1">
        <v>2</v>
      </c>
      <c r="D1456" s="2" t="s">
        <v>8401</v>
      </c>
      <c r="E1456" s="16"/>
      <c r="F1456" s="16" t="str">
        <f>IF(INDEX(I.Electricity.ES2U2C2,2)="","",INDEX(I.Electricity.ES2U2C2,2))</f>
        <v/>
      </c>
      <c r="G1456" s="16"/>
      <c r="H1456" s="1" t="str">
        <f t="shared" si="41"/>
        <v>Complete</v>
      </c>
      <c r="I1456" s="68" t="s">
        <v>2102</v>
      </c>
    </row>
    <row r="1457" spans="2:9" ht="15" customHeight="1" x14ac:dyDescent="0.25">
      <c r="B1457" s="9" t="s">
        <v>2100</v>
      </c>
      <c r="C1457" s="1">
        <v>3</v>
      </c>
      <c r="D1457" s="2" t="s">
        <v>8401</v>
      </c>
      <c r="E1457" s="16"/>
      <c r="F1457" s="16" t="str">
        <f>IF(INDEX(I.Electricity.ES2U2C2,3)="","",INDEX(I.Electricity.ES2U2C2,3))</f>
        <v/>
      </c>
      <c r="G1457" s="16"/>
      <c r="H1457" s="1" t="str">
        <f t="shared" si="41"/>
        <v>Complete</v>
      </c>
      <c r="I1457" s="68" t="s">
        <v>2103</v>
      </c>
    </row>
    <row r="1458" spans="2:9" ht="15" customHeight="1" x14ac:dyDescent="0.25">
      <c r="B1458" s="9" t="s">
        <v>2100</v>
      </c>
      <c r="C1458" s="1">
        <v>4</v>
      </c>
      <c r="D1458" s="2" t="s">
        <v>8401</v>
      </c>
      <c r="E1458" s="16"/>
      <c r="F1458" s="16" t="str">
        <f>IF(INDEX(I.Electricity.ES2U2C2,4)="","",INDEX(I.Electricity.ES2U2C2,4))</f>
        <v/>
      </c>
      <c r="G1458" s="16"/>
      <c r="H1458" s="1" t="str">
        <f t="shared" si="41"/>
        <v>Complete</v>
      </c>
      <c r="I1458" s="68" t="s">
        <v>2104</v>
      </c>
    </row>
    <row r="1459" spans="2:9" ht="15" customHeight="1" x14ac:dyDescent="0.25">
      <c r="B1459" s="9" t="s">
        <v>2100</v>
      </c>
      <c r="C1459" s="1">
        <v>5</v>
      </c>
      <c r="D1459" s="2" t="s">
        <v>8401</v>
      </c>
      <c r="E1459" s="16"/>
      <c r="F1459" s="16" t="str">
        <f>IF(INDEX(I.Electricity.ES2U2C2,5)="","",INDEX(I.Electricity.ES2U2C2,5))</f>
        <v/>
      </c>
      <c r="G1459" s="16"/>
      <c r="H1459" s="1" t="str">
        <f t="shared" si="41"/>
        <v>Complete</v>
      </c>
      <c r="I1459" s="68" t="s">
        <v>2105</v>
      </c>
    </row>
    <row r="1460" spans="2:9" ht="15" customHeight="1" x14ac:dyDescent="0.25">
      <c r="B1460" s="9" t="s">
        <v>2100</v>
      </c>
      <c r="C1460" s="1">
        <v>6</v>
      </c>
      <c r="D1460" s="2" t="s">
        <v>8401</v>
      </c>
      <c r="E1460" s="16"/>
      <c r="F1460" s="16" t="str">
        <f>IF(INDEX(I.Electricity.ES2U2C2,6)="","",INDEX(I.Electricity.ES2U2C2,6))</f>
        <v/>
      </c>
      <c r="G1460" s="16"/>
      <c r="H1460" s="1" t="str">
        <f t="shared" si="41"/>
        <v>Complete</v>
      </c>
      <c r="I1460" s="68" t="s">
        <v>2106</v>
      </c>
    </row>
    <row r="1461" spans="2:9" ht="15" customHeight="1" x14ac:dyDescent="0.25">
      <c r="B1461" s="9" t="s">
        <v>2100</v>
      </c>
      <c r="C1461" s="1">
        <v>7</v>
      </c>
      <c r="D1461" s="2" t="s">
        <v>8401</v>
      </c>
      <c r="E1461" s="16"/>
      <c r="F1461" s="16" t="str">
        <f>IF(INDEX(I.Electricity.ES2U2C2,7)="","",INDEX(I.Electricity.ES2U2C2,7))</f>
        <v/>
      </c>
      <c r="G1461" s="16"/>
      <c r="H1461" s="1" t="str">
        <f t="shared" si="41"/>
        <v>Complete</v>
      </c>
      <c r="I1461" s="68" t="s">
        <v>2107</v>
      </c>
    </row>
    <row r="1462" spans="2:9" ht="15" customHeight="1" x14ac:dyDescent="0.25">
      <c r="B1462" s="9" t="s">
        <v>2100</v>
      </c>
      <c r="C1462" s="1">
        <v>8</v>
      </c>
      <c r="D1462" s="2" t="s">
        <v>8401</v>
      </c>
      <c r="E1462" s="16"/>
      <c r="F1462" s="16" t="str">
        <f>IF(INDEX(I.Electricity.ES2U2C2,8)="","",INDEX(I.Electricity.ES2U2C2,8))</f>
        <v/>
      </c>
      <c r="G1462" s="16"/>
      <c r="H1462" s="1" t="str">
        <f t="shared" si="41"/>
        <v>Complete</v>
      </c>
      <c r="I1462" s="68" t="s">
        <v>2108</v>
      </c>
    </row>
    <row r="1463" spans="2:9" ht="15" customHeight="1" x14ac:dyDescent="0.25">
      <c r="B1463" s="9" t="s">
        <v>2100</v>
      </c>
      <c r="C1463" s="1">
        <v>9</v>
      </c>
      <c r="D1463" s="2" t="s">
        <v>8401</v>
      </c>
      <c r="E1463" s="16"/>
      <c r="F1463" s="16" t="str">
        <f>IF(INDEX(I.Electricity.ES2U2C2,9)="","",INDEX(I.Electricity.ES2U2C2,9))</f>
        <v/>
      </c>
      <c r="G1463" s="16"/>
      <c r="H1463" s="1" t="str">
        <f t="shared" si="41"/>
        <v>Complete</v>
      </c>
      <c r="I1463" s="68" t="s">
        <v>2109</v>
      </c>
    </row>
    <row r="1464" spans="2:9" ht="15" customHeight="1" x14ac:dyDescent="0.25">
      <c r="B1464" s="9" t="s">
        <v>2100</v>
      </c>
      <c r="C1464" s="1">
        <v>10</v>
      </c>
      <c r="D1464" s="2" t="s">
        <v>8401</v>
      </c>
      <c r="E1464" s="16"/>
      <c r="F1464" s="16" t="str">
        <f>IF(INDEX(I.Electricity.ES2U2C2,10)="","",INDEX(I.Electricity.ES2U2C2,10))</f>
        <v/>
      </c>
      <c r="G1464" s="16"/>
      <c r="H1464" s="1" t="str">
        <f t="shared" si="41"/>
        <v>Complete</v>
      </c>
      <c r="I1464" s="68" t="s">
        <v>2110</v>
      </c>
    </row>
    <row r="1465" spans="2:9" ht="15" customHeight="1" x14ac:dyDescent="0.25">
      <c r="B1465" s="9" t="s">
        <v>2100</v>
      </c>
      <c r="C1465" s="1">
        <v>11</v>
      </c>
      <c r="D1465" s="2" t="s">
        <v>8401</v>
      </c>
      <c r="E1465" s="16"/>
      <c r="F1465" s="16" t="str">
        <f>IF(INDEX(I.Electricity.ES2U2C2,11)="","",INDEX(I.Electricity.ES2U2C2,11))</f>
        <v/>
      </c>
      <c r="G1465" s="16"/>
      <c r="H1465" s="1" t="str">
        <f t="shared" si="41"/>
        <v>Complete</v>
      </c>
      <c r="I1465" s="68" t="s">
        <v>2111</v>
      </c>
    </row>
    <row r="1466" spans="2:9" ht="15" customHeight="1" x14ac:dyDescent="0.25">
      <c r="B1466" s="9" t="s">
        <v>2100</v>
      </c>
      <c r="C1466" s="1">
        <v>12</v>
      </c>
      <c r="D1466" s="2" t="s">
        <v>8401</v>
      </c>
      <c r="E1466" s="16"/>
      <c r="F1466" s="16" t="str">
        <f>IF(INDEX(I.Electricity.ES2U2C2,12)="","",INDEX(I.Electricity.ES2U2C2,12))</f>
        <v/>
      </c>
      <c r="G1466" s="16"/>
      <c r="H1466" s="1" t="str">
        <f t="shared" si="41"/>
        <v>Complete</v>
      </c>
      <c r="I1466" s="68" t="s">
        <v>2112</v>
      </c>
    </row>
    <row r="1467" spans="2:9" ht="15" customHeight="1" x14ac:dyDescent="0.25">
      <c r="B1467" s="9" t="s">
        <v>2100</v>
      </c>
      <c r="C1467" s="1">
        <v>13</v>
      </c>
      <c r="D1467" s="2" t="s">
        <v>8401</v>
      </c>
      <c r="E1467" s="16"/>
      <c r="F1467" s="16" t="str">
        <f>IF(INDEX(I.Electricity.ES2U2C2,13)="","",INDEX(I.Electricity.ES2U2C2,13))</f>
        <v/>
      </c>
      <c r="G1467" s="16"/>
      <c r="H1467" s="1" t="str">
        <f t="shared" si="41"/>
        <v>Complete</v>
      </c>
      <c r="I1467" s="68" t="s">
        <v>2113</v>
      </c>
    </row>
    <row r="1468" spans="2:9" ht="15" customHeight="1" x14ac:dyDescent="0.25">
      <c r="B1468" s="9" t="s">
        <v>2100</v>
      </c>
      <c r="C1468" s="1">
        <v>14</v>
      </c>
      <c r="D1468" s="2" t="s">
        <v>8401</v>
      </c>
      <c r="E1468" s="16"/>
      <c r="F1468" s="16" t="str">
        <f>IF(INDEX(I.Electricity.ES2U2C2,14)="","",INDEX(I.Electricity.ES2U2C2,14))</f>
        <v/>
      </c>
      <c r="G1468" s="16"/>
      <c r="H1468" s="1" t="str">
        <f t="shared" si="41"/>
        <v>Complete</v>
      </c>
      <c r="I1468" s="68" t="s">
        <v>2114</v>
      </c>
    </row>
    <row r="1469" spans="2:9" ht="15" customHeight="1" x14ac:dyDescent="0.25">
      <c r="B1469" s="9" t="s">
        <v>2100</v>
      </c>
      <c r="C1469" s="1">
        <v>15</v>
      </c>
      <c r="D1469" s="2" t="s">
        <v>8401</v>
      </c>
      <c r="E1469" s="16"/>
      <c r="F1469" s="16" t="str">
        <f>IF(INDEX(I.Electricity.ES2U2C2,15)="","",INDEX(I.Electricity.ES2U2C2,15))</f>
        <v/>
      </c>
      <c r="G1469" s="16"/>
      <c r="H1469" s="1" t="str">
        <f t="shared" si="41"/>
        <v>Complete</v>
      </c>
      <c r="I1469" s="68" t="s">
        <v>2115</v>
      </c>
    </row>
    <row r="1470" spans="2:9" ht="15" customHeight="1" x14ac:dyDescent="0.25">
      <c r="B1470" s="9" t="s">
        <v>2100</v>
      </c>
      <c r="C1470" s="1">
        <v>16</v>
      </c>
      <c r="D1470" s="2" t="s">
        <v>8401</v>
      </c>
      <c r="E1470" s="16"/>
      <c r="F1470" s="16" t="str">
        <f>IF(INDEX(I.Electricity.ES2U2C2,16)="","",INDEX(I.Electricity.ES2U2C2,16))</f>
        <v/>
      </c>
      <c r="G1470" s="16"/>
      <c r="H1470" s="1" t="str">
        <f t="shared" si="41"/>
        <v>Complete</v>
      </c>
      <c r="I1470" s="68" t="s">
        <v>2116</v>
      </c>
    </row>
    <row r="1471" spans="2:9" ht="15" customHeight="1" x14ac:dyDescent="0.25">
      <c r="B1471" s="9" t="s">
        <v>2100</v>
      </c>
      <c r="C1471" s="1">
        <v>17</v>
      </c>
      <c r="D1471" s="2" t="s">
        <v>8401</v>
      </c>
      <c r="E1471" s="16"/>
      <c r="F1471" s="16" t="str">
        <f>IF(INDEX(I.Electricity.ES2U2C2,17)="","",INDEX(I.Electricity.ES2U2C2,17))</f>
        <v/>
      </c>
      <c r="G1471" s="16"/>
      <c r="H1471" s="1" t="str">
        <f t="shared" si="41"/>
        <v>Complete</v>
      </c>
      <c r="I1471" s="68" t="s">
        <v>2117</v>
      </c>
    </row>
    <row r="1472" spans="2:9" ht="15" customHeight="1" x14ac:dyDescent="0.25">
      <c r="B1472" s="9" t="s">
        <v>2100</v>
      </c>
      <c r="C1472" s="1">
        <v>18</v>
      </c>
      <c r="D1472" s="2" t="s">
        <v>8401</v>
      </c>
      <c r="E1472" s="16"/>
      <c r="F1472" s="16" t="str">
        <f>IF(INDEX(I.Electricity.ES2U2C2,18)="","",INDEX(I.Electricity.ES2U2C2,18))</f>
        <v/>
      </c>
      <c r="G1472" s="16"/>
      <c r="H1472" s="1" t="str">
        <f t="shared" si="41"/>
        <v>Complete</v>
      </c>
      <c r="I1472" s="68" t="s">
        <v>2118</v>
      </c>
    </row>
    <row r="1473" spans="2:9" ht="15" customHeight="1" x14ac:dyDescent="0.25">
      <c r="B1473" s="9" t="s">
        <v>2100</v>
      </c>
      <c r="C1473" s="1">
        <v>19</v>
      </c>
      <c r="D1473" s="2" t="s">
        <v>8401</v>
      </c>
      <c r="E1473" s="16"/>
      <c r="F1473" s="16" t="str">
        <f>IF(INDEX(I.Electricity.ES2U2C2,19)="","",INDEX(I.Electricity.ES2U2C2,19))</f>
        <v/>
      </c>
      <c r="G1473" s="16"/>
      <c r="H1473" s="1" t="str">
        <f t="shared" si="41"/>
        <v>Complete</v>
      </c>
      <c r="I1473" s="68" t="s">
        <v>2119</v>
      </c>
    </row>
    <row r="1474" spans="2:9" ht="15" customHeight="1" x14ac:dyDescent="0.25">
      <c r="B1474" s="9" t="s">
        <v>2100</v>
      </c>
      <c r="C1474" s="1">
        <v>20</v>
      </c>
      <c r="D1474" s="2" t="s">
        <v>8401</v>
      </c>
      <c r="E1474" s="16"/>
      <c r="F1474" s="16" t="str">
        <f>IF(INDEX(I.Electricity.ES2U2C2,20)="","",INDEX(I.Electricity.ES2U2C2,20))</f>
        <v/>
      </c>
      <c r="G1474" s="16"/>
      <c r="H1474" s="1" t="str">
        <f t="shared" si="41"/>
        <v>Complete</v>
      </c>
      <c r="I1474" s="68" t="s">
        <v>2120</v>
      </c>
    </row>
    <row r="1475" spans="2:9" ht="15" customHeight="1" x14ac:dyDescent="0.25">
      <c r="B1475" s="9" t="s">
        <v>2100</v>
      </c>
      <c r="C1475" s="1">
        <v>21</v>
      </c>
      <c r="D1475" s="2" t="s">
        <v>8401</v>
      </c>
      <c r="E1475" s="16"/>
      <c r="F1475" s="16" t="str">
        <f>IF(INDEX(I.Electricity.ES2U2C2,21)="","",INDEX(I.Electricity.ES2U2C2,21))</f>
        <v/>
      </c>
      <c r="G1475" s="16"/>
      <c r="H1475" s="1" t="str">
        <f t="shared" si="41"/>
        <v>Complete</v>
      </c>
      <c r="I1475" s="68" t="s">
        <v>2121</v>
      </c>
    </row>
    <row r="1476" spans="2:9" ht="15" customHeight="1" x14ac:dyDescent="0.25">
      <c r="B1476" s="9" t="s">
        <v>2100</v>
      </c>
      <c r="C1476" s="1">
        <v>22</v>
      </c>
      <c r="D1476" s="2" t="s">
        <v>8401</v>
      </c>
      <c r="E1476" s="16"/>
      <c r="F1476" s="16" t="str">
        <f>IF(INDEX(I.Electricity.ES2U2C2,22)="","",INDEX(I.Electricity.ES2U2C2,22))</f>
        <v/>
      </c>
      <c r="G1476" s="16"/>
      <c r="H1476" s="1" t="str">
        <f t="shared" si="41"/>
        <v>Complete</v>
      </c>
      <c r="I1476" s="68" t="s">
        <v>2122</v>
      </c>
    </row>
    <row r="1477" spans="2:9" ht="15" customHeight="1" x14ac:dyDescent="0.25">
      <c r="B1477" s="9" t="s">
        <v>2100</v>
      </c>
      <c r="C1477" s="1">
        <v>23</v>
      </c>
      <c r="D1477" s="2" t="s">
        <v>8401</v>
      </c>
      <c r="E1477" s="16"/>
      <c r="F1477" s="16" t="str">
        <f>IF(INDEX(I.Electricity.ES2U2C2,23)="","",INDEX(I.Electricity.ES2U2C2,23))</f>
        <v/>
      </c>
      <c r="G1477" s="16"/>
      <c r="H1477" s="1" t="str">
        <f t="shared" si="41"/>
        <v>Complete</v>
      </c>
      <c r="I1477" s="68" t="s">
        <v>2123</v>
      </c>
    </row>
    <row r="1478" spans="2:9" ht="15" customHeight="1" x14ac:dyDescent="0.25">
      <c r="B1478" s="7" t="s">
        <v>2100</v>
      </c>
      <c r="C1478" s="5">
        <v>24</v>
      </c>
      <c r="D1478" s="6" t="s">
        <v>8401</v>
      </c>
      <c r="E1478" s="76"/>
      <c r="F1478" s="76" t="str">
        <f>IF(INDEX(I.Electricity.ES2U2C2,24)="","",INDEX(I.Electricity.ES2U2C2,24))</f>
        <v/>
      </c>
      <c r="G1478" s="76"/>
      <c r="H1478" s="5" t="str">
        <f t="shared" si="41"/>
        <v>Complete</v>
      </c>
      <c r="I1478" s="71" t="s">
        <v>2124</v>
      </c>
    </row>
    <row r="1479" spans="2:9" ht="15" customHeight="1" x14ac:dyDescent="0.25">
      <c r="B1479" s="9" t="s">
        <v>2125</v>
      </c>
      <c r="C1479" s="1">
        <v>1</v>
      </c>
      <c r="D1479" s="2" t="s">
        <v>8402</v>
      </c>
      <c r="E1479" s="16"/>
      <c r="F1479" s="16" t="str">
        <f>IF(INDEX(I.Electricity.ES2U3C2,1)="","",INDEX(I.Electricity.ES2U3C2,1))</f>
        <v/>
      </c>
      <c r="G1479" s="16"/>
      <c r="H1479" s="1" t="str">
        <f t="shared" ref="H1479:H1502" si="42">IF(AND(I.Developer.ES2=TRUE,I.Facility.UnitCount&gt;=3,I.Developer.C2=TRUE,F1479=""),"Incomplete","Complete")</f>
        <v>Complete</v>
      </c>
      <c r="I1479" s="68" t="s">
        <v>2126</v>
      </c>
    </row>
    <row r="1480" spans="2:9" ht="15" customHeight="1" x14ac:dyDescent="0.25">
      <c r="B1480" s="9" t="s">
        <v>2125</v>
      </c>
      <c r="C1480" s="1">
        <v>2</v>
      </c>
      <c r="D1480" s="2" t="s">
        <v>8402</v>
      </c>
      <c r="E1480" s="16"/>
      <c r="F1480" s="16" t="str">
        <f>IF(INDEX(I.Electricity.ES2U3C2,2)="","",INDEX(I.Electricity.ES2U3C2,2))</f>
        <v/>
      </c>
      <c r="G1480" s="16"/>
      <c r="H1480" s="1" t="str">
        <f t="shared" si="42"/>
        <v>Complete</v>
      </c>
      <c r="I1480" s="68" t="s">
        <v>2127</v>
      </c>
    </row>
    <row r="1481" spans="2:9" ht="15" customHeight="1" x14ac:dyDescent="0.25">
      <c r="B1481" s="9" t="s">
        <v>2125</v>
      </c>
      <c r="C1481" s="1">
        <v>3</v>
      </c>
      <c r="D1481" s="2" t="s">
        <v>8402</v>
      </c>
      <c r="E1481" s="16"/>
      <c r="F1481" s="16" t="str">
        <f>IF(INDEX(I.Electricity.ES2U3C2,3)="","",INDEX(I.Electricity.ES2U3C2,3))</f>
        <v/>
      </c>
      <c r="G1481" s="16"/>
      <c r="H1481" s="1" t="str">
        <f t="shared" si="42"/>
        <v>Complete</v>
      </c>
      <c r="I1481" s="68" t="s">
        <v>2128</v>
      </c>
    </row>
    <row r="1482" spans="2:9" ht="15" customHeight="1" x14ac:dyDescent="0.25">
      <c r="B1482" s="9" t="s">
        <v>2125</v>
      </c>
      <c r="C1482" s="1">
        <v>4</v>
      </c>
      <c r="D1482" s="2" t="s">
        <v>8402</v>
      </c>
      <c r="E1482" s="16"/>
      <c r="F1482" s="16" t="str">
        <f>IF(INDEX(I.Electricity.ES2U3C2,4)="","",INDEX(I.Electricity.ES2U3C2,4))</f>
        <v/>
      </c>
      <c r="G1482" s="16"/>
      <c r="H1482" s="1" t="str">
        <f t="shared" si="42"/>
        <v>Complete</v>
      </c>
      <c r="I1482" s="68" t="s">
        <v>2129</v>
      </c>
    </row>
    <row r="1483" spans="2:9" ht="15" customHeight="1" x14ac:dyDescent="0.25">
      <c r="B1483" s="9" t="s">
        <v>2125</v>
      </c>
      <c r="C1483" s="1">
        <v>5</v>
      </c>
      <c r="D1483" s="2" t="s">
        <v>8402</v>
      </c>
      <c r="E1483" s="16"/>
      <c r="F1483" s="16" t="str">
        <f>IF(INDEX(I.Electricity.ES2U3C2,5)="","",INDEX(I.Electricity.ES2U3C2,5))</f>
        <v/>
      </c>
      <c r="G1483" s="16"/>
      <c r="H1483" s="1" t="str">
        <f t="shared" si="42"/>
        <v>Complete</v>
      </c>
      <c r="I1483" s="68" t="s">
        <v>2130</v>
      </c>
    </row>
    <row r="1484" spans="2:9" ht="15" customHeight="1" x14ac:dyDescent="0.25">
      <c r="B1484" s="9" t="s">
        <v>2125</v>
      </c>
      <c r="C1484" s="1">
        <v>6</v>
      </c>
      <c r="D1484" s="2" t="s">
        <v>8402</v>
      </c>
      <c r="E1484" s="16"/>
      <c r="F1484" s="16" t="str">
        <f>IF(INDEX(I.Electricity.ES2U3C2,6)="","",INDEX(I.Electricity.ES2U3C2,6))</f>
        <v/>
      </c>
      <c r="G1484" s="16"/>
      <c r="H1484" s="1" t="str">
        <f t="shared" si="42"/>
        <v>Complete</v>
      </c>
      <c r="I1484" s="68" t="s">
        <v>2131</v>
      </c>
    </row>
    <row r="1485" spans="2:9" ht="15" customHeight="1" x14ac:dyDescent="0.25">
      <c r="B1485" s="9" t="s">
        <v>2125</v>
      </c>
      <c r="C1485" s="1">
        <v>7</v>
      </c>
      <c r="D1485" s="2" t="s">
        <v>8402</v>
      </c>
      <c r="E1485" s="16"/>
      <c r="F1485" s="16" t="str">
        <f>IF(INDEX(I.Electricity.ES2U3C2,7)="","",INDEX(I.Electricity.ES2U3C2,7))</f>
        <v/>
      </c>
      <c r="G1485" s="16"/>
      <c r="H1485" s="1" t="str">
        <f t="shared" si="42"/>
        <v>Complete</v>
      </c>
      <c r="I1485" s="68" t="s">
        <v>2132</v>
      </c>
    </row>
    <row r="1486" spans="2:9" ht="15" customHeight="1" x14ac:dyDescent="0.25">
      <c r="B1486" s="9" t="s">
        <v>2125</v>
      </c>
      <c r="C1486" s="1">
        <v>8</v>
      </c>
      <c r="D1486" s="2" t="s">
        <v>8402</v>
      </c>
      <c r="E1486" s="16"/>
      <c r="F1486" s="16" t="str">
        <f>IF(INDEX(I.Electricity.ES2U3C2,8)="","",INDEX(I.Electricity.ES2U3C2,8))</f>
        <v/>
      </c>
      <c r="G1486" s="16"/>
      <c r="H1486" s="1" t="str">
        <f t="shared" si="42"/>
        <v>Complete</v>
      </c>
      <c r="I1486" s="68" t="s">
        <v>2133</v>
      </c>
    </row>
    <row r="1487" spans="2:9" ht="15" customHeight="1" x14ac:dyDescent="0.25">
      <c r="B1487" s="9" t="s">
        <v>2125</v>
      </c>
      <c r="C1487" s="1">
        <v>9</v>
      </c>
      <c r="D1487" s="2" t="s">
        <v>8402</v>
      </c>
      <c r="E1487" s="16"/>
      <c r="F1487" s="16" t="str">
        <f>IF(INDEX(I.Electricity.ES2U3C2,9)="","",INDEX(I.Electricity.ES2U3C2,9))</f>
        <v/>
      </c>
      <c r="G1487" s="16"/>
      <c r="H1487" s="1" t="str">
        <f t="shared" si="42"/>
        <v>Complete</v>
      </c>
      <c r="I1487" s="68" t="s">
        <v>2134</v>
      </c>
    </row>
    <row r="1488" spans="2:9" ht="15" customHeight="1" x14ac:dyDescent="0.25">
      <c r="B1488" s="9" t="s">
        <v>2125</v>
      </c>
      <c r="C1488" s="1">
        <v>10</v>
      </c>
      <c r="D1488" s="2" t="s">
        <v>8402</v>
      </c>
      <c r="E1488" s="16"/>
      <c r="F1488" s="16" t="str">
        <f>IF(INDEX(I.Electricity.ES2U3C2,10)="","",INDEX(I.Electricity.ES2U3C2,10))</f>
        <v/>
      </c>
      <c r="G1488" s="16"/>
      <c r="H1488" s="1" t="str">
        <f t="shared" si="42"/>
        <v>Complete</v>
      </c>
      <c r="I1488" s="68" t="s">
        <v>2135</v>
      </c>
    </row>
    <row r="1489" spans="2:9" ht="15" customHeight="1" x14ac:dyDescent="0.25">
      <c r="B1489" s="9" t="s">
        <v>2125</v>
      </c>
      <c r="C1489" s="1">
        <v>11</v>
      </c>
      <c r="D1489" s="2" t="s">
        <v>8402</v>
      </c>
      <c r="E1489" s="16"/>
      <c r="F1489" s="16" t="str">
        <f>IF(INDEX(I.Electricity.ES2U3C2,11)="","",INDEX(I.Electricity.ES2U3C2,11))</f>
        <v/>
      </c>
      <c r="G1489" s="16"/>
      <c r="H1489" s="1" t="str">
        <f t="shared" si="42"/>
        <v>Complete</v>
      </c>
      <c r="I1489" s="68" t="s">
        <v>2136</v>
      </c>
    </row>
    <row r="1490" spans="2:9" ht="15" customHeight="1" x14ac:dyDescent="0.25">
      <c r="B1490" s="9" t="s">
        <v>2125</v>
      </c>
      <c r="C1490" s="1">
        <v>12</v>
      </c>
      <c r="D1490" s="2" t="s">
        <v>8402</v>
      </c>
      <c r="E1490" s="16"/>
      <c r="F1490" s="16" t="str">
        <f>IF(INDEX(I.Electricity.ES2U3C2,12)="","",INDEX(I.Electricity.ES2U3C2,12))</f>
        <v/>
      </c>
      <c r="G1490" s="16"/>
      <c r="H1490" s="1" t="str">
        <f t="shared" si="42"/>
        <v>Complete</v>
      </c>
      <c r="I1490" s="68" t="s">
        <v>2137</v>
      </c>
    </row>
    <row r="1491" spans="2:9" ht="15" customHeight="1" x14ac:dyDescent="0.25">
      <c r="B1491" s="9" t="s">
        <v>2125</v>
      </c>
      <c r="C1491" s="1">
        <v>13</v>
      </c>
      <c r="D1491" s="2" t="s">
        <v>8402</v>
      </c>
      <c r="E1491" s="16"/>
      <c r="F1491" s="16" t="str">
        <f>IF(INDEX(I.Electricity.ES2U3C2,13)="","",INDEX(I.Electricity.ES2U3C2,13))</f>
        <v/>
      </c>
      <c r="G1491" s="16"/>
      <c r="H1491" s="1" t="str">
        <f t="shared" si="42"/>
        <v>Complete</v>
      </c>
      <c r="I1491" s="68" t="s">
        <v>2138</v>
      </c>
    </row>
    <row r="1492" spans="2:9" ht="15" customHeight="1" x14ac:dyDescent="0.25">
      <c r="B1492" s="9" t="s">
        <v>2125</v>
      </c>
      <c r="C1492" s="1">
        <v>14</v>
      </c>
      <c r="D1492" s="2" t="s">
        <v>8402</v>
      </c>
      <c r="E1492" s="16"/>
      <c r="F1492" s="16" t="str">
        <f>IF(INDEX(I.Electricity.ES2U3C2,14)="","",INDEX(I.Electricity.ES2U3C2,14))</f>
        <v/>
      </c>
      <c r="G1492" s="16"/>
      <c r="H1492" s="1" t="str">
        <f t="shared" si="42"/>
        <v>Complete</v>
      </c>
      <c r="I1492" s="68" t="s">
        <v>2139</v>
      </c>
    </row>
    <row r="1493" spans="2:9" ht="15" customHeight="1" x14ac:dyDescent="0.25">
      <c r="B1493" s="9" t="s">
        <v>2125</v>
      </c>
      <c r="C1493" s="1">
        <v>15</v>
      </c>
      <c r="D1493" s="2" t="s">
        <v>8402</v>
      </c>
      <c r="E1493" s="16"/>
      <c r="F1493" s="16" t="str">
        <f>IF(INDEX(I.Electricity.ES2U3C2,15)="","",INDEX(I.Electricity.ES2U3C2,15))</f>
        <v/>
      </c>
      <c r="G1493" s="16"/>
      <c r="H1493" s="1" t="str">
        <f t="shared" si="42"/>
        <v>Complete</v>
      </c>
      <c r="I1493" s="68" t="s">
        <v>2140</v>
      </c>
    </row>
    <row r="1494" spans="2:9" ht="15" customHeight="1" x14ac:dyDescent="0.25">
      <c r="B1494" s="9" t="s">
        <v>2125</v>
      </c>
      <c r="C1494" s="1">
        <v>16</v>
      </c>
      <c r="D1494" s="2" t="s">
        <v>8402</v>
      </c>
      <c r="E1494" s="16"/>
      <c r="F1494" s="16" t="str">
        <f>IF(INDEX(I.Electricity.ES2U3C2,16)="","",INDEX(I.Electricity.ES2U3C2,16))</f>
        <v/>
      </c>
      <c r="G1494" s="16"/>
      <c r="H1494" s="1" t="str">
        <f t="shared" si="42"/>
        <v>Complete</v>
      </c>
      <c r="I1494" s="68" t="s">
        <v>2141</v>
      </c>
    </row>
    <row r="1495" spans="2:9" ht="15" customHeight="1" x14ac:dyDescent="0.25">
      <c r="B1495" s="9" t="s">
        <v>2125</v>
      </c>
      <c r="C1495" s="1">
        <v>17</v>
      </c>
      <c r="D1495" s="2" t="s">
        <v>8402</v>
      </c>
      <c r="E1495" s="16"/>
      <c r="F1495" s="16" t="str">
        <f>IF(INDEX(I.Electricity.ES2U3C2,17)="","",INDEX(I.Electricity.ES2U3C2,17))</f>
        <v/>
      </c>
      <c r="G1495" s="16"/>
      <c r="H1495" s="1" t="str">
        <f t="shared" si="42"/>
        <v>Complete</v>
      </c>
      <c r="I1495" s="68" t="s">
        <v>2142</v>
      </c>
    </row>
    <row r="1496" spans="2:9" ht="15" customHeight="1" x14ac:dyDescent="0.25">
      <c r="B1496" s="9" t="s">
        <v>2125</v>
      </c>
      <c r="C1496" s="1">
        <v>18</v>
      </c>
      <c r="D1496" s="2" t="s">
        <v>8402</v>
      </c>
      <c r="E1496" s="16"/>
      <c r="F1496" s="16" t="str">
        <f>IF(INDEX(I.Electricity.ES2U3C2,18)="","",INDEX(I.Electricity.ES2U3C2,18))</f>
        <v/>
      </c>
      <c r="G1496" s="16"/>
      <c r="H1496" s="1" t="str">
        <f t="shared" si="42"/>
        <v>Complete</v>
      </c>
      <c r="I1496" s="68" t="s">
        <v>2143</v>
      </c>
    </row>
    <row r="1497" spans="2:9" ht="15" customHeight="1" x14ac:dyDescent="0.25">
      <c r="B1497" s="9" t="s">
        <v>2125</v>
      </c>
      <c r="C1497" s="1">
        <v>19</v>
      </c>
      <c r="D1497" s="2" t="s">
        <v>8402</v>
      </c>
      <c r="E1497" s="16"/>
      <c r="F1497" s="16" t="str">
        <f>IF(INDEX(I.Electricity.ES2U3C2,19)="","",INDEX(I.Electricity.ES2U3C2,19))</f>
        <v/>
      </c>
      <c r="G1497" s="16"/>
      <c r="H1497" s="1" t="str">
        <f t="shared" si="42"/>
        <v>Complete</v>
      </c>
      <c r="I1497" s="68" t="s">
        <v>2144</v>
      </c>
    </row>
    <row r="1498" spans="2:9" ht="15" customHeight="1" x14ac:dyDescent="0.25">
      <c r="B1498" s="9" t="s">
        <v>2125</v>
      </c>
      <c r="C1498" s="1">
        <v>20</v>
      </c>
      <c r="D1498" s="2" t="s">
        <v>8402</v>
      </c>
      <c r="E1498" s="16"/>
      <c r="F1498" s="16" t="str">
        <f>IF(INDEX(I.Electricity.ES2U3C2,20)="","",INDEX(I.Electricity.ES2U3C2,20))</f>
        <v/>
      </c>
      <c r="G1498" s="16"/>
      <c r="H1498" s="1" t="str">
        <f t="shared" si="42"/>
        <v>Complete</v>
      </c>
      <c r="I1498" s="68" t="s">
        <v>2145</v>
      </c>
    </row>
    <row r="1499" spans="2:9" ht="15" customHeight="1" x14ac:dyDescent="0.25">
      <c r="B1499" s="9" t="s">
        <v>2125</v>
      </c>
      <c r="C1499" s="1">
        <v>21</v>
      </c>
      <c r="D1499" s="2" t="s">
        <v>8402</v>
      </c>
      <c r="E1499" s="16"/>
      <c r="F1499" s="16" t="str">
        <f>IF(INDEX(I.Electricity.ES2U3C2,21)="","",INDEX(I.Electricity.ES2U3C2,21))</f>
        <v/>
      </c>
      <c r="G1499" s="16"/>
      <c r="H1499" s="1" t="str">
        <f t="shared" si="42"/>
        <v>Complete</v>
      </c>
      <c r="I1499" s="68" t="s">
        <v>2146</v>
      </c>
    </row>
    <row r="1500" spans="2:9" ht="15" customHeight="1" x14ac:dyDescent="0.25">
      <c r="B1500" s="9" t="s">
        <v>2125</v>
      </c>
      <c r="C1500" s="1">
        <v>22</v>
      </c>
      <c r="D1500" s="2" t="s">
        <v>8402</v>
      </c>
      <c r="E1500" s="16"/>
      <c r="F1500" s="16" t="str">
        <f>IF(INDEX(I.Electricity.ES2U3C2,22)="","",INDEX(I.Electricity.ES2U3C2,22))</f>
        <v/>
      </c>
      <c r="G1500" s="16"/>
      <c r="H1500" s="1" t="str">
        <f t="shared" si="42"/>
        <v>Complete</v>
      </c>
      <c r="I1500" s="68" t="s">
        <v>2147</v>
      </c>
    </row>
    <row r="1501" spans="2:9" ht="15" customHeight="1" x14ac:dyDescent="0.25">
      <c r="B1501" s="9" t="s">
        <v>2125</v>
      </c>
      <c r="C1501" s="1">
        <v>23</v>
      </c>
      <c r="D1501" s="2" t="s">
        <v>8402</v>
      </c>
      <c r="E1501" s="16"/>
      <c r="F1501" s="16" t="str">
        <f>IF(INDEX(I.Electricity.ES2U3C2,23)="","",INDEX(I.Electricity.ES2U3C2,23))</f>
        <v/>
      </c>
      <c r="G1501" s="16"/>
      <c r="H1501" s="1" t="str">
        <f t="shared" si="42"/>
        <v>Complete</v>
      </c>
      <c r="I1501" s="68" t="s">
        <v>2148</v>
      </c>
    </row>
    <row r="1502" spans="2:9" ht="15" customHeight="1" x14ac:dyDescent="0.25">
      <c r="B1502" s="7" t="s">
        <v>2125</v>
      </c>
      <c r="C1502" s="5">
        <v>24</v>
      </c>
      <c r="D1502" s="6" t="s">
        <v>8402</v>
      </c>
      <c r="E1502" s="76"/>
      <c r="F1502" s="76" t="str">
        <f>IF(INDEX(I.Electricity.ES2U3C2,24)="","",INDEX(I.Electricity.ES2U3C2,24))</f>
        <v/>
      </c>
      <c r="G1502" s="76"/>
      <c r="H1502" s="5" t="str">
        <f t="shared" si="42"/>
        <v>Complete</v>
      </c>
      <c r="I1502" s="71" t="s">
        <v>2149</v>
      </c>
    </row>
    <row r="1503" spans="2:9" ht="15" customHeight="1" x14ac:dyDescent="0.25">
      <c r="B1503" s="9" t="s">
        <v>2150</v>
      </c>
      <c r="C1503" s="1">
        <v>1</v>
      </c>
      <c r="D1503" s="2" t="s">
        <v>8403</v>
      </c>
      <c r="E1503" s="16"/>
      <c r="F1503" s="16" t="str">
        <f>IF(INDEX(I.Electricity.ES2U4C2,1)="","",INDEX(I.Electricity.ES2U4C2,1))</f>
        <v/>
      </c>
      <c r="G1503" s="16"/>
      <c r="H1503" s="1" t="str">
        <f t="shared" ref="H1503:H1526" si="43">IF(AND(I.Developer.ES2=TRUE,I.Facility.UnitCount&gt;=4,I.Developer.C2=TRUE,F1503=""),"Incomplete","Complete")</f>
        <v>Complete</v>
      </c>
      <c r="I1503" s="68" t="s">
        <v>2151</v>
      </c>
    </row>
    <row r="1504" spans="2:9" ht="15" customHeight="1" x14ac:dyDescent="0.25">
      <c r="B1504" s="9" t="s">
        <v>2150</v>
      </c>
      <c r="C1504" s="1">
        <v>2</v>
      </c>
      <c r="D1504" s="2" t="s">
        <v>8403</v>
      </c>
      <c r="E1504" s="16"/>
      <c r="F1504" s="16" t="str">
        <f>IF(INDEX(I.Electricity.ES2U4C2,2)="","",INDEX(I.Electricity.ES2U4C2,2))</f>
        <v/>
      </c>
      <c r="G1504" s="16"/>
      <c r="H1504" s="1" t="str">
        <f t="shared" si="43"/>
        <v>Complete</v>
      </c>
      <c r="I1504" s="68" t="s">
        <v>2152</v>
      </c>
    </row>
    <row r="1505" spans="2:9" ht="15" customHeight="1" x14ac:dyDescent="0.25">
      <c r="B1505" s="9" t="s">
        <v>2150</v>
      </c>
      <c r="C1505" s="1">
        <v>3</v>
      </c>
      <c r="D1505" s="2" t="s">
        <v>8403</v>
      </c>
      <c r="E1505" s="16"/>
      <c r="F1505" s="16" t="str">
        <f>IF(INDEX(I.Electricity.ES2U4C2,3)="","",INDEX(I.Electricity.ES2U4C2,3))</f>
        <v/>
      </c>
      <c r="G1505" s="16"/>
      <c r="H1505" s="1" t="str">
        <f t="shared" si="43"/>
        <v>Complete</v>
      </c>
      <c r="I1505" s="68" t="s">
        <v>2153</v>
      </c>
    </row>
    <row r="1506" spans="2:9" ht="15" customHeight="1" x14ac:dyDescent="0.25">
      <c r="B1506" s="9" t="s">
        <v>2150</v>
      </c>
      <c r="C1506" s="1">
        <v>4</v>
      </c>
      <c r="D1506" s="2" t="s">
        <v>8403</v>
      </c>
      <c r="E1506" s="16"/>
      <c r="F1506" s="16" t="str">
        <f>IF(INDEX(I.Electricity.ES2U4C2,4)="","",INDEX(I.Electricity.ES2U4C2,4))</f>
        <v/>
      </c>
      <c r="G1506" s="16"/>
      <c r="H1506" s="1" t="str">
        <f t="shared" si="43"/>
        <v>Complete</v>
      </c>
      <c r="I1506" s="68" t="s">
        <v>2154</v>
      </c>
    </row>
    <row r="1507" spans="2:9" ht="15" customHeight="1" x14ac:dyDescent="0.25">
      <c r="B1507" s="9" t="s">
        <v>2150</v>
      </c>
      <c r="C1507" s="1">
        <v>5</v>
      </c>
      <c r="D1507" s="2" t="s">
        <v>8403</v>
      </c>
      <c r="E1507" s="16"/>
      <c r="F1507" s="16" t="str">
        <f>IF(INDEX(I.Electricity.ES2U4C2,5)="","",INDEX(I.Electricity.ES2U4C2,5))</f>
        <v/>
      </c>
      <c r="G1507" s="16"/>
      <c r="H1507" s="1" t="str">
        <f t="shared" si="43"/>
        <v>Complete</v>
      </c>
      <c r="I1507" s="68" t="s">
        <v>2155</v>
      </c>
    </row>
    <row r="1508" spans="2:9" ht="15" customHeight="1" x14ac:dyDescent="0.25">
      <c r="B1508" s="9" t="s">
        <v>2150</v>
      </c>
      <c r="C1508" s="1">
        <v>6</v>
      </c>
      <c r="D1508" s="2" t="s">
        <v>8403</v>
      </c>
      <c r="E1508" s="16"/>
      <c r="F1508" s="16" t="str">
        <f>IF(INDEX(I.Electricity.ES2U4C2,6)="","",INDEX(I.Electricity.ES2U4C2,6))</f>
        <v/>
      </c>
      <c r="G1508" s="16"/>
      <c r="H1508" s="1" t="str">
        <f t="shared" si="43"/>
        <v>Complete</v>
      </c>
      <c r="I1508" s="68" t="s">
        <v>2156</v>
      </c>
    </row>
    <row r="1509" spans="2:9" ht="15" customHeight="1" x14ac:dyDescent="0.25">
      <c r="B1509" s="9" t="s">
        <v>2150</v>
      </c>
      <c r="C1509" s="1">
        <v>7</v>
      </c>
      <c r="D1509" s="2" t="s">
        <v>8403</v>
      </c>
      <c r="E1509" s="16"/>
      <c r="F1509" s="16" t="str">
        <f>IF(INDEX(I.Electricity.ES2U4C2,7)="","",INDEX(I.Electricity.ES2U4C2,7))</f>
        <v/>
      </c>
      <c r="G1509" s="16"/>
      <c r="H1509" s="1" t="str">
        <f t="shared" si="43"/>
        <v>Complete</v>
      </c>
      <c r="I1509" s="68" t="s">
        <v>2157</v>
      </c>
    </row>
    <row r="1510" spans="2:9" ht="15" customHeight="1" x14ac:dyDescent="0.25">
      <c r="B1510" s="9" t="s">
        <v>2150</v>
      </c>
      <c r="C1510" s="1">
        <v>8</v>
      </c>
      <c r="D1510" s="2" t="s">
        <v>8403</v>
      </c>
      <c r="E1510" s="16"/>
      <c r="F1510" s="16" t="str">
        <f>IF(INDEX(I.Electricity.ES2U4C2,8)="","",INDEX(I.Electricity.ES2U4C2,8))</f>
        <v/>
      </c>
      <c r="G1510" s="16"/>
      <c r="H1510" s="1" t="str">
        <f t="shared" si="43"/>
        <v>Complete</v>
      </c>
      <c r="I1510" s="68" t="s">
        <v>2158</v>
      </c>
    </row>
    <row r="1511" spans="2:9" ht="15" customHeight="1" x14ac:dyDescent="0.25">
      <c r="B1511" s="9" t="s">
        <v>2150</v>
      </c>
      <c r="C1511" s="1">
        <v>9</v>
      </c>
      <c r="D1511" s="2" t="s">
        <v>8403</v>
      </c>
      <c r="E1511" s="16"/>
      <c r="F1511" s="16" t="str">
        <f>IF(INDEX(I.Electricity.ES2U4C2,9)="","",INDEX(I.Electricity.ES2U4C2,9))</f>
        <v/>
      </c>
      <c r="G1511" s="16"/>
      <c r="H1511" s="1" t="str">
        <f t="shared" si="43"/>
        <v>Complete</v>
      </c>
      <c r="I1511" s="68" t="s">
        <v>2159</v>
      </c>
    </row>
    <row r="1512" spans="2:9" ht="15" customHeight="1" x14ac:dyDescent="0.25">
      <c r="B1512" s="9" t="s">
        <v>2150</v>
      </c>
      <c r="C1512" s="1">
        <v>10</v>
      </c>
      <c r="D1512" s="2" t="s">
        <v>8403</v>
      </c>
      <c r="E1512" s="16"/>
      <c r="F1512" s="16" t="str">
        <f>IF(INDEX(I.Electricity.ES2U4C2,10)="","",INDEX(I.Electricity.ES2U4C2,10))</f>
        <v/>
      </c>
      <c r="G1512" s="16"/>
      <c r="H1512" s="1" t="str">
        <f t="shared" si="43"/>
        <v>Complete</v>
      </c>
      <c r="I1512" s="68" t="s">
        <v>2160</v>
      </c>
    </row>
    <row r="1513" spans="2:9" ht="15" customHeight="1" x14ac:dyDescent="0.25">
      <c r="B1513" s="9" t="s">
        <v>2150</v>
      </c>
      <c r="C1513" s="1">
        <v>11</v>
      </c>
      <c r="D1513" s="2" t="s">
        <v>8403</v>
      </c>
      <c r="E1513" s="16"/>
      <c r="F1513" s="16" t="str">
        <f>IF(INDEX(I.Electricity.ES2U4C2,11)="","",INDEX(I.Electricity.ES2U4C2,11))</f>
        <v/>
      </c>
      <c r="G1513" s="16"/>
      <c r="H1513" s="1" t="str">
        <f t="shared" si="43"/>
        <v>Complete</v>
      </c>
      <c r="I1513" s="68" t="s">
        <v>2161</v>
      </c>
    </row>
    <row r="1514" spans="2:9" ht="15" customHeight="1" x14ac:dyDescent="0.25">
      <c r="B1514" s="9" t="s">
        <v>2150</v>
      </c>
      <c r="C1514" s="1">
        <v>12</v>
      </c>
      <c r="D1514" s="2" t="s">
        <v>8403</v>
      </c>
      <c r="E1514" s="16"/>
      <c r="F1514" s="16" t="str">
        <f>IF(INDEX(I.Electricity.ES2U4C2,12)="","",INDEX(I.Electricity.ES2U4C2,12))</f>
        <v/>
      </c>
      <c r="G1514" s="16"/>
      <c r="H1514" s="1" t="str">
        <f t="shared" si="43"/>
        <v>Complete</v>
      </c>
      <c r="I1514" s="68" t="s">
        <v>2162</v>
      </c>
    </row>
    <row r="1515" spans="2:9" ht="15" customHeight="1" x14ac:dyDescent="0.25">
      <c r="B1515" s="9" t="s">
        <v>2150</v>
      </c>
      <c r="C1515" s="1">
        <v>13</v>
      </c>
      <c r="D1515" s="2" t="s">
        <v>8403</v>
      </c>
      <c r="E1515" s="16"/>
      <c r="F1515" s="16" t="str">
        <f>IF(INDEX(I.Electricity.ES2U4C2,13)="","",INDEX(I.Electricity.ES2U4C2,13))</f>
        <v/>
      </c>
      <c r="G1515" s="16"/>
      <c r="H1515" s="1" t="str">
        <f t="shared" si="43"/>
        <v>Complete</v>
      </c>
      <c r="I1515" s="68" t="s">
        <v>2163</v>
      </c>
    </row>
    <row r="1516" spans="2:9" ht="15" customHeight="1" x14ac:dyDescent="0.25">
      <c r="B1516" s="9" t="s">
        <v>2150</v>
      </c>
      <c r="C1516" s="1">
        <v>14</v>
      </c>
      <c r="D1516" s="2" t="s">
        <v>8403</v>
      </c>
      <c r="E1516" s="16"/>
      <c r="F1516" s="16" t="str">
        <f>IF(INDEX(I.Electricity.ES2U4C2,14)="","",INDEX(I.Electricity.ES2U4C2,14))</f>
        <v/>
      </c>
      <c r="G1516" s="16"/>
      <c r="H1516" s="1" t="str">
        <f t="shared" si="43"/>
        <v>Complete</v>
      </c>
      <c r="I1516" s="68" t="s">
        <v>2164</v>
      </c>
    </row>
    <row r="1517" spans="2:9" ht="15" customHeight="1" x14ac:dyDescent="0.25">
      <c r="B1517" s="9" t="s">
        <v>2150</v>
      </c>
      <c r="C1517" s="1">
        <v>15</v>
      </c>
      <c r="D1517" s="2" t="s">
        <v>8403</v>
      </c>
      <c r="E1517" s="16"/>
      <c r="F1517" s="16" t="str">
        <f>IF(INDEX(I.Electricity.ES2U4C2,15)="","",INDEX(I.Electricity.ES2U4C2,15))</f>
        <v/>
      </c>
      <c r="G1517" s="16"/>
      <c r="H1517" s="1" t="str">
        <f t="shared" si="43"/>
        <v>Complete</v>
      </c>
      <c r="I1517" s="68" t="s">
        <v>2165</v>
      </c>
    </row>
    <row r="1518" spans="2:9" ht="15" customHeight="1" x14ac:dyDescent="0.25">
      <c r="B1518" s="9" t="s">
        <v>2150</v>
      </c>
      <c r="C1518" s="1">
        <v>16</v>
      </c>
      <c r="D1518" s="2" t="s">
        <v>8403</v>
      </c>
      <c r="E1518" s="16"/>
      <c r="F1518" s="16" t="str">
        <f>IF(INDEX(I.Electricity.ES2U4C2,16)="","",INDEX(I.Electricity.ES2U4C2,16))</f>
        <v/>
      </c>
      <c r="G1518" s="16"/>
      <c r="H1518" s="1" t="str">
        <f t="shared" si="43"/>
        <v>Complete</v>
      </c>
      <c r="I1518" s="68" t="s">
        <v>2166</v>
      </c>
    </row>
    <row r="1519" spans="2:9" ht="15" customHeight="1" x14ac:dyDescent="0.25">
      <c r="B1519" s="9" t="s">
        <v>2150</v>
      </c>
      <c r="C1519" s="1">
        <v>17</v>
      </c>
      <c r="D1519" s="2" t="s">
        <v>8403</v>
      </c>
      <c r="E1519" s="16"/>
      <c r="F1519" s="16" t="str">
        <f>IF(INDEX(I.Electricity.ES2U4C2,17)="","",INDEX(I.Electricity.ES2U4C2,17))</f>
        <v/>
      </c>
      <c r="G1519" s="16"/>
      <c r="H1519" s="1" t="str">
        <f t="shared" si="43"/>
        <v>Complete</v>
      </c>
      <c r="I1519" s="68" t="s">
        <v>2167</v>
      </c>
    </row>
    <row r="1520" spans="2:9" ht="15" customHeight="1" x14ac:dyDescent="0.25">
      <c r="B1520" s="9" t="s">
        <v>2150</v>
      </c>
      <c r="C1520" s="1">
        <v>18</v>
      </c>
      <c r="D1520" s="2" t="s">
        <v>8403</v>
      </c>
      <c r="E1520" s="16"/>
      <c r="F1520" s="16" t="str">
        <f>IF(INDEX(I.Electricity.ES2U4C2,18)="","",INDEX(I.Electricity.ES2U4C2,18))</f>
        <v/>
      </c>
      <c r="G1520" s="16"/>
      <c r="H1520" s="1" t="str">
        <f t="shared" si="43"/>
        <v>Complete</v>
      </c>
      <c r="I1520" s="68" t="s">
        <v>2168</v>
      </c>
    </row>
    <row r="1521" spans="2:9" ht="15" customHeight="1" x14ac:dyDescent="0.25">
      <c r="B1521" s="9" t="s">
        <v>2150</v>
      </c>
      <c r="C1521" s="1">
        <v>19</v>
      </c>
      <c r="D1521" s="2" t="s">
        <v>8403</v>
      </c>
      <c r="E1521" s="16"/>
      <c r="F1521" s="16" t="str">
        <f>IF(INDEX(I.Electricity.ES2U4C2,19)="","",INDEX(I.Electricity.ES2U4C2,19))</f>
        <v/>
      </c>
      <c r="G1521" s="16"/>
      <c r="H1521" s="1" t="str">
        <f t="shared" si="43"/>
        <v>Complete</v>
      </c>
      <c r="I1521" s="68" t="s">
        <v>2169</v>
      </c>
    </row>
    <row r="1522" spans="2:9" ht="15" customHeight="1" x14ac:dyDescent="0.25">
      <c r="B1522" s="9" t="s">
        <v>2150</v>
      </c>
      <c r="C1522" s="1">
        <v>20</v>
      </c>
      <c r="D1522" s="2" t="s">
        <v>8403</v>
      </c>
      <c r="E1522" s="16"/>
      <c r="F1522" s="16" t="str">
        <f>IF(INDEX(I.Electricity.ES2U4C2,20)="","",INDEX(I.Electricity.ES2U4C2,20))</f>
        <v/>
      </c>
      <c r="G1522" s="16"/>
      <c r="H1522" s="1" t="str">
        <f t="shared" si="43"/>
        <v>Complete</v>
      </c>
      <c r="I1522" s="68" t="s">
        <v>2170</v>
      </c>
    </row>
    <row r="1523" spans="2:9" ht="15" customHeight="1" x14ac:dyDescent="0.25">
      <c r="B1523" s="9" t="s">
        <v>2150</v>
      </c>
      <c r="C1523" s="1">
        <v>21</v>
      </c>
      <c r="D1523" s="2" t="s">
        <v>8403</v>
      </c>
      <c r="E1523" s="16"/>
      <c r="F1523" s="16" t="str">
        <f>IF(INDEX(I.Electricity.ES2U4C2,21)="","",INDEX(I.Electricity.ES2U4C2,21))</f>
        <v/>
      </c>
      <c r="G1523" s="16"/>
      <c r="H1523" s="1" t="str">
        <f t="shared" si="43"/>
        <v>Complete</v>
      </c>
      <c r="I1523" s="68" t="s">
        <v>2171</v>
      </c>
    </row>
    <row r="1524" spans="2:9" ht="15" customHeight="1" x14ac:dyDescent="0.25">
      <c r="B1524" s="9" t="s">
        <v>2150</v>
      </c>
      <c r="C1524" s="1">
        <v>22</v>
      </c>
      <c r="D1524" s="2" t="s">
        <v>8403</v>
      </c>
      <c r="E1524" s="16"/>
      <c r="F1524" s="16" t="str">
        <f>IF(INDEX(I.Electricity.ES2U4C2,22)="","",INDEX(I.Electricity.ES2U4C2,22))</f>
        <v/>
      </c>
      <c r="G1524" s="16"/>
      <c r="H1524" s="1" t="str">
        <f t="shared" si="43"/>
        <v>Complete</v>
      </c>
      <c r="I1524" s="68" t="s">
        <v>2172</v>
      </c>
    </row>
    <row r="1525" spans="2:9" ht="15" customHeight="1" x14ac:dyDescent="0.25">
      <c r="B1525" s="9" t="s">
        <v>2150</v>
      </c>
      <c r="C1525" s="1">
        <v>23</v>
      </c>
      <c r="D1525" s="2" t="s">
        <v>8403</v>
      </c>
      <c r="E1525" s="16"/>
      <c r="F1525" s="16" t="str">
        <f>IF(INDEX(I.Electricity.ES2U4C2,23)="","",INDEX(I.Electricity.ES2U4C2,23))</f>
        <v/>
      </c>
      <c r="G1525" s="16"/>
      <c r="H1525" s="1" t="str">
        <f t="shared" si="43"/>
        <v>Complete</v>
      </c>
      <c r="I1525" s="68" t="s">
        <v>2173</v>
      </c>
    </row>
    <row r="1526" spans="2:9" ht="15" customHeight="1" x14ac:dyDescent="0.25">
      <c r="B1526" s="7" t="s">
        <v>2150</v>
      </c>
      <c r="C1526" s="5">
        <v>24</v>
      </c>
      <c r="D1526" s="6" t="s">
        <v>8403</v>
      </c>
      <c r="E1526" s="76"/>
      <c r="F1526" s="76" t="str">
        <f>IF(INDEX(I.Electricity.ES2U4C2,24)="","",INDEX(I.Electricity.ES2U4C2,24))</f>
        <v/>
      </c>
      <c r="G1526" s="76"/>
      <c r="H1526" s="5" t="str">
        <f t="shared" si="43"/>
        <v>Complete</v>
      </c>
      <c r="I1526" s="71" t="s">
        <v>2174</v>
      </c>
    </row>
    <row r="1527" spans="2:9" ht="15" customHeight="1" x14ac:dyDescent="0.25">
      <c r="B1527" s="9" t="s">
        <v>2175</v>
      </c>
      <c r="C1527" s="1">
        <v>1</v>
      </c>
      <c r="D1527" s="2" t="s">
        <v>8404</v>
      </c>
      <c r="E1527" s="16"/>
      <c r="F1527" s="16" t="str">
        <f>IF(INDEX(I.Electricity.ES2U5C2,1)="","",INDEX(I.Electricity.ES2U5C2,1))</f>
        <v/>
      </c>
      <c r="G1527" s="16"/>
      <c r="H1527" s="1" t="str">
        <f t="shared" ref="H1527:H1550" si="44">IF(AND(I.Developer.ES2=TRUE,I.Facility.UnitCount&gt;=5,I.Developer.C2=TRUE,F1527=""),"Incomplete","Complete")</f>
        <v>Complete</v>
      </c>
      <c r="I1527" s="68" t="s">
        <v>2176</v>
      </c>
    </row>
    <row r="1528" spans="2:9" ht="15" customHeight="1" x14ac:dyDescent="0.25">
      <c r="B1528" s="9" t="s">
        <v>2175</v>
      </c>
      <c r="C1528" s="1">
        <v>2</v>
      </c>
      <c r="D1528" s="2" t="s">
        <v>8404</v>
      </c>
      <c r="E1528" s="16"/>
      <c r="F1528" s="16" t="str">
        <f>IF(INDEX(I.Electricity.ES2U5C2,2)="","",INDEX(I.Electricity.ES2U5C2,2))</f>
        <v/>
      </c>
      <c r="G1528" s="16"/>
      <c r="H1528" s="1" t="str">
        <f t="shared" si="44"/>
        <v>Complete</v>
      </c>
      <c r="I1528" s="68" t="s">
        <v>2177</v>
      </c>
    </row>
    <row r="1529" spans="2:9" ht="15" customHeight="1" x14ac:dyDescent="0.25">
      <c r="B1529" s="9" t="s">
        <v>2175</v>
      </c>
      <c r="C1529" s="1">
        <v>3</v>
      </c>
      <c r="D1529" s="2" t="s">
        <v>8404</v>
      </c>
      <c r="E1529" s="16"/>
      <c r="F1529" s="16" t="str">
        <f>IF(INDEX(I.Electricity.ES2U5C2,3)="","",INDEX(I.Electricity.ES2U5C2,3))</f>
        <v/>
      </c>
      <c r="G1529" s="16"/>
      <c r="H1529" s="1" t="str">
        <f t="shared" si="44"/>
        <v>Complete</v>
      </c>
      <c r="I1529" s="68" t="s">
        <v>2178</v>
      </c>
    </row>
    <row r="1530" spans="2:9" ht="15" customHeight="1" x14ac:dyDescent="0.25">
      <c r="B1530" s="9" t="s">
        <v>2175</v>
      </c>
      <c r="C1530" s="1">
        <v>4</v>
      </c>
      <c r="D1530" s="2" t="s">
        <v>8404</v>
      </c>
      <c r="E1530" s="16"/>
      <c r="F1530" s="16" t="str">
        <f>IF(INDEX(I.Electricity.ES2U5C2,4)="","",INDEX(I.Electricity.ES2U5C2,4))</f>
        <v/>
      </c>
      <c r="G1530" s="16"/>
      <c r="H1530" s="1" t="str">
        <f t="shared" si="44"/>
        <v>Complete</v>
      </c>
      <c r="I1530" s="68" t="s">
        <v>2179</v>
      </c>
    </row>
    <row r="1531" spans="2:9" ht="15" customHeight="1" x14ac:dyDescent="0.25">
      <c r="B1531" s="9" t="s">
        <v>2175</v>
      </c>
      <c r="C1531" s="1">
        <v>5</v>
      </c>
      <c r="D1531" s="2" t="s">
        <v>8404</v>
      </c>
      <c r="E1531" s="16"/>
      <c r="F1531" s="16" t="str">
        <f>IF(INDEX(I.Electricity.ES2U5C2,5)="","",INDEX(I.Electricity.ES2U5C2,5))</f>
        <v/>
      </c>
      <c r="G1531" s="16"/>
      <c r="H1531" s="1" t="str">
        <f t="shared" si="44"/>
        <v>Complete</v>
      </c>
      <c r="I1531" s="68" t="s">
        <v>2180</v>
      </c>
    </row>
    <row r="1532" spans="2:9" ht="15" customHeight="1" x14ac:dyDescent="0.25">
      <c r="B1532" s="9" t="s">
        <v>2175</v>
      </c>
      <c r="C1532" s="1">
        <v>6</v>
      </c>
      <c r="D1532" s="2" t="s">
        <v>8404</v>
      </c>
      <c r="E1532" s="16"/>
      <c r="F1532" s="16" t="str">
        <f>IF(INDEX(I.Electricity.ES2U5C2,6)="","",INDEX(I.Electricity.ES2U5C2,6))</f>
        <v/>
      </c>
      <c r="G1532" s="16"/>
      <c r="H1532" s="1" t="str">
        <f t="shared" si="44"/>
        <v>Complete</v>
      </c>
      <c r="I1532" s="68" t="s">
        <v>2181</v>
      </c>
    </row>
    <row r="1533" spans="2:9" ht="15" customHeight="1" x14ac:dyDescent="0.25">
      <c r="B1533" s="9" t="s">
        <v>2175</v>
      </c>
      <c r="C1533" s="1">
        <v>7</v>
      </c>
      <c r="D1533" s="2" t="s">
        <v>8404</v>
      </c>
      <c r="E1533" s="16"/>
      <c r="F1533" s="16" t="str">
        <f>IF(INDEX(I.Electricity.ES2U5C2,7)="","",INDEX(I.Electricity.ES2U5C2,7))</f>
        <v/>
      </c>
      <c r="G1533" s="16"/>
      <c r="H1533" s="1" t="str">
        <f t="shared" si="44"/>
        <v>Complete</v>
      </c>
      <c r="I1533" s="68" t="s">
        <v>2182</v>
      </c>
    </row>
    <row r="1534" spans="2:9" ht="15" customHeight="1" x14ac:dyDescent="0.25">
      <c r="B1534" s="9" t="s">
        <v>2175</v>
      </c>
      <c r="C1534" s="1">
        <v>8</v>
      </c>
      <c r="D1534" s="2" t="s">
        <v>8404</v>
      </c>
      <c r="E1534" s="16"/>
      <c r="F1534" s="16" t="str">
        <f>IF(INDEX(I.Electricity.ES2U5C2,8)="","",INDEX(I.Electricity.ES2U5C2,8))</f>
        <v/>
      </c>
      <c r="G1534" s="16"/>
      <c r="H1534" s="1" t="str">
        <f t="shared" si="44"/>
        <v>Complete</v>
      </c>
      <c r="I1534" s="68" t="s">
        <v>2183</v>
      </c>
    </row>
    <row r="1535" spans="2:9" ht="15" customHeight="1" x14ac:dyDescent="0.25">
      <c r="B1535" s="9" t="s">
        <v>2175</v>
      </c>
      <c r="C1535" s="1">
        <v>9</v>
      </c>
      <c r="D1535" s="2" t="s">
        <v>8404</v>
      </c>
      <c r="E1535" s="16"/>
      <c r="F1535" s="16" t="str">
        <f>IF(INDEX(I.Electricity.ES2U5C2,9)="","",INDEX(I.Electricity.ES2U5C2,9))</f>
        <v/>
      </c>
      <c r="G1535" s="16"/>
      <c r="H1535" s="1" t="str">
        <f t="shared" si="44"/>
        <v>Complete</v>
      </c>
      <c r="I1535" s="68" t="s">
        <v>2184</v>
      </c>
    </row>
    <row r="1536" spans="2:9" ht="15" customHeight="1" x14ac:dyDescent="0.25">
      <c r="B1536" s="9" t="s">
        <v>2175</v>
      </c>
      <c r="C1536" s="1">
        <v>10</v>
      </c>
      <c r="D1536" s="2" t="s">
        <v>8404</v>
      </c>
      <c r="E1536" s="16"/>
      <c r="F1536" s="16" t="str">
        <f>IF(INDEX(I.Electricity.ES2U5C2,10)="","",INDEX(I.Electricity.ES2U5C2,10))</f>
        <v/>
      </c>
      <c r="G1536" s="16"/>
      <c r="H1536" s="1" t="str">
        <f t="shared" si="44"/>
        <v>Complete</v>
      </c>
      <c r="I1536" s="68" t="s">
        <v>2185</v>
      </c>
    </row>
    <row r="1537" spans="2:9" ht="15" customHeight="1" x14ac:dyDescent="0.25">
      <c r="B1537" s="9" t="s">
        <v>2175</v>
      </c>
      <c r="C1537" s="1">
        <v>11</v>
      </c>
      <c r="D1537" s="2" t="s">
        <v>8404</v>
      </c>
      <c r="E1537" s="16"/>
      <c r="F1537" s="16" t="str">
        <f>IF(INDEX(I.Electricity.ES2U5C2,11)="","",INDEX(I.Electricity.ES2U5C2,11))</f>
        <v/>
      </c>
      <c r="G1537" s="16"/>
      <c r="H1537" s="1" t="str">
        <f t="shared" si="44"/>
        <v>Complete</v>
      </c>
      <c r="I1537" s="68" t="s">
        <v>2186</v>
      </c>
    </row>
    <row r="1538" spans="2:9" ht="15" customHeight="1" x14ac:dyDescent="0.25">
      <c r="B1538" s="9" t="s">
        <v>2175</v>
      </c>
      <c r="C1538" s="1">
        <v>12</v>
      </c>
      <c r="D1538" s="2" t="s">
        <v>8404</v>
      </c>
      <c r="E1538" s="16"/>
      <c r="F1538" s="16" t="str">
        <f>IF(INDEX(I.Electricity.ES2U5C2,12)="","",INDEX(I.Electricity.ES2U5C2,12))</f>
        <v/>
      </c>
      <c r="G1538" s="16"/>
      <c r="H1538" s="1" t="str">
        <f t="shared" si="44"/>
        <v>Complete</v>
      </c>
      <c r="I1538" s="68" t="s">
        <v>2187</v>
      </c>
    </row>
    <row r="1539" spans="2:9" ht="15" customHeight="1" x14ac:dyDescent="0.25">
      <c r="B1539" s="9" t="s">
        <v>2175</v>
      </c>
      <c r="C1539" s="1">
        <v>13</v>
      </c>
      <c r="D1539" s="2" t="s">
        <v>8404</v>
      </c>
      <c r="E1539" s="16"/>
      <c r="F1539" s="16" t="str">
        <f>IF(INDEX(I.Electricity.ES2U5C2,13)="","",INDEX(I.Electricity.ES2U5C2,13))</f>
        <v/>
      </c>
      <c r="G1539" s="16"/>
      <c r="H1539" s="1" t="str">
        <f t="shared" si="44"/>
        <v>Complete</v>
      </c>
      <c r="I1539" s="68" t="s">
        <v>2188</v>
      </c>
    </row>
    <row r="1540" spans="2:9" ht="15" customHeight="1" x14ac:dyDescent="0.25">
      <c r="B1540" s="9" t="s">
        <v>2175</v>
      </c>
      <c r="C1540" s="1">
        <v>14</v>
      </c>
      <c r="D1540" s="2" t="s">
        <v>8404</v>
      </c>
      <c r="E1540" s="16"/>
      <c r="F1540" s="16" t="str">
        <f>IF(INDEX(I.Electricity.ES2U5C2,14)="","",INDEX(I.Electricity.ES2U5C2,14))</f>
        <v/>
      </c>
      <c r="G1540" s="16"/>
      <c r="H1540" s="1" t="str">
        <f t="shared" si="44"/>
        <v>Complete</v>
      </c>
      <c r="I1540" s="68" t="s">
        <v>2189</v>
      </c>
    </row>
    <row r="1541" spans="2:9" ht="15" customHeight="1" x14ac:dyDescent="0.25">
      <c r="B1541" s="9" t="s">
        <v>2175</v>
      </c>
      <c r="C1541" s="1">
        <v>15</v>
      </c>
      <c r="D1541" s="2" t="s">
        <v>8404</v>
      </c>
      <c r="E1541" s="16"/>
      <c r="F1541" s="16" t="str">
        <f>IF(INDEX(I.Electricity.ES2U5C2,15)="","",INDEX(I.Electricity.ES2U5C2,15))</f>
        <v/>
      </c>
      <c r="G1541" s="16"/>
      <c r="H1541" s="1" t="str">
        <f t="shared" si="44"/>
        <v>Complete</v>
      </c>
      <c r="I1541" s="68" t="s">
        <v>2190</v>
      </c>
    </row>
    <row r="1542" spans="2:9" ht="15" customHeight="1" x14ac:dyDescent="0.25">
      <c r="B1542" s="9" t="s">
        <v>2175</v>
      </c>
      <c r="C1542" s="1">
        <v>16</v>
      </c>
      <c r="D1542" s="2" t="s">
        <v>8404</v>
      </c>
      <c r="E1542" s="16"/>
      <c r="F1542" s="16" t="str">
        <f>IF(INDEX(I.Electricity.ES2U5C2,16)="","",INDEX(I.Electricity.ES2U5C2,16))</f>
        <v/>
      </c>
      <c r="G1542" s="16"/>
      <c r="H1542" s="1" t="str">
        <f t="shared" si="44"/>
        <v>Complete</v>
      </c>
      <c r="I1542" s="68" t="s">
        <v>2191</v>
      </c>
    </row>
    <row r="1543" spans="2:9" ht="15" customHeight="1" x14ac:dyDescent="0.25">
      <c r="B1543" s="9" t="s">
        <v>2175</v>
      </c>
      <c r="C1543" s="1">
        <v>17</v>
      </c>
      <c r="D1543" s="2" t="s">
        <v>8404</v>
      </c>
      <c r="E1543" s="16"/>
      <c r="F1543" s="16" t="str">
        <f>IF(INDEX(I.Electricity.ES2U5C2,17)="","",INDEX(I.Electricity.ES2U5C2,17))</f>
        <v/>
      </c>
      <c r="G1543" s="16"/>
      <c r="H1543" s="1" t="str">
        <f t="shared" si="44"/>
        <v>Complete</v>
      </c>
      <c r="I1543" s="68" t="s">
        <v>2192</v>
      </c>
    </row>
    <row r="1544" spans="2:9" ht="15" customHeight="1" x14ac:dyDescent="0.25">
      <c r="B1544" s="9" t="s">
        <v>2175</v>
      </c>
      <c r="C1544" s="1">
        <v>18</v>
      </c>
      <c r="D1544" s="2" t="s">
        <v>8404</v>
      </c>
      <c r="E1544" s="16"/>
      <c r="F1544" s="16" t="str">
        <f>IF(INDEX(I.Electricity.ES2U5C2,18)="","",INDEX(I.Electricity.ES2U5C2,18))</f>
        <v/>
      </c>
      <c r="G1544" s="16"/>
      <c r="H1544" s="1" t="str">
        <f t="shared" si="44"/>
        <v>Complete</v>
      </c>
      <c r="I1544" s="68" t="s">
        <v>2193</v>
      </c>
    </row>
    <row r="1545" spans="2:9" ht="15" customHeight="1" x14ac:dyDescent="0.25">
      <c r="B1545" s="9" t="s">
        <v>2175</v>
      </c>
      <c r="C1545" s="1">
        <v>19</v>
      </c>
      <c r="D1545" s="2" t="s">
        <v>8404</v>
      </c>
      <c r="E1545" s="16"/>
      <c r="F1545" s="16" t="str">
        <f>IF(INDEX(I.Electricity.ES2U5C2,19)="","",INDEX(I.Electricity.ES2U5C2,19))</f>
        <v/>
      </c>
      <c r="G1545" s="16"/>
      <c r="H1545" s="1" t="str">
        <f t="shared" si="44"/>
        <v>Complete</v>
      </c>
      <c r="I1545" s="68" t="s">
        <v>2194</v>
      </c>
    </row>
    <row r="1546" spans="2:9" ht="15" customHeight="1" x14ac:dyDescent="0.25">
      <c r="B1546" s="9" t="s">
        <v>2175</v>
      </c>
      <c r="C1546" s="1">
        <v>20</v>
      </c>
      <c r="D1546" s="2" t="s">
        <v>8404</v>
      </c>
      <c r="E1546" s="16"/>
      <c r="F1546" s="16" t="str">
        <f>IF(INDEX(I.Electricity.ES2U5C2,20)="","",INDEX(I.Electricity.ES2U5C2,20))</f>
        <v/>
      </c>
      <c r="G1546" s="16"/>
      <c r="H1546" s="1" t="str">
        <f t="shared" si="44"/>
        <v>Complete</v>
      </c>
      <c r="I1546" s="68" t="s">
        <v>2195</v>
      </c>
    </row>
    <row r="1547" spans="2:9" ht="15" customHeight="1" x14ac:dyDescent="0.25">
      <c r="B1547" s="9" t="s">
        <v>2175</v>
      </c>
      <c r="C1547" s="1">
        <v>21</v>
      </c>
      <c r="D1547" s="2" t="s">
        <v>8404</v>
      </c>
      <c r="E1547" s="16"/>
      <c r="F1547" s="16" t="str">
        <f>IF(INDEX(I.Electricity.ES2U5C2,21)="","",INDEX(I.Electricity.ES2U5C2,21))</f>
        <v/>
      </c>
      <c r="G1547" s="16"/>
      <c r="H1547" s="1" t="str">
        <f t="shared" si="44"/>
        <v>Complete</v>
      </c>
      <c r="I1547" s="68" t="s">
        <v>2196</v>
      </c>
    </row>
    <row r="1548" spans="2:9" ht="15" customHeight="1" x14ac:dyDescent="0.25">
      <c r="B1548" s="9" t="s">
        <v>2175</v>
      </c>
      <c r="C1548" s="1">
        <v>22</v>
      </c>
      <c r="D1548" s="2" t="s">
        <v>8404</v>
      </c>
      <c r="E1548" s="16"/>
      <c r="F1548" s="16" t="str">
        <f>IF(INDEX(I.Electricity.ES2U5C2,22)="","",INDEX(I.Electricity.ES2U5C2,22))</f>
        <v/>
      </c>
      <c r="G1548" s="16"/>
      <c r="H1548" s="1" t="str">
        <f t="shared" si="44"/>
        <v>Complete</v>
      </c>
      <c r="I1548" s="68" t="s">
        <v>2197</v>
      </c>
    </row>
    <row r="1549" spans="2:9" ht="15" customHeight="1" x14ac:dyDescent="0.25">
      <c r="B1549" s="9" t="s">
        <v>2175</v>
      </c>
      <c r="C1549" s="1">
        <v>23</v>
      </c>
      <c r="D1549" s="2" t="s">
        <v>8404</v>
      </c>
      <c r="E1549" s="16"/>
      <c r="F1549" s="16" t="str">
        <f>IF(INDEX(I.Electricity.ES2U5C2,23)="","",INDEX(I.Electricity.ES2U5C2,23))</f>
        <v/>
      </c>
      <c r="G1549" s="16"/>
      <c r="H1549" s="1" t="str">
        <f t="shared" si="44"/>
        <v>Complete</v>
      </c>
      <c r="I1549" s="68" t="s">
        <v>2198</v>
      </c>
    </row>
    <row r="1550" spans="2:9" ht="15" customHeight="1" x14ac:dyDescent="0.25">
      <c r="B1550" s="7" t="s">
        <v>2175</v>
      </c>
      <c r="C1550" s="5">
        <v>24</v>
      </c>
      <c r="D1550" s="6" t="s">
        <v>8404</v>
      </c>
      <c r="E1550" s="76"/>
      <c r="F1550" s="76" t="str">
        <f>IF(INDEX(I.Electricity.ES2U5C2,24)="","",INDEX(I.Electricity.ES2U5C2,24))</f>
        <v/>
      </c>
      <c r="G1550" s="76"/>
      <c r="H1550" s="5" t="str">
        <f t="shared" si="44"/>
        <v>Complete</v>
      </c>
      <c r="I1550" s="71" t="s">
        <v>2199</v>
      </c>
    </row>
    <row r="1551" spans="2:9" ht="15" customHeight="1" x14ac:dyDescent="0.25">
      <c r="B1551" s="9" t="s">
        <v>2200</v>
      </c>
      <c r="C1551" s="1">
        <v>1</v>
      </c>
      <c r="D1551" s="2" t="s">
        <v>8405</v>
      </c>
      <c r="E1551" s="16"/>
      <c r="F1551" s="16" t="str">
        <f>IF(INDEX(I.Electricity.ES2U6C2,1)="","",INDEX(I.Electricity.ES2U6C2,1))</f>
        <v/>
      </c>
      <c r="G1551" s="16"/>
      <c r="H1551" s="1" t="str">
        <f t="shared" ref="H1551:H1574" si="45">IF(AND(I.Developer.ES2=TRUE,I.Facility.UnitCount&gt;=6,I.Developer.C2=TRUE,F1551=""),"Incomplete","Complete")</f>
        <v>Complete</v>
      </c>
      <c r="I1551" s="68" t="s">
        <v>2201</v>
      </c>
    </row>
    <row r="1552" spans="2:9" ht="15" customHeight="1" x14ac:dyDescent="0.25">
      <c r="B1552" s="9" t="s">
        <v>2200</v>
      </c>
      <c r="C1552" s="1">
        <v>2</v>
      </c>
      <c r="D1552" s="2" t="s">
        <v>8405</v>
      </c>
      <c r="E1552" s="16"/>
      <c r="F1552" s="16" t="str">
        <f>IF(INDEX(I.Electricity.ES2U6C2,2)="","",INDEX(I.Electricity.ES2U6C2,2))</f>
        <v/>
      </c>
      <c r="G1552" s="16"/>
      <c r="H1552" s="1" t="str">
        <f t="shared" si="45"/>
        <v>Complete</v>
      </c>
      <c r="I1552" s="68" t="s">
        <v>2202</v>
      </c>
    </row>
    <row r="1553" spans="2:9" ht="15" customHeight="1" x14ac:dyDescent="0.25">
      <c r="B1553" s="9" t="s">
        <v>2200</v>
      </c>
      <c r="C1553" s="1">
        <v>3</v>
      </c>
      <c r="D1553" s="2" t="s">
        <v>8405</v>
      </c>
      <c r="E1553" s="16"/>
      <c r="F1553" s="16" t="str">
        <f>IF(INDEX(I.Electricity.ES2U6C2,3)="","",INDEX(I.Electricity.ES2U6C2,3))</f>
        <v/>
      </c>
      <c r="G1553" s="16"/>
      <c r="H1553" s="1" t="str">
        <f t="shared" si="45"/>
        <v>Complete</v>
      </c>
      <c r="I1553" s="68" t="s">
        <v>2203</v>
      </c>
    </row>
    <row r="1554" spans="2:9" ht="15" customHeight="1" x14ac:dyDescent="0.25">
      <c r="B1554" s="9" t="s">
        <v>2200</v>
      </c>
      <c r="C1554" s="1">
        <v>4</v>
      </c>
      <c r="D1554" s="2" t="s">
        <v>8405</v>
      </c>
      <c r="E1554" s="16"/>
      <c r="F1554" s="16" t="str">
        <f>IF(INDEX(I.Electricity.ES2U6C2,4)="","",INDEX(I.Electricity.ES2U6C2,4))</f>
        <v/>
      </c>
      <c r="G1554" s="16"/>
      <c r="H1554" s="1" t="str">
        <f t="shared" si="45"/>
        <v>Complete</v>
      </c>
      <c r="I1554" s="68" t="s">
        <v>2204</v>
      </c>
    </row>
    <row r="1555" spans="2:9" ht="15" customHeight="1" x14ac:dyDescent="0.25">
      <c r="B1555" s="9" t="s">
        <v>2200</v>
      </c>
      <c r="C1555" s="1">
        <v>5</v>
      </c>
      <c r="D1555" s="2" t="s">
        <v>8405</v>
      </c>
      <c r="E1555" s="16"/>
      <c r="F1555" s="16" t="str">
        <f>IF(INDEX(I.Electricity.ES2U6C2,5)="","",INDEX(I.Electricity.ES2U6C2,5))</f>
        <v/>
      </c>
      <c r="G1555" s="16"/>
      <c r="H1555" s="1" t="str">
        <f t="shared" si="45"/>
        <v>Complete</v>
      </c>
      <c r="I1555" s="68" t="s">
        <v>2205</v>
      </c>
    </row>
    <row r="1556" spans="2:9" ht="15" customHeight="1" x14ac:dyDescent="0.25">
      <c r="B1556" s="9" t="s">
        <v>2200</v>
      </c>
      <c r="C1556" s="1">
        <v>6</v>
      </c>
      <c r="D1556" s="2" t="s">
        <v>8405</v>
      </c>
      <c r="E1556" s="16"/>
      <c r="F1556" s="16" t="str">
        <f>IF(INDEX(I.Electricity.ES2U6C2,6)="","",INDEX(I.Electricity.ES2U6C2,6))</f>
        <v/>
      </c>
      <c r="G1556" s="16"/>
      <c r="H1556" s="1" t="str">
        <f t="shared" si="45"/>
        <v>Complete</v>
      </c>
      <c r="I1556" s="68" t="s">
        <v>2206</v>
      </c>
    </row>
    <row r="1557" spans="2:9" ht="15" customHeight="1" x14ac:dyDescent="0.25">
      <c r="B1557" s="9" t="s">
        <v>2200</v>
      </c>
      <c r="C1557" s="1">
        <v>7</v>
      </c>
      <c r="D1557" s="2" t="s">
        <v>8405</v>
      </c>
      <c r="E1557" s="16"/>
      <c r="F1557" s="16" t="str">
        <f>IF(INDEX(I.Electricity.ES2U6C2,7)="","",INDEX(I.Electricity.ES2U6C2,7))</f>
        <v/>
      </c>
      <c r="G1557" s="16"/>
      <c r="H1557" s="1" t="str">
        <f t="shared" si="45"/>
        <v>Complete</v>
      </c>
      <c r="I1557" s="68" t="s">
        <v>2207</v>
      </c>
    </row>
    <row r="1558" spans="2:9" ht="15" customHeight="1" x14ac:dyDescent="0.25">
      <c r="B1558" s="9" t="s">
        <v>2200</v>
      </c>
      <c r="C1558" s="1">
        <v>8</v>
      </c>
      <c r="D1558" s="2" t="s">
        <v>8405</v>
      </c>
      <c r="E1558" s="16"/>
      <c r="F1558" s="16" t="str">
        <f>IF(INDEX(I.Electricity.ES2U6C2,8)="","",INDEX(I.Electricity.ES2U6C2,8))</f>
        <v/>
      </c>
      <c r="G1558" s="16"/>
      <c r="H1558" s="1" t="str">
        <f t="shared" si="45"/>
        <v>Complete</v>
      </c>
      <c r="I1558" s="68" t="s">
        <v>2208</v>
      </c>
    </row>
    <row r="1559" spans="2:9" ht="15" customHeight="1" x14ac:dyDescent="0.25">
      <c r="B1559" s="9" t="s">
        <v>2200</v>
      </c>
      <c r="C1559" s="1">
        <v>9</v>
      </c>
      <c r="D1559" s="2" t="s">
        <v>8405</v>
      </c>
      <c r="E1559" s="16"/>
      <c r="F1559" s="16" t="str">
        <f>IF(INDEX(I.Electricity.ES2U6C2,9)="","",INDEX(I.Electricity.ES2U6C2,9))</f>
        <v/>
      </c>
      <c r="G1559" s="16"/>
      <c r="H1559" s="1" t="str">
        <f t="shared" si="45"/>
        <v>Complete</v>
      </c>
      <c r="I1559" s="68" t="s">
        <v>2209</v>
      </c>
    </row>
    <row r="1560" spans="2:9" ht="15" customHeight="1" x14ac:dyDescent="0.25">
      <c r="B1560" s="9" t="s">
        <v>2200</v>
      </c>
      <c r="C1560" s="1">
        <v>10</v>
      </c>
      <c r="D1560" s="2" t="s">
        <v>8405</v>
      </c>
      <c r="E1560" s="16"/>
      <c r="F1560" s="16" t="str">
        <f>IF(INDEX(I.Electricity.ES2U6C2,10)="","",INDEX(I.Electricity.ES2U6C2,10))</f>
        <v/>
      </c>
      <c r="G1560" s="16"/>
      <c r="H1560" s="1" t="str">
        <f t="shared" si="45"/>
        <v>Complete</v>
      </c>
      <c r="I1560" s="68" t="s">
        <v>2210</v>
      </c>
    </row>
    <row r="1561" spans="2:9" ht="15" customHeight="1" x14ac:dyDescent="0.25">
      <c r="B1561" s="9" t="s">
        <v>2200</v>
      </c>
      <c r="C1561" s="1">
        <v>11</v>
      </c>
      <c r="D1561" s="2" t="s">
        <v>8405</v>
      </c>
      <c r="E1561" s="16"/>
      <c r="F1561" s="16" t="str">
        <f>IF(INDEX(I.Electricity.ES2U6C2,11)="","",INDEX(I.Electricity.ES2U6C2,11))</f>
        <v/>
      </c>
      <c r="G1561" s="16"/>
      <c r="H1561" s="1" t="str">
        <f t="shared" si="45"/>
        <v>Complete</v>
      </c>
      <c r="I1561" s="68" t="s">
        <v>2211</v>
      </c>
    </row>
    <row r="1562" spans="2:9" ht="15" customHeight="1" x14ac:dyDescent="0.25">
      <c r="B1562" s="9" t="s">
        <v>2200</v>
      </c>
      <c r="C1562" s="1">
        <v>12</v>
      </c>
      <c r="D1562" s="2" t="s">
        <v>8405</v>
      </c>
      <c r="E1562" s="16"/>
      <c r="F1562" s="16" t="str">
        <f>IF(INDEX(I.Electricity.ES2U6C2,12)="","",INDEX(I.Electricity.ES2U6C2,12))</f>
        <v/>
      </c>
      <c r="G1562" s="16"/>
      <c r="H1562" s="1" t="str">
        <f t="shared" si="45"/>
        <v>Complete</v>
      </c>
      <c r="I1562" s="68" t="s">
        <v>2212</v>
      </c>
    </row>
    <row r="1563" spans="2:9" ht="15" customHeight="1" x14ac:dyDescent="0.25">
      <c r="B1563" s="9" t="s">
        <v>2200</v>
      </c>
      <c r="C1563" s="1">
        <v>13</v>
      </c>
      <c r="D1563" s="2" t="s">
        <v>8405</v>
      </c>
      <c r="E1563" s="16"/>
      <c r="F1563" s="16" t="str">
        <f>IF(INDEX(I.Electricity.ES2U6C2,13)="","",INDEX(I.Electricity.ES2U6C2,13))</f>
        <v/>
      </c>
      <c r="G1563" s="16"/>
      <c r="H1563" s="1" t="str">
        <f t="shared" si="45"/>
        <v>Complete</v>
      </c>
      <c r="I1563" s="68" t="s">
        <v>2213</v>
      </c>
    </row>
    <row r="1564" spans="2:9" ht="15" customHeight="1" x14ac:dyDescent="0.25">
      <c r="B1564" s="9" t="s">
        <v>2200</v>
      </c>
      <c r="C1564" s="1">
        <v>14</v>
      </c>
      <c r="D1564" s="2" t="s">
        <v>8405</v>
      </c>
      <c r="E1564" s="16"/>
      <c r="F1564" s="16" t="str">
        <f>IF(INDEX(I.Electricity.ES2U6C2,14)="","",INDEX(I.Electricity.ES2U6C2,14))</f>
        <v/>
      </c>
      <c r="G1564" s="16"/>
      <c r="H1564" s="1" t="str">
        <f t="shared" si="45"/>
        <v>Complete</v>
      </c>
      <c r="I1564" s="68" t="s">
        <v>2214</v>
      </c>
    </row>
    <row r="1565" spans="2:9" ht="15" customHeight="1" x14ac:dyDescent="0.25">
      <c r="B1565" s="9" t="s">
        <v>2200</v>
      </c>
      <c r="C1565" s="1">
        <v>15</v>
      </c>
      <c r="D1565" s="2" t="s">
        <v>8405</v>
      </c>
      <c r="E1565" s="16"/>
      <c r="F1565" s="16" t="str">
        <f>IF(INDEX(I.Electricity.ES2U6C2,15)="","",INDEX(I.Electricity.ES2U6C2,15))</f>
        <v/>
      </c>
      <c r="G1565" s="16"/>
      <c r="H1565" s="1" t="str">
        <f t="shared" si="45"/>
        <v>Complete</v>
      </c>
      <c r="I1565" s="68" t="s">
        <v>2215</v>
      </c>
    </row>
    <row r="1566" spans="2:9" ht="15" customHeight="1" x14ac:dyDescent="0.25">
      <c r="B1566" s="9" t="s">
        <v>2200</v>
      </c>
      <c r="C1566" s="1">
        <v>16</v>
      </c>
      <c r="D1566" s="2" t="s">
        <v>8405</v>
      </c>
      <c r="E1566" s="16"/>
      <c r="F1566" s="16" t="str">
        <f>IF(INDEX(I.Electricity.ES2U6C2,16)="","",INDEX(I.Electricity.ES2U6C2,16))</f>
        <v/>
      </c>
      <c r="G1566" s="16"/>
      <c r="H1566" s="1" t="str">
        <f t="shared" si="45"/>
        <v>Complete</v>
      </c>
      <c r="I1566" s="68" t="s">
        <v>2216</v>
      </c>
    </row>
    <row r="1567" spans="2:9" ht="15" customHeight="1" x14ac:dyDescent="0.25">
      <c r="B1567" s="9" t="s">
        <v>2200</v>
      </c>
      <c r="C1567" s="1">
        <v>17</v>
      </c>
      <c r="D1567" s="2" t="s">
        <v>8405</v>
      </c>
      <c r="E1567" s="16"/>
      <c r="F1567" s="16" t="str">
        <f>IF(INDEX(I.Electricity.ES2U6C2,17)="","",INDEX(I.Electricity.ES2U6C2,17))</f>
        <v/>
      </c>
      <c r="G1567" s="16"/>
      <c r="H1567" s="1" t="str">
        <f t="shared" si="45"/>
        <v>Complete</v>
      </c>
      <c r="I1567" s="68" t="s">
        <v>2217</v>
      </c>
    </row>
    <row r="1568" spans="2:9" ht="15" customHeight="1" x14ac:dyDescent="0.25">
      <c r="B1568" s="9" t="s">
        <v>2200</v>
      </c>
      <c r="C1568" s="1">
        <v>18</v>
      </c>
      <c r="D1568" s="2" t="s">
        <v>8405</v>
      </c>
      <c r="E1568" s="16"/>
      <c r="F1568" s="16" t="str">
        <f>IF(INDEX(I.Electricity.ES2U6C2,18)="","",INDEX(I.Electricity.ES2U6C2,18))</f>
        <v/>
      </c>
      <c r="G1568" s="16"/>
      <c r="H1568" s="1" t="str">
        <f t="shared" si="45"/>
        <v>Complete</v>
      </c>
      <c r="I1568" s="68" t="s">
        <v>2218</v>
      </c>
    </row>
    <row r="1569" spans="2:9" ht="15" customHeight="1" x14ac:dyDescent="0.25">
      <c r="B1569" s="9" t="s">
        <v>2200</v>
      </c>
      <c r="C1569" s="1">
        <v>19</v>
      </c>
      <c r="D1569" s="2" t="s">
        <v>8405</v>
      </c>
      <c r="E1569" s="16"/>
      <c r="F1569" s="16" t="str">
        <f>IF(INDEX(I.Electricity.ES2U6C2,19)="","",INDEX(I.Electricity.ES2U6C2,19))</f>
        <v/>
      </c>
      <c r="G1569" s="16"/>
      <c r="H1569" s="1" t="str">
        <f t="shared" si="45"/>
        <v>Complete</v>
      </c>
      <c r="I1569" s="68" t="s">
        <v>2219</v>
      </c>
    </row>
    <row r="1570" spans="2:9" ht="15" customHeight="1" x14ac:dyDescent="0.25">
      <c r="B1570" s="9" t="s">
        <v>2200</v>
      </c>
      <c r="C1570" s="1">
        <v>20</v>
      </c>
      <c r="D1570" s="2" t="s">
        <v>8405</v>
      </c>
      <c r="E1570" s="16"/>
      <c r="F1570" s="16" t="str">
        <f>IF(INDEX(I.Electricity.ES2U6C2,20)="","",INDEX(I.Electricity.ES2U6C2,20))</f>
        <v/>
      </c>
      <c r="G1570" s="16"/>
      <c r="H1570" s="1" t="str">
        <f t="shared" si="45"/>
        <v>Complete</v>
      </c>
      <c r="I1570" s="68" t="s">
        <v>2220</v>
      </c>
    </row>
    <row r="1571" spans="2:9" ht="15" customHeight="1" x14ac:dyDescent="0.25">
      <c r="B1571" s="9" t="s">
        <v>2200</v>
      </c>
      <c r="C1571" s="1">
        <v>21</v>
      </c>
      <c r="D1571" s="2" t="s">
        <v>8405</v>
      </c>
      <c r="E1571" s="16"/>
      <c r="F1571" s="16" t="str">
        <f>IF(INDEX(I.Electricity.ES2U6C2,21)="","",INDEX(I.Electricity.ES2U6C2,21))</f>
        <v/>
      </c>
      <c r="G1571" s="16"/>
      <c r="H1571" s="1" t="str">
        <f t="shared" si="45"/>
        <v>Complete</v>
      </c>
      <c r="I1571" s="68" t="s">
        <v>2221</v>
      </c>
    </row>
    <row r="1572" spans="2:9" ht="15" customHeight="1" x14ac:dyDescent="0.25">
      <c r="B1572" s="9" t="s">
        <v>2200</v>
      </c>
      <c r="C1572" s="1">
        <v>22</v>
      </c>
      <c r="D1572" s="2" t="s">
        <v>8405</v>
      </c>
      <c r="E1572" s="16"/>
      <c r="F1572" s="16" t="str">
        <f>IF(INDEX(I.Electricity.ES2U6C2,22)="","",INDEX(I.Electricity.ES2U6C2,22))</f>
        <v/>
      </c>
      <c r="G1572" s="16"/>
      <c r="H1572" s="1" t="str">
        <f t="shared" si="45"/>
        <v>Complete</v>
      </c>
      <c r="I1572" s="68" t="s">
        <v>2222</v>
      </c>
    </row>
    <row r="1573" spans="2:9" ht="15" customHeight="1" x14ac:dyDescent="0.25">
      <c r="B1573" s="9" t="s">
        <v>2200</v>
      </c>
      <c r="C1573" s="1">
        <v>23</v>
      </c>
      <c r="D1573" s="2" t="s">
        <v>8405</v>
      </c>
      <c r="E1573" s="16"/>
      <c r="F1573" s="16" t="str">
        <f>IF(INDEX(I.Electricity.ES2U6C2,23)="","",INDEX(I.Electricity.ES2U6C2,23))</f>
        <v/>
      </c>
      <c r="G1573" s="16"/>
      <c r="H1573" s="1" t="str">
        <f t="shared" si="45"/>
        <v>Complete</v>
      </c>
      <c r="I1573" s="68" t="s">
        <v>2223</v>
      </c>
    </row>
    <row r="1574" spans="2:9" ht="15" customHeight="1" x14ac:dyDescent="0.25">
      <c r="B1574" s="7" t="s">
        <v>2200</v>
      </c>
      <c r="C1574" s="5">
        <v>24</v>
      </c>
      <c r="D1574" s="6" t="s">
        <v>8405</v>
      </c>
      <c r="E1574" s="76"/>
      <c r="F1574" s="76" t="str">
        <f>IF(INDEX(I.Electricity.ES2U6C2,24)="","",INDEX(I.Electricity.ES2U6C2,24))</f>
        <v/>
      </c>
      <c r="G1574" s="76"/>
      <c r="H1574" s="5" t="str">
        <f t="shared" si="45"/>
        <v>Complete</v>
      </c>
      <c r="I1574" s="71" t="s">
        <v>2224</v>
      </c>
    </row>
    <row r="1575" spans="2:9" ht="15" customHeight="1" x14ac:dyDescent="0.25">
      <c r="B1575" s="9" t="s">
        <v>2225</v>
      </c>
      <c r="C1575" s="1">
        <v>1</v>
      </c>
      <c r="D1575" s="2" t="s">
        <v>8406</v>
      </c>
      <c r="E1575" s="16"/>
      <c r="F1575" s="16" t="str">
        <f>IF(INDEX(I.Electricity.ES2U7C2,1)="","",INDEX(I.Electricity.ES2U7C2,1))</f>
        <v/>
      </c>
      <c r="G1575" s="16"/>
      <c r="H1575" s="1" t="str">
        <f t="shared" ref="H1575:H1598" si="46">IF(AND(I.Developer.ES2=TRUE,I.Facility.UnitCount&gt;=7,I.Developer.C2=TRUE,F1575=""),"Incomplete","Complete")</f>
        <v>Complete</v>
      </c>
      <c r="I1575" s="68" t="s">
        <v>2226</v>
      </c>
    </row>
    <row r="1576" spans="2:9" ht="15" customHeight="1" x14ac:dyDescent="0.25">
      <c r="B1576" s="9" t="s">
        <v>2225</v>
      </c>
      <c r="C1576" s="1">
        <v>2</v>
      </c>
      <c r="D1576" s="2" t="s">
        <v>8406</v>
      </c>
      <c r="E1576" s="16"/>
      <c r="F1576" s="16" t="str">
        <f>IF(INDEX(I.Electricity.ES2U7C2,2)="","",INDEX(I.Electricity.ES2U7C2,2))</f>
        <v/>
      </c>
      <c r="G1576" s="16"/>
      <c r="H1576" s="1" t="str">
        <f t="shared" si="46"/>
        <v>Complete</v>
      </c>
      <c r="I1576" s="68" t="s">
        <v>2227</v>
      </c>
    </row>
    <row r="1577" spans="2:9" ht="15" customHeight="1" x14ac:dyDescent="0.25">
      <c r="B1577" s="9" t="s">
        <v>2225</v>
      </c>
      <c r="C1577" s="1">
        <v>3</v>
      </c>
      <c r="D1577" s="2" t="s">
        <v>8406</v>
      </c>
      <c r="E1577" s="16"/>
      <c r="F1577" s="16" t="str">
        <f>IF(INDEX(I.Electricity.ES2U7C2,3)="","",INDEX(I.Electricity.ES2U7C2,3))</f>
        <v/>
      </c>
      <c r="G1577" s="16"/>
      <c r="H1577" s="1" t="str">
        <f t="shared" si="46"/>
        <v>Complete</v>
      </c>
      <c r="I1577" s="68" t="s">
        <v>2228</v>
      </c>
    </row>
    <row r="1578" spans="2:9" ht="15" customHeight="1" x14ac:dyDescent="0.25">
      <c r="B1578" s="9" t="s">
        <v>2225</v>
      </c>
      <c r="C1578" s="1">
        <v>4</v>
      </c>
      <c r="D1578" s="2" t="s">
        <v>8406</v>
      </c>
      <c r="E1578" s="16"/>
      <c r="F1578" s="16" t="str">
        <f>IF(INDEX(I.Electricity.ES2U7C2,4)="","",INDEX(I.Electricity.ES2U7C2,4))</f>
        <v/>
      </c>
      <c r="G1578" s="16"/>
      <c r="H1578" s="1" t="str">
        <f t="shared" si="46"/>
        <v>Complete</v>
      </c>
      <c r="I1578" s="68" t="s">
        <v>2229</v>
      </c>
    </row>
    <row r="1579" spans="2:9" ht="15" customHeight="1" x14ac:dyDescent="0.25">
      <c r="B1579" s="9" t="s">
        <v>2225</v>
      </c>
      <c r="C1579" s="1">
        <v>5</v>
      </c>
      <c r="D1579" s="2" t="s">
        <v>8406</v>
      </c>
      <c r="E1579" s="16"/>
      <c r="F1579" s="16" t="str">
        <f>IF(INDEX(I.Electricity.ES2U7C2,5)="","",INDEX(I.Electricity.ES2U7C2,5))</f>
        <v/>
      </c>
      <c r="G1579" s="16"/>
      <c r="H1579" s="1" t="str">
        <f t="shared" si="46"/>
        <v>Complete</v>
      </c>
      <c r="I1579" s="68" t="s">
        <v>2230</v>
      </c>
    </row>
    <row r="1580" spans="2:9" ht="15" customHeight="1" x14ac:dyDescent="0.25">
      <c r="B1580" s="9" t="s">
        <v>2225</v>
      </c>
      <c r="C1580" s="1">
        <v>6</v>
      </c>
      <c r="D1580" s="2" t="s">
        <v>8406</v>
      </c>
      <c r="E1580" s="16"/>
      <c r="F1580" s="16" t="str">
        <f>IF(INDEX(I.Electricity.ES2U7C2,6)="","",INDEX(I.Electricity.ES2U7C2,6))</f>
        <v/>
      </c>
      <c r="G1580" s="16"/>
      <c r="H1580" s="1" t="str">
        <f t="shared" si="46"/>
        <v>Complete</v>
      </c>
      <c r="I1580" s="68" t="s">
        <v>2231</v>
      </c>
    </row>
    <row r="1581" spans="2:9" ht="15" customHeight="1" x14ac:dyDescent="0.25">
      <c r="B1581" s="9" t="s">
        <v>2225</v>
      </c>
      <c r="C1581" s="1">
        <v>7</v>
      </c>
      <c r="D1581" s="2" t="s">
        <v>8406</v>
      </c>
      <c r="E1581" s="16"/>
      <c r="F1581" s="16" t="str">
        <f>IF(INDEX(I.Electricity.ES2U7C2,7)="","",INDEX(I.Electricity.ES2U7C2,7))</f>
        <v/>
      </c>
      <c r="G1581" s="16"/>
      <c r="H1581" s="1" t="str">
        <f t="shared" si="46"/>
        <v>Complete</v>
      </c>
      <c r="I1581" s="68" t="s">
        <v>2232</v>
      </c>
    </row>
    <row r="1582" spans="2:9" ht="15" customHeight="1" x14ac:dyDescent="0.25">
      <c r="B1582" s="9" t="s">
        <v>2225</v>
      </c>
      <c r="C1582" s="1">
        <v>8</v>
      </c>
      <c r="D1582" s="2" t="s">
        <v>8406</v>
      </c>
      <c r="E1582" s="16"/>
      <c r="F1582" s="16" t="str">
        <f>IF(INDEX(I.Electricity.ES2U7C2,8)="","",INDEX(I.Electricity.ES2U7C2,8))</f>
        <v/>
      </c>
      <c r="G1582" s="16"/>
      <c r="H1582" s="1" t="str">
        <f t="shared" si="46"/>
        <v>Complete</v>
      </c>
      <c r="I1582" s="68" t="s">
        <v>2233</v>
      </c>
    </row>
    <row r="1583" spans="2:9" ht="15" customHeight="1" x14ac:dyDescent="0.25">
      <c r="B1583" s="9" t="s">
        <v>2225</v>
      </c>
      <c r="C1583" s="1">
        <v>9</v>
      </c>
      <c r="D1583" s="2" t="s">
        <v>8406</v>
      </c>
      <c r="E1583" s="16"/>
      <c r="F1583" s="16" t="str">
        <f>IF(INDEX(I.Electricity.ES2U7C2,9)="","",INDEX(I.Electricity.ES2U7C2,9))</f>
        <v/>
      </c>
      <c r="G1583" s="16"/>
      <c r="H1583" s="1" t="str">
        <f t="shared" si="46"/>
        <v>Complete</v>
      </c>
      <c r="I1583" s="68" t="s">
        <v>2234</v>
      </c>
    </row>
    <row r="1584" spans="2:9" ht="15" customHeight="1" x14ac:dyDescent="0.25">
      <c r="B1584" s="9" t="s">
        <v>2225</v>
      </c>
      <c r="C1584" s="1">
        <v>10</v>
      </c>
      <c r="D1584" s="2" t="s">
        <v>8406</v>
      </c>
      <c r="E1584" s="16"/>
      <c r="F1584" s="16" t="str">
        <f>IF(INDEX(I.Electricity.ES2U7C2,10)="","",INDEX(I.Electricity.ES2U7C2,10))</f>
        <v/>
      </c>
      <c r="G1584" s="16"/>
      <c r="H1584" s="1" t="str">
        <f t="shared" si="46"/>
        <v>Complete</v>
      </c>
      <c r="I1584" s="68" t="s">
        <v>2235</v>
      </c>
    </row>
    <row r="1585" spans="2:9" ht="15" customHeight="1" x14ac:dyDescent="0.25">
      <c r="B1585" s="9" t="s">
        <v>2225</v>
      </c>
      <c r="C1585" s="1">
        <v>11</v>
      </c>
      <c r="D1585" s="2" t="s">
        <v>8406</v>
      </c>
      <c r="E1585" s="16"/>
      <c r="F1585" s="16" t="str">
        <f>IF(INDEX(I.Electricity.ES2U7C2,11)="","",INDEX(I.Electricity.ES2U7C2,11))</f>
        <v/>
      </c>
      <c r="G1585" s="16"/>
      <c r="H1585" s="1" t="str">
        <f t="shared" si="46"/>
        <v>Complete</v>
      </c>
      <c r="I1585" s="68" t="s">
        <v>2236</v>
      </c>
    </row>
    <row r="1586" spans="2:9" ht="15" customHeight="1" x14ac:dyDescent="0.25">
      <c r="B1586" s="9" t="s">
        <v>2225</v>
      </c>
      <c r="C1586" s="1">
        <v>12</v>
      </c>
      <c r="D1586" s="2" t="s">
        <v>8406</v>
      </c>
      <c r="E1586" s="16"/>
      <c r="F1586" s="16" t="str">
        <f>IF(INDEX(I.Electricity.ES2U7C2,12)="","",INDEX(I.Electricity.ES2U7C2,12))</f>
        <v/>
      </c>
      <c r="G1586" s="16"/>
      <c r="H1586" s="1" t="str">
        <f t="shared" si="46"/>
        <v>Complete</v>
      </c>
      <c r="I1586" s="68" t="s">
        <v>2237</v>
      </c>
    </row>
    <row r="1587" spans="2:9" ht="15" customHeight="1" x14ac:dyDescent="0.25">
      <c r="B1587" s="9" t="s">
        <v>2225</v>
      </c>
      <c r="C1587" s="1">
        <v>13</v>
      </c>
      <c r="D1587" s="2" t="s">
        <v>8406</v>
      </c>
      <c r="E1587" s="16"/>
      <c r="F1587" s="16" t="str">
        <f>IF(INDEX(I.Electricity.ES2U7C2,13)="","",INDEX(I.Electricity.ES2U7C2,13))</f>
        <v/>
      </c>
      <c r="G1587" s="16"/>
      <c r="H1587" s="1" t="str">
        <f t="shared" si="46"/>
        <v>Complete</v>
      </c>
      <c r="I1587" s="68" t="s">
        <v>2238</v>
      </c>
    </row>
    <row r="1588" spans="2:9" ht="15" customHeight="1" x14ac:dyDescent="0.25">
      <c r="B1588" s="9" t="s">
        <v>2225</v>
      </c>
      <c r="C1588" s="1">
        <v>14</v>
      </c>
      <c r="D1588" s="2" t="s">
        <v>8406</v>
      </c>
      <c r="E1588" s="16"/>
      <c r="F1588" s="16" t="str">
        <f>IF(INDEX(I.Electricity.ES2U7C2,14)="","",INDEX(I.Electricity.ES2U7C2,14))</f>
        <v/>
      </c>
      <c r="G1588" s="16"/>
      <c r="H1588" s="1" t="str">
        <f t="shared" si="46"/>
        <v>Complete</v>
      </c>
      <c r="I1588" s="68" t="s">
        <v>2239</v>
      </c>
    </row>
    <row r="1589" spans="2:9" ht="15" customHeight="1" x14ac:dyDescent="0.25">
      <c r="B1589" s="9" t="s">
        <v>2225</v>
      </c>
      <c r="C1589" s="1">
        <v>15</v>
      </c>
      <c r="D1589" s="2" t="s">
        <v>8406</v>
      </c>
      <c r="E1589" s="16"/>
      <c r="F1589" s="16" t="str">
        <f>IF(INDEX(I.Electricity.ES2U7C2,15)="","",INDEX(I.Electricity.ES2U7C2,15))</f>
        <v/>
      </c>
      <c r="G1589" s="16"/>
      <c r="H1589" s="1" t="str">
        <f t="shared" si="46"/>
        <v>Complete</v>
      </c>
      <c r="I1589" s="68" t="s">
        <v>2240</v>
      </c>
    </row>
    <row r="1590" spans="2:9" ht="15" customHeight="1" x14ac:dyDescent="0.25">
      <c r="B1590" s="9" t="s">
        <v>2225</v>
      </c>
      <c r="C1590" s="1">
        <v>16</v>
      </c>
      <c r="D1590" s="2" t="s">
        <v>8406</v>
      </c>
      <c r="E1590" s="16"/>
      <c r="F1590" s="16" t="str">
        <f>IF(INDEX(I.Electricity.ES2U7C2,16)="","",INDEX(I.Electricity.ES2U7C2,16))</f>
        <v/>
      </c>
      <c r="G1590" s="16"/>
      <c r="H1590" s="1" t="str">
        <f t="shared" si="46"/>
        <v>Complete</v>
      </c>
      <c r="I1590" s="68" t="s">
        <v>2241</v>
      </c>
    </row>
    <row r="1591" spans="2:9" ht="15" customHeight="1" x14ac:dyDescent="0.25">
      <c r="B1591" s="9" t="s">
        <v>2225</v>
      </c>
      <c r="C1591" s="1">
        <v>17</v>
      </c>
      <c r="D1591" s="2" t="s">
        <v>8406</v>
      </c>
      <c r="E1591" s="16"/>
      <c r="F1591" s="16" t="str">
        <f>IF(INDEX(I.Electricity.ES2U7C2,17)="","",INDEX(I.Electricity.ES2U7C2,17))</f>
        <v/>
      </c>
      <c r="G1591" s="16"/>
      <c r="H1591" s="1" t="str">
        <f t="shared" si="46"/>
        <v>Complete</v>
      </c>
      <c r="I1591" s="68" t="s">
        <v>2242</v>
      </c>
    </row>
    <row r="1592" spans="2:9" ht="15" customHeight="1" x14ac:dyDescent="0.25">
      <c r="B1592" s="9" t="s">
        <v>2225</v>
      </c>
      <c r="C1592" s="1">
        <v>18</v>
      </c>
      <c r="D1592" s="2" t="s">
        <v>8406</v>
      </c>
      <c r="E1592" s="16"/>
      <c r="F1592" s="16" t="str">
        <f>IF(INDEX(I.Electricity.ES2U7C2,18)="","",INDEX(I.Electricity.ES2U7C2,18))</f>
        <v/>
      </c>
      <c r="G1592" s="16"/>
      <c r="H1592" s="1" t="str">
        <f t="shared" si="46"/>
        <v>Complete</v>
      </c>
      <c r="I1592" s="68" t="s">
        <v>2243</v>
      </c>
    </row>
    <row r="1593" spans="2:9" ht="15" customHeight="1" x14ac:dyDescent="0.25">
      <c r="B1593" s="9" t="s">
        <v>2225</v>
      </c>
      <c r="C1593" s="1">
        <v>19</v>
      </c>
      <c r="D1593" s="2" t="s">
        <v>8406</v>
      </c>
      <c r="E1593" s="16"/>
      <c r="F1593" s="16" t="str">
        <f>IF(INDEX(I.Electricity.ES2U7C2,19)="","",INDEX(I.Electricity.ES2U7C2,19))</f>
        <v/>
      </c>
      <c r="G1593" s="16"/>
      <c r="H1593" s="1" t="str">
        <f t="shared" si="46"/>
        <v>Complete</v>
      </c>
      <c r="I1593" s="68" t="s">
        <v>2244</v>
      </c>
    </row>
    <row r="1594" spans="2:9" ht="15" customHeight="1" x14ac:dyDescent="0.25">
      <c r="B1594" s="9" t="s">
        <v>2225</v>
      </c>
      <c r="C1594" s="1">
        <v>20</v>
      </c>
      <c r="D1594" s="2" t="s">
        <v>8406</v>
      </c>
      <c r="E1594" s="16"/>
      <c r="F1594" s="16" t="str">
        <f>IF(INDEX(I.Electricity.ES2U7C2,20)="","",INDEX(I.Electricity.ES2U7C2,20))</f>
        <v/>
      </c>
      <c r="G1594" s="16"/>
      <c r="H1594" s="1" t="str">
        <f t="shared" si="46"/>
        <v>Complete</v>
      </c>
      <c r="I1594" s="68" t="s">
        <v>2245</v>
      </c>
    </row>
    <row r="1595" spans="2:9" ht="15" customHeight="1" x14ac:dyDescent="0.25">
      <c r="B1595" s="9" t="s">
        <v>2225</v>
      </c>
      <c r="C1595" s="1">
        <v>21</v>
      </c>
      <c r="D1595" s="2" t="s">
        <v>8406</v>
      </c>
      <c r="E1595" s="16"/>
      <c r="F1595" s="16" t="str">
        <f>IF(INDEX(I.Electricity.ES2U7C2,21)="","",INDEX(I.Electricity.ES2U7C2,21))</f>
        <v/>
      </c>
      <c r="G1595" s="16"/>
      <c r="H1595" s="1" t="str">
        <f t="shared" si="46"/>
        <v>Complete</v>
      </c>
      <c r="I1595" s="68" t="s">
        <v>2246</v>
      </c>
    </row>
    <row r="1596" spans="2:9" ht="15" customHeight="1" x14ac:dyDescent="0.25">
      <c r="B1596" s="9" t="s">
        <v>2225</v>
      </c>
      <c r="C1596" s="1">
        <v>22</v>
      </c>
      <c r="D1596" s="2" t="s">
        <v>8406</v>
      </c>
      <c r="E1596" s="16"/>
      <c r="F1596" s="16" t="str">
        <f>IF(INDEX(I.Electricity.ES2U7C2,22)="","",INDEX(I.Electricity.ES2U7C2,22))</f>
        <v/>
      </c>
      <c r="G1596" s="16"/>
      <c r="H1596" s="1" t="str">
        <f t="shared" si="46"/>
        <v>Complete</v>
      </c>
      <c r="I1596" s="68" t="s">
        <v>2247</v>
      </c>
    </row>
    <row r="1597" spans="2:9" ht="15" customHeight="1" x14ac:dyDescent="0.25">
      <c r="B1597" s="9" t="s">
        <v>2225</v>
      </c>
      <c r="C1597" s="1">
        <v>23</v>
      </c>
      <c r="D1597" s="2" t="s">
        <v>8406</v>
      </c>
      <c r="E1597" s="16"/>
      <c r="F1597" s="16" t="str">
        <f>IF(INDEX(I.Electricity.ES2U7C2,23)="","",INDEX(I.Electricity.ES2U7C2,23))</f>
        <v/>
      </c>
      <c r="G1597" s="16"/>
      <c r="H1597" s="1" t="str">
        <f t="shared" si="46"/>
        <v>Complete</v>
      </c>
      <c r="I1597" s="68" t="s">
        <v>2248</v>
      </c>
    </row>
    <row r="1598" spans="2:9" ht="15" customHeight="1" x14ac:dyDescent="0.25">
      <c r="B1598" s="7" t="s">
        <v>2225</v>
      </c>
      <c r="C1598" s="5">
        <v>24</v>
      </c>
      <c r="D1598" s="6" t="s">
        <v>8406</v>
      </c>
      <c r="E1598" s="76"/>
      <c r="F1598" s="76" t="str">
        <f>IF(INDEX(I.Electricity.ES2U7C2,24)="","",INDEX(I.Electricity.ES2U7C2,24))</f>
        <v/>
      </c>
      <c r="G1598" s="76"/>
      <c r="H1598" s="5" t="str">
        <f t="shared" si="46"/>
        <v>Complete</v>
      </c>
      <c r="I1598" s="71" t="s">
        <v>2249</v>
      </c>
    </row>
    <row r="1599" spans="2:9" ht="15" customHeight="1" x14ac:dyDescent="0.25">
      <c r="B1599" s="9" t="s">
        <v>2250</v>
      </c>
      <c r="C1599" s="1">
        <v>1</v>
      </c>
      <c r="D1599" s="2" t="s">
        <v>8407</v>
      </c>
      <c r="E1599" s="16"/>
      <c r="F1599" s="16" t="str">
        <f>IF(INDEX(I.Electricity.ES2U8C2,1)="","",INDEX(I.Electricity.ES2U8C2,1))</f>
        <v/>
      </c>
      <c r="G1599" s="16"/>
      <c r="H1599" s="1" t="str">
        <f t="shared" ref="H1599:H1622" si="47">IF(AND(I.Developer.ES2=TRUE,I.Facility.UnitCount&gt;=8,I.Developer.C2=TRUE,F1599=""),"Incomplete","Complete")</f>
        <v>Complete</v>
      </c>
      <c r="I1599" s="68" t="s">
        <v>2251</v>
      </c>
    </row>
    <row r="1600" spans="2:9" ht="15" customHeight="1" x14ac:dyDescent="0.25">
      <c r="B1600" s="9" t="s">
        <v>2250</v>
      </c>
      <c r="C1600" s="1">
        <v>2</v>
      </c>
      <c r="D1600" s="2" t="s">
        <v>8407</v>
      </c>
      <c r="E1600" s="16"/>
      <c r="F1600" s="16" t="str">
        <f>IF(INDEX(I.Electricity.ES2U8C2,2)="","",INDEX(I.Electricity.ES2U8C2,2))</f>
        <v/>
      </c>
      <c r="G1600" s="16"/>
      <c r="H1600" s="1" t="str">
        <f t="shared" si="47"/>
        <v>Complete</v>
      </c>
      <c r="I1600" s="68" t="s">
        <v>2252</v>
      </c>
    </row>
    <row r="1601" spans="2:9" ht="15" customHeight="1" x14ac:dyDescent="0.25">
      <c r="B1601" s="9" t="s">
        <v>2250</v>
      </c>
      <c r="C1601" s="1">
        <v>3</v>
      </c>
      <c r="D1601" s="2" t="s">
        <v>8407</v>
      </c>
      <c r="E1601" s="16"/>
      <c r="F1601" s="16" t="str">
        <f>IF(INDEX(I.Electricity.ES2U8C2,3)="","",INDEX(I.Electricity.ES2U8C2,3))</f>
        <v/>
      </c>
      <c r="G1601" s="16"/>
      <c r="H1601" s="1" t="str">
        <f t="shared" si="47"/>
        <v>Complete</v>
      </c>
      <c r="I1601" s="68" t="s">
        <v>2253</v>
      </c>
    </row>
    <row r="1602" spans="2:9" ht="15" customHeight="1" x14ac:dyDescent="0.25">
      <c r="B1602" s="9" t="s">
        <v>2250</v>
      </c>
      <c r="C1602" s="1">
        <v>4</v>
      </c>
      <c r="D1602" s="2" t="s">
        <v>8407</v>
      </c>
      <c r="E1602" s="16"/>
      <c r="F1602" s="16" t="str">
        <f>IF(INDEX(I.Electricity.ES2U8C2,4)="","",INDEX(I.Electricity.ES2U8C2,4))</f>
        <v/>
      </c>
      <c r="G1602" s="16"/>
      <c r="H1602" s="1" t="str">
        <f t="shared" si="47"/>
        <v>Complete</v>
      </c>
      <c r="I1602" s="68" t="s">
        <v>2254</v>
      </c>
    </row>
    <row r="1603" spans="2:9" ht="15" customHeight="1" x14ac:dyDescent="0.25">
      <c r="B1603" s="9" t="s">
        <v>2250</v>
      </c>
      <c r="C1603" s="1">
        <v>5</v>
      </c>
      <c r="D1603" s="2" t="s">
        <v>8407</v>
      </c>
      <c r="E1603" s="16"/>
      <c r="F1603" s="16" t="str">
        <f>IF(INDEX(I.Electricity.ES2U8C2,5)="","",INDEX(I.Electricity.ES2U8C2,5))</f>
        <v/>
      </c>
      <c r="G1603" s="16"/>
      <c r="H1603" s="1" t="str">
        <f t="shared" si="47"/>
        <v>Complete</v>
      </c>
      <c r="I1603" s="68" t="s">
        <v>2255</v>
      </c>
    </row>
    <row r="1604" spans="2:9" ht="15" customHeight="1" x14ac:dyDescent="0.25">
      <c r="B1604" s="9" t="s">
        <v>2250</v>
      </c>
      <c r="C1604" s="1">
        <v>6</v>
      </c>
      <c r="D1604" s="2" t="s">
        <v>8407</v>
      </c>
      <c r="E1604" s="16"/>
      <c r="F1604" s="16" t="str">
        <f>IF(INDEX(I.Electricity.ES2U8C2,6)="","",INDEX(I.Electricity.ES2U8C2,6))</f>
        <v/>
      </c>
      <c r="G1604" s="16"/>
      <c r="H1604" s="1" t="str">
        <f t="shared" si="47"/>
        <v>Complete</v>
      </c>
      <c r="I1604" s="68" t="s">
        <v>2256</v>
      </c>
    </row>
    <row r="1605" spans="2:9" ht="15" customHeight="1" x14ac:dyDescent="0.25">
      <c r="B1605" s="9" t="s">
        <v>2250</v>
      </c>
      <c r="C1605" s="1">
        <v>7</v>
      </c>
      <c r="D1605" s="2" t="s">
        <v>8407</v>
      </c>
      <c r="E1605" s="16"/>
      <c r="F1605" s="16" t="str">
        <f>IF(INDEX(I.Electricity.ES2U8C2,7)="","",INDEX(I.Electricity.ES2U8C2,7))</f>
        <v/>
      </c>
      <c r="G1605" s="16"/>
      <c r="H1605" s="1" t="str">
        <f t="shared" si="47"/>
        <v>Complete</v>
      </c>
      <c r="I1605" s="68" t="s">
        <v>2257</v>
      </c>
    </row>
    <row r="1606" spans="2:9" ht="15" customHeight="1" x14ac:dyDescent="0.25">
      <c r="B1606" s="9" t="s">
        <v>2250</v>
      </c>
      <c r="C1606" s="1">
        <v>8</v>
      </c>
      <c r="D1606" s="2" t="s">
        <v>8407</v>
      </c>
      <c r="E1606" s="16"/>
      <c r="F1606" s="16" t="str">
        <f>IF(INDEX(I.Electricity.ES2U8C2,8)="","",INDEX(I.Electricity.ES2U8C2,8))</f>
        <v/>
      </c>
      <c r="G1606" s="16"/>
      <c r="H1606" s="1" t="str">
        <f t="shared" si="47"/>
        <v>Complete</v>
      </c>
      <c r="I1606" s="68" t="s">
        <v>2258</v>
      </c>
    </row>
    <row r="1607" spans="2:9" ht="15" customHeight="1" x14ac:dyDescent="0.25">
      <c r="B1607" s="9" t="s">
        <v>2250</v>
      </c>
      <c r="C1607" s="1">
        <v>9</v>
      </c>
      <c r="D1607" s="2" t="s">
        <v>8407</v>
      </c>
      <c r="E1607" s="16"/>
      <c r="F1607" s="16" t="str">
        <f>IF(INDEX(I.Electricity.ES2U8C2,9)="","",INDEX(I.Electricity.ES2U8C2,9))</f>
        <v/>
      </c>
      <c r="G1607" s="16"/>
      <c r="H1607" s="1" t="str">
        <f t="shared" si="47"/>
        <v>Complete</v>
      </c>
      <c r="I1607" s="68" t="s">
        <v>2259</v>
      </c>
    </row>
    <row r="1608" spans="2:9" ht="15" customHeight="1" x14ac:dyDescent="0.25">
      <c r="B1608" s="9" t="s">
        <v>2250</v>
      </c>
      <c r="C1608" s="1">
        <v>10</v>
      </c>
      <c r="D1608" s="2" t="s">
        <v>8407</v>
      </c>
      <c r="E1608" s="16"/>
      <c r="F1608" s="16" t="str">
        <f>IF(INDEX(I.Electricity.ES2U8C2,10)="","",INDEX(I.Electricity.ES2U8C2,10))</f>
        <v/>
      </c>
      <c r="G1608" s="16"/>
      <c r="H1608" s="1" t="str">
        <f t="shared" si="47"/>
        <v>Complete</v>
      </c>
      <c r="I1608" s="68" t="s">
        <v>2260</v>
      </c>
    </row>
    <row r="1609" spans="2:9" ht="15" customHeight="1" x14ac:dyDescent="0.25">
      <c r="B1609" s="9" t="s">
        <v>2250</v>
      </c>
      <c r="C1609" s="1">
        <v>11</v>
      </c>
      <c r="D1609" s="2" t="s">
        <v>8407</v>
      </c>
      <c r="E1609" s="16"/>
      <c r="F1609" s="16" t="str">
        <f>IF(INDEX(I.Electricity.ES2U8C2,11)="","",INDEX(I.Electricity.ES2U8C2,11))</f>
        <v/>
      </c>
      <c r="G1609" s="16"/>
      <c r="H1609" s="1" t="str">
        <f t="shared" si="47"/>
        <v>Complete</v>
      </c>
      <c r="I1609" s="68" t="s">
        <v>2261</v>
      </c>
    </row>
    <row r="1610" spans="2:9" ht="15" customHeight="1" x14ac:dyDescent="0.25">
      <c r="B1610" s="9" t="s">
        <v>2250</v>
      </c>
      <c r="C1610" s="1">
        <v>12</v>
      </c>
      <c r="D1610" s="2" t="s">
        <v>8407</v>
      </c>
      <c r="E1610" s="16"/>
      <c r="F1610" s="16" t="str">
        <f>IF(INDEX(I.Electricity.ES2U8C2,12)="","",INDEX(I.Electricity.ES2U8C2,12))</f>
        <v/>
      </c>
      <c r="G1610" s="16"/>
      <c r="H1610" s="1" t="str">
        <f t="shared" si="47"/>
        <v>Complete</v>
      </c>
      <c r="I1610" s="68" t="s">
        <v>2262</v>
      </c>
    </row>
    <row r="1611" spans="2:9" ht="15" customHeight="1" x14ac:dyDescent="0.25">
      <c r="B1611" s="9" t="s">
        <v>2250</v>
      </c>
      <c r="C1611" s="1">
        <v>13</v>
      </c>
      <c r="D1611" s="2" t="s">
        <v>8407</v>
      </c>
      <c r="E1611" s="16"/>
      <c r="F1611" s="16" t="str">
        <f>IF(INDEX(I.Electricity.ES2U8C2,13)="","",INDEX(I.Electricity.ES2U8C2,13))</f>
        <v/>
      </c>
      <c r="G1611" s="16"/>
      <c r="H1611" s="1" t="str">
        <f t="shared" si="47"/>
        <v>Complete</v>
      </c>
      <c r="I1611" s="68" t="s">
        <v>2263</v>
      </c>
    </row>
    <row r="1612" spans="2:9" ht="15" customHeight="1" x14ac:dyDescent="0.25">
      <c r="B1612" s="9" t="s">
        <v>2250</v>
      </c>
      <c r="C1612" s="1">
        <v>14</v>
      </c>
      <c r="D1612" s="2" t="s">
        <v>8407</v>
      </c>
      <c r="E1612" s="16"/>
      <c r="F1612" s="16" t="str">
        <f>IF(INDEX(I.Electricity.ES2U8C2,14)="","",INDEX(I.Electricity.ES2U8C2,14))</f>
        <v/>
      </c>
      <c r="G1612" s="16"/>
      <c r="H1612" s="1" t="str">
        <f t="shared" si="47"/>
        <v>Complete</v>
      </c>
      <c r="I1612" s="68" t="s">
        <v>2264</v>
      </c>
    </row>
    <row r="1613" spans="2:9" ht="15" customHeight="1" x14ac:dyDescent="0.25">
      <c r="B1613" s="9" t="s">
        <v>2250</v>
      </c>
      <c r="C1613" s="1">
        <v>15</v>
      </c>
      <c r="D1613" s="2" t="s">
        <v>8407</v>
      </c>
      <c r="E1613" s="16"/>
      <c r="F1613" s="16" t="str">
        <f>IF(INDEX(I.Electricity.ES2U8C2,15)="","",INDEX(I.Electricity.ES2U8C2,15))</f>
        <v/>
      </c>
      <c r="G1613" s="16"/>
      <c r="H1613" s="1" t="str">
        <f t="shared" si="47"/>
        <v>Complete</v>
      </c>
      <c r="I1613" s="68" t="s">
        <v>2265</v>
      </c>
    </row>
    <row r="1614" spans="2:9" ht="15" customHeight="1" x14ac:dyDescent="0.25">
      <c r="B1614" s="9" t="s">
        <v>2250</v>
      </c>
      <c r="C1614" s="1">
        <v>16</v>
      </c>
      <c r="D1614" s="2" t="s">
        <v>8407</v>
      </c>
      <c r="E1614" s="16"/>
      <c r="F1614" s="16" t="str">
        <f>IF(INDEX(I.Electricity.ES2U8C2,16)="","",INDEX(I.Electricity.ES2U8C2,16))</f>
        <v/>
      </c>
      <c r="G1614" s="16"/>
      <c r="H1614" s="1" t="str">
        <f t="shared" si="47"/>
        <v>Complete</v>
      </c>
      <c r="I1614" s="68" t="s">
        <v>2266</v>
      </c>
    </row>
    <row r="1615" spans="2:9" ht="15" customHeight="1" x14ac:dyDescent="0.25">
      <c r="B1615" s="9" t="s">
        <v>2250</v>
      </c>
      <c r="C1615" s="1">
        <v>17</v>
      </c>
      <c r="D1615" s="2" t="s">
        <v>8407</v>
      </c>
      <c r="E1615" s="16"/>
      <c r="F1615" s="16" t="str">
        <f>IF(INDEX(I.Electricity.ES2U8C2,17)="","",INDEX(I.Electricity.ES2U8C2,17))</f>
        <v/>
      </c>
      <c r="G1615" s="16"/>
      <c r="H1615" s="1" t="str">
        <f t="shared" si="47"/>
        <v>Complete</v>
      </c>
      <c r="I1615" s="68" t="s">
        <v>2267</v>
      </c>
    </row>
    <row r="1616" spans="2:9" ht="15" customHeight="1" x14ac:dyDescent="0.25">
      <c r="B1616" s="9" t="s">
        <v>2250</v>
      </c>
      <c r="C1616" s="1">
        <v>18</v>
      </c>
      <c r="D1616" s="2" t="s">
        <v>8407</v>
      </c>
      <c r="E1616" s="16"/>
      <c r="F1616" s="16" t="str">
        <f>IF(INDEX(I.Electricity.ES2U8C2,18)="","",INDEX(I.Electricity.ES2U8C2,18))</f>
        <v/>
      </c>
      <c r="G1616" s="16"/>
      <c r="H1616" s="1" t="str">
        <f t="shared" si="47"/>
        <v>Complete</v>
      </c>
      <c r="I1616" s="68" t="s">
        <v>2268</v>
      </c>
    </row>
    <row r="1617" spans="2:9" ht="15" customHeight="1" x14ac:dyDescent="0.25">
      <c r="B1617" s="9" t="s">
        <v>2250</v>
      </c>
      <c r="C1617" s="1">
        <v>19</v>
      </c>
      <c r="D1617" s="2" t="s">
        <v>8407</v>
      </c>
      <c r="E1617" s="16"/>
      <c r="F1617" s="16" t="str">
        <f>IF(INDEX(I.Electricity.ES2U8C2,19)="","",INDEX(I.Electricity.ES2U8C2,19))</f>
        <v/>
      </c>
      <c r="G1617" s="16"/>
      <c r="H1617" s="1" t="str">
        <f t="shared" si="47"/>
        <v>Complete</v>
      </c>
      <c r="I1617" s="68" t="s">
        <v>2269</v>
      </c>
    </row>
    <row r="1618" spans="2:9" ht="15" customHeight="1" x14ac:dyDescent="0.25">
      <c r="B1618" s="9" t="s">
        <v>2250</v>
      </c>
      <c r="C1618" s="1">
        <v>20</v>
      </c>
      <c r="D1618" s="2" t="s">
        <v>8407</v>
      </c>
      <c r="E1618" s="16"/>
      <c r="F1618" s="16" t="str">
        <f>IF(INDEX(I.Electricity.ES2U8C2,20)="","",INDEX(I.Electricity.ES2U8C2,20))</f>
        <v/>
      </c>
      <c r="G1618" s="16"/>
      <c r="H1618" s="1" t="str">
        <f t="shared" si="47"/>
        <v>Complete</v>
      </c>
      <c r="I1618" s="68" t="s">
        <v>2270</v>
      </c>
    </row>
    <row r="1619" spans="2:9" ht="15" customHeight="1" x14ac:dyDescent="0.25">
      <c r="B1619" s="9" t="s">
        <v>2250</v>
      </c>
      <c r="C1619" s="1">
        <v>21</v>
      </c>
      <c r="D1619" s="2" t="s">
        <v>8407</v>
      </c>
      <c r="E1619" s="16"/>
      <c r="F1619" s="16" t="str">
        <f>IF(INDEX(I.Electricity.ES2U8C2,21)="","",INDEX(I.Electricity.ES2U8C2,21))</f>
        <v/>
      </c>
      <c r="G1619" s="16"/>
      <c r="H1619" s="1" t="str">
        <f t="shared" si="47"/>
        <v>Complete</v>
      </c>
      <c r="I1619" s="68" t="s">
        <v>2271</v>
      </c>
    </row>
    <row r="1620" spans="2:9" ht="15" customHeight="1" x14ac:dyDescent="0.25">
      <c r="B1620" s="9" t="s">
        <v>2250</v>
      </c>
      <c r="C1620" s="1">
        <v>22</v>
      </c>
      <c r="D1620" s="2" t="s">
        <v>8407</v>
      </c>
      <c r="E1620" s="16"/>
      <c r="F1620" s="16" t="str">
        <f>IF(INDEX(I.Electricity.ES2U8C2,22)="","",INDEX(I.Electricity.ES2U8C2,22))</f>
        <v/>
      </c>
      <c r="G1620" s="16"/>
      <c r="H1620" s="1" t="str">
        <f t="shared" si="47"/>
        <v>Complete</v>
      </c>
      <c r="I1620" s="68" t="s">
        <v>2272</v>
      </c>
    </row>
    <row r="1621" spans="2:9" ht="15" customHeight="1" x14ac:dyDescent="0.25">
      <c r="B1621" s="9" t="s">
        <v>2250</v>
      </c>
      <c r="C1621" s="1">
        <v>23</v>
      </c>
      <c r="D1621" s="2" t="s">
        <v>8407</v>
      </c>
      <c r="E1621" s="16"/>
      <c r="F1621" s="16" t="str">
        <f>IF(INDEX(I.Electricity.ES2U8C2,23)="","",INDEX(I.Electricity.ES2U8C2,23))</f>
        <v/>
      </c>
      <c r="G1621" s="16"/>
      <c r="H1621" s="1" t="str">
        <f t="shared" si="47"/>
        <v>Complete</v>
      </c>
      <c r="I1621" s="68" t="s">
        <v>2273</v>
      </c>
    </row>
    <row r="1622" spans="2:9" ht="15" customHeight="1" x14ac:dyDescent="0.25">
      <c r="B1622" s="7" t="s">
        <v>2250</v>
      </c>
      <c r="C1622" s="5">
        <v>24</v>
      </c>
      <c r="D1622" s="6" t="s">
        <v>8407</v>
      </c>
      <c r="E1622" s="76"/>
      <c r="F1622" s="76" t="str">
        <f>IF(INDEX(I.Electricity.ES2U8C2,24)="","",INDEX(I.Electricity.ES2U8C2,24))</f>
        <v/>
      </c>
      <c r="G1622" s="76"/>
      <c r="H1622" s="5" t="str">
        <f t="shared" si="47"/>
        <v>Complete</v>
      </c>
      <c r="I1622" s="71" t="s">
        <v>2274</v>
      </c>
    </row>
    <row r="1623" spans="2:9" ht="15" customHeight="1" x14ac:dyDescent="0.25">
      <c r="B1623" s="9" t="s">
        <v>2275</v>
      </c>
      <c r="C1623" s="1">
        <v>1</v>
      </c>
      <c r="D1623" s="2" t="s">
        <v>8408</v>
      </c>
      <c r="E1623" s="16"/>
      <c r="F1623" s="16" t="str">
        <f>IF(INDEX(I.Electricity.ES2U9C2,1)="","",INDEX(I.Electricity.ES2U9C2,1))</f>
        <v/>
      </c>
      <c r="G1623" s="16"/>
      <c r="H1623" s="1" t="str">
        <f t="shared" ref="H1623:H1646" si="48">IF(AND(I.Developer.ES2=TRUE,I.Facility.UnitCount&gt;=9,I.Developer.C2=TRUE,F1623=""),"Incomplete","Complete")</f>
        <v>Complete</v>
      </c>
      <c r="I1623" s="68" t="s">
        <v>2276</v>
      </c>
    </row>
    <row r="1624" spans="2:9" ht="15" customHeight="1" x14ac:dyDescent="0.25">
      <c r="B1624" s="9" t="s">
        <v>2275</v>
      </c>
      <c r="C1624" s="1">
        <v>2</v>
      </c>
      <c r="D1624" s="2" t="s">
        <v>8408</v>
      </c>
      <c r="E1624" s="16"/>
      <c r="F1624" s="16" t="str">
        <f>IF(INDEX(I.Electricity.ES2U9C2,2)="","",INDEX(I.Electricity.ES2U9C2,2))</f>
        <v/>
      </c>
      <c r="G1624" s="16"/>
      <c r="H1624" s="1" t="str">
        <f t="shared" si="48"/>
        <v>Complete</v>
      </c>
      <c r="I1624" s="68" t="s">
        <v>2277</v>
      </c>
    </row>
    <row r="1625" spans="2:9" ht="15" customHeight="1" x14ac:dyDescent="0.25">
      <c r="B1625" s="9" t="s">
        <v>2275</v>
      </c>
      <c r="C1625" s="1">
        <v>3</v>
      </c>
      <c r="D1625" s="2" t="s">
        <v>8408</v>
      </c>
      <c r="E1625" s="16"/>
      <c r="F1625" s="16" t="str">
        <f>IF(INDEX(I.Electricity.ES2U9C2,3)="","",INDEX(I.Electricity.ES2U9C2,3))</f>
        <v/>
      </c>
      <c r="G1625" s="16"/>
      <c r="H1625" s="1" t="str">
        <f t="shared" si="48"/>
        <v>Complete</v>
      </c>
      <c r="I1625" s="68" t="s">
        <v>2278</v>
      </c>
    </row>
    <row r="1626" spans="2:9" ht="15" customHeight="1" x14ac:dyDescent="0.25">
      <c r="B1626" s="9" t="s">
        <v>2275</v>
      </c>
      <c r="C1626" s="1">
        <v>4</v>
      </c>
      <c r="D1626" s="2" t="s">
        <v>8408</v>
      </c>
      <c r="E1626" s="16"/>
      <c r="F1626" s="16" t="str">
        <f>IF(INDEX(I.Electricity.ES2U9C2,4)="","",INDEX(I.Electricity.ES2U9C2,4))</f>
        <v/>
      </c>
      <c r="G1626" s="16"/>
      <c r="H1626" s="1" t="str">
        <f t="shared" si="48"/>
        <v>Complete</v>
      </c>
      <c r="I1626" s="68" t="s">
        <v>2279</v>
      </c>
    </row>
    <row r="1627" spans="2:9" ht="15" customHeight="1" x14ac:dyDescent="0.25">
      <c r="B1627" s="9" t="s">
        <v>2275</v>
      </c>
      <c r="C1627" s="1">
        <v>5</v>
      </c>
      <c r="D1627" s="2" t="s">
        <v>8408</v>
      </c>
      <c r="E1627" s="16"/>
      <c r="F1627" s="16" t="str">
        <f>IF(INDEX(I.Electricity.ES2U9C2,5)="","",INDEX(I.Electricity.ES2U9C2,5))</f>
        <v/>
      </c>
      <c r="G1627" s="16"/>
      <c r="H1627" s="1" t="str">
        <f t="shared" si="48"/>
        <v>Complete</v>
      </c>
      <c r="I1627" s="68" t="s">
        <v>2280</v>
      </c>
    </row>
    <row r="1628" spans="2:9" ht="15" customHeight="1" x14ac:dyDescent="0.25">
      <c r="B1628" s="9" t="s">
        <v>2275</v>
      </c>
      <c r="C1628" s="1">
        <v>6</v>
      </c>
      <c r="D1628" s="2" t="s">
        <v>8408</v>
      </c>
      <c r="E1628" s="16"/>
      <c r="F1628" s="16" t="str">
        <f>IF(INDEX(I.Electricity.ES2U9C2,6)="","",INDEX(I.Electricity.ES2U9C2,6))</f>
        <v/>
      </c>
      <c r="G1628" s="16"/>
      <c r="H1628" s="1" t="str">
        <f t="shared" si="48"/>
        <v>Complete</v>
      </c>
      <c r="I1628" s="68" t="s">
        <v>2281</v>
      </c>
    </row>
    <row r="1629" spans="2:9" ht="15" customHeight="1" x14ac:dyDescent="0.25">
      <c r="B1629" s="9" t="s">
        <v>2275</v>
      </c>
      <c r="C1629" s="1">
        <v>7</v>
      </c>
      <c r="D1629" s="2" t="s">
        <v>8408</v>
      </c>
      <c r="E1629" s="16"/>
      <c r="F1629" s="16" t="str">
        <f>IF(INDEX(I.Electricity.ES2U9C2,7)="","",INDEX(I.Electricity.ES2U9C2,7))</f>
        <v/>
      </c>
      <c r="G1629" s="16"/>
      <c r="H1629" s="1" t="str">
        <f t="shared" si="48"/>
        <v>Complete</v>
      </c>
      <c r="I1629" s="68" t="s">
        <v>2282</v>
      </c>
    </row>
    <row r="1630" spans="2:9" ht="15" customHeight="1" x14ac:dyDescent="0.25">
      <c r="B1630" s="9" t="s">
        <v>2275</v>
      </c>
      <c r="C1630" s="1">
        <v>8</v>
      </c>
      <c r="D1630" s="2" t="s">
        <v>8408</v>
      </c>
      <c r="E1630" s="16"/>
      <c r="F1630" s="16" t="str">
        <f>IF(INDEX(I.Electricity.ES2U9C2,8)="","",INDEX(I.Electricity.ES2U9C2,8))</f>
        <v/>
      </c>
      <c r="G1630" s="16"/>
      <c r="H1630" s="1" t="str">
        <f t="shared" si="48"/>
        <v>Complete</v>
      </c>
      <c r="I1630" s="68" t="s">
        <v>2283</v>
      </c>
    </row>
    <row r="1631" spans="2:9" ht="15" customHeight="1" x14ac:dyDescent="0.25">
      <c r="B1631" s="9" t="s">
        <v>2275</v>
      </c>
      <c r="C1631" s="1">
        <v>9</v>
      </c>
      <c r="D1631" s="2" t="s">
        <v>8408</v>
      </c>
      <c r="E1631" s="16"/>
      <c r="F1631" s="16" t="str">
        <f>IF(INDEX(I.Electricity.ES2U9C2,9)="","",INDEX(I.Electricity.ES2U9C2,9))</f>
        <v/>
      </c>
      <c r="G1631" s="16"/>
      <c r="H1631" s="1" t="str">
        <f t="shared" si="48"/>
        <v>Complete</v>
      </c>
      <c r="I1631" s="68" t="s">
        <v>2284</v>
      </c>
    </row>
    <row r="1632" spans="2:9" ht="15" customHeight="1" x14ac:dyDescent="0.25">
      <c r="B1632" s="9" t="s">
        <v>2275</v>
      </c>
      <c r="C1632" s="1">
        <v>10</v>
      </c>
      <c r="D1632" s="2" t="s">
        <v>8408</v>
      </c>
      <c r="E1632" s="16"/>
      <c r="F1632" s="16" t="str">
        <f>IF(INDEX(I.Electricity.ES2U9C2,10)="","",INDEX(I.Electricity.ES2U9C2,10))</f>
        <v/>
      </c>
      <c r="G1632" s="16"/>
      <c r="H1632" s="1" t="str">
        <f t="shared" si="48"/>
        <v>Complete</v>
      </c>
      <c r="I1632" s="68" t="s">
        <v>2285</v>
      </c>
    </row>
    <row r="1633" spans="2:9" ht="15" customHeight="1" x14ac:dyDescent="0.25">
      <c r="B1633" s="9" t="s">
        <v>2275</v>
      </c>
      <c r="C1633" s="1">
        <v>11</v>
      </c>
      <c r="D1633" s="2" t="s">
        <v>8408</v>
      </c>
      <c r="E1633" s="16"/>
      <c r="F1633" s="16" t="str">
        <f>IF(INDEX(I.Electricity.ES2U9C2,11)="","",INDEX(I.Electricity.ES2U9C2,11))</f>
        <v/>
      </c>
      <c r="G1633" s="16"/>
      <c r="H1633" s="1" t="str">
        <f t="shared" si="48"/>
        <v>Complete</v>
      </c>
      <c r="I1633" s="68" t="s">
        <v>2286</v>
      </c>
    </row>
    <row r="1634" spans="2:9" ht="15" customHeight="1" x14ac:dyDescent="0.25">
      <c r="B1634" s="9" t="s">
        <v>2275</v>
      </c>
      <c r="C1634" s="1">
        <v>12</v>
      </c>
      <c r="D1634" s="2" t="s">
        <v>8408</v>
      </c>
      <c r="E1634" s="16"/>
      <c r="F1634" s="16" t="str">
        <f>IF(INDEX(I.Electricity.ES2U9C2,12)="","",INDEX(I.Electricity.ES2U9C2,12))</f>
        <v/>
      </c>
      <c r="G1634" s="16"/>
      <c r="H1634" s="1" t="str">
        <f t="shared" si="48"/>
        <v>Complete</v>
      </c>
      <c r="I1634" s="68" t="s">
        <v>2287</v>
      </c>
    </row>
    <row r="1635" spans="2:9" ht="15" customHeight="1" x14ac:dyDescent="0.25">
      <c r="B1635" s="9" t="s">
        <v>2275</v>
      </c>
      <c r="C1635" s="1">
        <v>13</v>
      </c>
      <c r="D1635" s="2" t="s">
        <v>8408</v>
      </c>
      <c r="E1635" s="16"/>
      <c r="F1635" s="16" t="str">
        <f>IF(INDEX(I.Electricity.ES2U9C2,13)="","",INDEX(I.Electricity.ES2U9C2,13))</f>
        <v/>
      </c>
      <c r="G1635" s="16"/>
      <c r="H1635" s="1" t="str">
        <f t="shared" si="48"/>
        <v>Complete</v>
      </c>
      <c r="I1635" s="68" t="s">
        <v>2288</v>
      </c>
    </row>
    <row r="1636" spans="2:9" ht="15" customHeight="1" x14ac:dyDescent="0.25">
      <c r="B1636" s="9" t="s">
        <v>2275</v>
      </c>
      <c r="C1636" s="1">
        <v>14</v>
      </c>
      <c r="D1636" s="2" t="s">
        <v>8408</v>
      </c>
      <c r="E1636" s="16"/>
      <c r="F1636" s="16" t="str">
        <f>IF(INDEX(I.Electricity.ES2U9C2,14)="","",INDEX(I.Electricity.ES2U9C2,14))</f>
        <v/>
      </c>
      <c r="G1636" s="16"/>
      <c r="H1636" s="1" t="str">
        <f t="shared" si="48"/>
        <v>Complete</v>
      </c>
      <c r="I1636" s="68" t="s">
        <v>2289</v>
      </c>
    </row>
    <row r="1637" spans="2:9" ht="15" customHeight="1" x14ac:dyDescent="0.25">
      <c r="B1637" s="9" t="s">
        <v>2275</v>
      </c>
      <c r="C1637" s="1">
        <v>15</v>
      </c>
      <c r="D1637" s="2" t="s">
        <v>8408</v>
      </c>
      <c r="E1637" s="16"/>
      <c r="F1637" s="16" t="str">
        <f>IF(INDEX(I.Electricity.ES2U9C2,15)="","",INDEX(I.Electricity.ES2U9C2,15))</f>
        <v/>
      </c>
      <c r="G1637" s="16"/>
      <c r="H1637" s="1" t="str">
        <f t="shared" si="48"/>
        <v>Complete</v>
      </c>
      <c r="I1637" s="68" t="s">
        <v>2290</v>
      </c>
    </row>
    <row r="1638" spans="2:9" ht="15" customHeight="1" x14ac:dyDescent="0.25">
      <c r="B1638" s="9" t="s">
        <v>2275</v>
      </c>
      <c r="C1638" s="1">
        <v>16</v>
      </c>
      <c r="D1638" s="2" t="s">
        <v>8408</v>
      </c>
      <c r="E1638" s="16"/>
      <c r="F1638" s="16" t="str">
        <f>IF(INDEX(I.Electricity.ES2U9C2,16)="","",INDEX(I.Electricity.ES2U9C2,16))</f>
        <v/>
      </c>
      <c r="G1638" s="16"/>
      <c r="H1638" s="1" t="str">
        <f t="shared" si="48"/>
        <v>Complete</v>
      </c>
      <c r="I1638" s="68" t="s">
        <v>2291</v>
      </c>
    </row>
    <row r="1639" spans="2:9" ht="15" customHeight="1" x14ac:dyDescent="0.25">
      <c r="B1639" s="9" t="s">
        <v>2275</v>
      </c>
      <c r="C1639" s="1">
        <v>17</v>
      </c>
      <c r="D1639" s="2" t="s">
        <v>8408</v>
      </c>
      <c r="E1639" s="16"/>
      <c r="F1639" s="16" t="str">
        <f>IF(INDEX(I.Electricity.ES2U9C2,17)="","",INDEX(I.Electricity.ES2U9C2,17))</f>
        <v/>
      </c>
      <c r="G1639" s="16"/>
      <c r="H1639" s="1" t="str">
        <f t="shared" si="48"/>
        <v>Complete</v>
      </c>
      <c r="I1639" s="68" t="s">
        <v>2292</v>
      </c>
    </row>
    <row r="1640" spans="2:9" ht="15" customHeight="1" x14ac:dyDescent="0.25">
      <c r="B1640" s="9" t="s">
        <v>2275</v>
      </c>
      <c r="C1640" s="1">
        <v>18</v>
      </c>
      <c r="D1640" s="2" t="s">
        <v>8408</v>
      </c>
      <c r="E1640" s="16"/>
      <c r="F1640" s="16" t="str">
        <f>IF(INDEX(I.Electricity.ES2U9C2,18)="","",INDEX(I.Electricity.ES2U9C2,18))</f>
        <v/>
      </c>
      <c r="G1640" s="16"/>
      <c r="H1640" s="1" t="str">
        <f t="shared" si="48"/>
        <v>Complete</v>
      </c>
      <c r="I1640" s="68" t="s">
        <v>2293</v>
      </c>
    </row>
    <row r="1641" spans="2:9" ht="15" customHeight="1" x14ac:dyDescent="0.25">
      <c r="B1641" s="9" t="s">
        <v>2275</v>
      </c>
      <c r="C1641" s="1">
        <v>19</v>
      </c>
      <c r="D1641" s="2" t="s">
        <v>8408</v>
      </c>
      <c r="E1641" s="16"/>
      <c r="F1641" s="16" t="str">
        <f>IF(INDEX(I.Electricity.ES2U9C2,19)="","",INDEX(I.Electricity.ES2U9C2,19))</f>
        <v/>
      </c>
      <c r="G1641" s="16"/>
      <c r="H1641" s="1" t="str">
        <f t="shared" si="48"/>
        <v>Complete</v>
      </c>
      <c r="I1641" s="68" t="s">
        <v>2294</v>
      </c>
    </row>
    <row r="1642" spans="2:9" ht="15" customHeight="1" x14ac:dyDescent="0.25">
      <c r="B1642" s="9" t="s">
        <v>2275</v>
      </c>
      <c r="C1642" s="1">
        <v>20</v>
      </c>
      <c r="D1642" s="2" t="s">
        <v>8408</v>
      </c>
      <c r="E1642" s="16"/>
      <c r="F1642" s="16" t="str">
        <f>IF(INDEX(I.Electricity.ES2U9C2,20)="","",INDEX(I.Electricity.ES2U9C2,20))</f>
        <v/>
      </c>
      <c r="G1642" s="16"/>
      <c r="H1642" s="1" t="str">
        <f t="shared" si="48"/>
        <v>Complete</v>
      </c>
      <c r="I1642" s="68" t="s">
        <v>2295</v>
      </c>
    </row>
    <row r="1643" spans="2:9" ht="15" customHeight="1" x14ac:dyDescent="0.25">
      <c r="B1643" s="9" t="s">
        <v>2275</v>
      </c>
      <c r="C1643" s="1">
        <v>21</v>
      </c>
      <c r="D1643" s="2" t="s">
        <v>8408</v>
      </c>
      <c r="E1643" s="16"/>
      <c r="F1643" s="16" t="str">
        <f>IF(INDEX(I.Electricity.ES2U9C2,21)="","",INDEX(I.Electricity.ES2U9C2,21))</f>
        <v/>
      </c>
      <c r="G1643" s="16"/>
      <c r="H1643" s="1" t="str">
        <f t="shared" si="48"/>
        <v>Complete</v>
      </c>
      <c r="I1643" s="68" t="s">
        <v>2296</v>
      </c>
    </row>
    <row r="1644" spans="2:9" ht="15" customHeight="1" x14ac:dyDescent="0.25">
      <c r="B1644" s="9" t="s">
        <v>2275</v>
      </c>
      <c r="C1644" s="1">
        <v>22</v>
      </c>
      <c r="D1644" s="2" t="s">
        <v>8408</v>
      </c>
      <c r="E1644" s="16"/>
      <c r="F1644" s="16" t="str">
        <f>IF(INDEX(I.Electricity.ES2U9C2,22)="","",INDEX(I.Electricity.ES2U9C2,22))</f>
        <v/>
      </c>
      <c r="G1644" s="16"/>
      <c r="H1644" s="1" t="str">
        <f t="shared" si="48"/>
        <v>Complete</v>
      </c>
      <c r="I1644" s="68" t="s">
        <v>2297</v>
      </c>
    </row>
    <row r="1645" spans="2:9" ht="15" customHeight="1" x14ac:dyDescent="0.25">
      <c r="B1645" s="9" t="s">
        <v>2275</v>
      </c>
      <c r="C1645" s="1">
        <v>23</v>
      </c>
      <c r="D1645" s="2" t="s">
        <v>8408</v>
      </c>
      <c r="E1645" s="16"/>
      <c r="F1645" s="16" t="str">
        <f>IF(INDEX(I.Electricity.ES2U9C2,23)="","",INDEX(I.Electricity.ES2U9C2,23))</f>
        <v/>
      </c>
      <c r="G1645" s="16"/>
      <c r="H1645" s="1" t="str">
        <f t="shared" si="48"/>
        <v>Complete</v>
      </c>
      <c r="I1645" s="68" t="s">
        <v>2298</v>
      </c>
    </row>
    <row r="1646" spans="2:9" ht="15" customHeight="1" x14ac:dyDescent="0.25">
      <c r="B1646" s="7" t="s">
        <v>2275</v>
      </c>
      <c r="C1646" s="5">
        <v>24</v>
      </c>
      <c r="D1646" s="6" t="s">
        <v>8408</v>
      </c>
      <c r="E1646" s="76"/>
      <c r="F1646" s="76" t="str">
        <f>IF(INDEX(I.Electricity.ES2U9C2,24)="","",INDEX(I.Electricity.ES2U9C2,24))</f>
        <v/>
      </c>
      <c r="G1646" s="76"/>
      <c r="H1646" s="5" t="str">
        <f t="shared" si="48"/>
        <v>Complete</v>
      </c>
      <c r="I1646" s="71" t="s">
        <v>2299</v>
      </c>
    </row>
    <row r="1647" spans="2:9" ht="15" customHeight="1" x14ac:dyDescent="0.25">
      <c r="B1647" s="9" t="s">
        <v>2300</v>
      </c>
      <c r="C1647" s="1">
        <v>1</v>
      </c>
      <c r="D1647" s="2" t="s">
        <v>8409</v>
      </c>
      <c r="E1647" s="16"/>
      <c r="F1647" s="16" t="str">
        <f>IF(INDEX(I.Electricity.ES2U10C2,1)="","",INDEX(I.Electricity.ES2U10C2,1))</f>
        <v/>
      </c>
      <c r="G1647" s="16"/>
      <c r="H1647" s="1" t="str">
        <f t="shared" ref="H1647:H1670" si="49">IF(AND(I.Developer.ES2=TRUE,I.Facility.UnitCount&gt;=10,I.Developer.C2=TRUE,F1647=""),"Incomplete","Complete")</f>
        <v>Complete</v>
      </c>
      <c r="I1647" s="68" t="s">
        <v>2301</v>
      </c>
    </row>
    <row r="1648" spans="2:9" ht="15" customHeight="1" x14ac:dyDescent="0.25">
      <c r="B1648" s="9" t="s">
        <v>2300</v>
      </c>
      <c r="C1648" s="1">
        <v>2</v>
      </c>
      <c r="D1648" s="2" t="s">
        <v>8409</v>
      </c>
      <c r="E1648" s="16"/>
      <c r="F1648" s="16" t="str">
        <f>IF(INDEX(I.Electricity.ES2U10C2,2)="","",INDEX(I.Electricity.ES2U10C2,2))</f>
        <v/>
      </c>
      <c r="G1648" s="16"/>
      <c r="H1648" s="1" t="str">
        <f t="shared" si="49"/>
        <v>Complete</v>
      </c>
      <c r="I1648" s="68" t="s">
        <v>2302</v>
      </c>
    </row>
    <row r="1649" spans="2:9" ht="15" customHeight="1" x14ac:dyDescent="0.25">
      <c r="B1649" s="9" t="s">
        <v>2300</v>
      </c>
      <c r="C1649" s="1">
        <v>3</v>
      </c>
      <c r="D1649" s="2" t="s">
        <v>8409</v>
      </c>
      <c r="E1649" s="16"/>
      <c r="F1649" s="16" t="str">
        <f>IF(INDEX(I.Electricity.ES2U10C2,3)="","",INDEX(I.Electricity.ES2U10C2,3))</f>
        <v/>
      </c>
      <c r="G1649" s="16"/>
      <c r="H1649" s="1" t="str">
        <f t="shared" si="49"/>
        <v>Complete</v>
      </c>
      <c r="I1649" s="68" t="s">
        <v>2303</v>
      </c>
    </row>
    <row r="1650" spans="2:9" ht="15" customHeight="1" x14ac:dyDescent="0.25">
      <c r="B1650" s="9" t="s">
        <v>2300</v>
      </c>
      <c r="C1650" s="1">
        <v>4</v>
      </c>
      <c r="D1650" s="2" t="s">
        <v>8409</v>
      </c>
      <c r="E1650" s="16"/>
      <c r="F1650" s="16" t="str">
        <f>IF(INDEX(I.Electricity.ES2U10C2,4)="","",INDEX(I.Electricity.ES2U10C2,4))</f>
        <v/>
      </c>
      <c r="G1650" s="16"/>
      <c r="H1650" s="1" t="str">
        <f t="shared" si="49"/>
        <v>Complete</v>
      </c>
      <c r="I1650" s="68" t="s">
        <v>2304</v>
      </c>
    </row>
    <row r="1651" spans="2:9" ht="15" customHeight="1" x14ac:dyDescent="0.25">
      <c r="B1651" s="9" t="s">
        <v>2300</v>
      </c>
      <c r="C1651" s="1">
        <v>5</v>
      </c>
      <c r="D1651" s="2" t="s">
        <v>8409</v>
      </c>
      <c r="E1651" s="16"/>
      <c r="F1651" s="16" t="str">
        <f>IF(INDEX(I.Electricity.ES2U10C2,5)="","",INDEX(I.Electricity.ES2U10C2,5))</f>
        <v/>
      </c>
      <c r="G1651" s="16"/>
      <c r="H1651" s="1" t="str">
        <f t="shared" si="49"/>
        <v>Complete</v>
      </c>
      <c r="I1651" s="68" t="s">
        <v>2305</v>
      </c>
    </row>
    <row r="1652" spans="2:9" ht="15" customHeight="1" x14ac:dyDescent="0.25">
      <c r="B1652" s="9" t="s">
        <v>2300</v>
      </c>
      <c r="C1652" s="1">
        <v>6</v>
      </c>
      <c r="D1652" s="2" t="s">
        <v>8409</v>
      </c>
      <c r="E1652" s="16"/>
      <c r="F1652" s="16" t="str">
        <f>IF(INDEX(I.Electricity.ES2U10C2,6)="","",INDEX(I.Electricity.ES2U10C2,6))</f>
        <v/>
      </c>
      <c r="G1652" s="16"/>
      <c r="H1652" s="1" t="str">
        <f t="shared" si="49"/>
        <v>Complete</v>
      </c>
      <c r="I1652" s="68" t="s">
        <v>2306</v>
      </c>
    </row>
    <row r="1653" spans="2:9" ht="15" customHeight="1" x14ac:dyDescent="0.25">
      <c r="B1653" s="9" t="s">
        <v>2300</v>
      </c>
      <c r="C1653" s="1">
        <v>7</v>
      </c>
      <c r="D1653" s="2" t="s">
        <v>8409</v>
      </c>
      <c r="E1653" s="16"/>
      <c r="F1653" s="16" t="str">
        <f>IF(INDEX(I.Electricity.ES2U10C2,7)="","",INDEX(I.Electricity.ES2U10C2,7))</f>
        <v/>
      </c>
      <c r="G1653" s="16"/>
      <c r="H1653" s="1" t="str">
        <f t="shared" si="49"/>
        <v>Complete</v>
      </c>
      <c r="I1653" s="68" t="s">
        <v>2307</v>
      </c>
    </row>
    <row r="1654" spans="2:9" ht="15" customHeight="1" x14ac:dyDescent="0.25">
      <c r="B1654" s="9" t="s">
        <v>2300</v>
      </c>
      <c r="C1654" s="1">
        <v>8</v>
      </c>
      <c r="D1654" s="2" t="s">
        <v>8409</v>
      </c>
      <c r="E1654" s="16"/>
      <c r="F1654" s="16" t="str">
        <f>IF(INDEX(I.Electricity.ES2U10C2,8)="","",INDEX(I.Electricity.ES2U10C2,8))</f>
        <v/>
      </c>
      <c r="G1654" s="16"/>
      <c r="H1654" s="1" t="str">
        <f t="shared" si="49"/>
        <v>Complete</v>
      </c>
      <c r="I1654" s="68" t="s">
        <v>2308</v>
      </c>
    </row>
    <row r="1655" spans="2:9" ht="15" customHeight="1" x14ac:dyDescent="0.25">
      <c r="B1655" s="9" t="s">
        <v>2300</v>
      </c>
      <c r="C1655" s="1">
        <v>9</v>
      </c>
      <c r="D1655" s="2" t="s">
        <v>8409</v>
      </c>
      <c r="E1655" s="16"/>
      <c r="F1655" s="16" t="str">
        <f>IF(INDEX(I.Electricity.ES2U10C2,9)="","",INDEX(I.Electricity.ES2U10C2,9))</f>
        <v/>
      </c>
      <c r="G1655" s="16"/>
      <c r="H1655" s="1" t="str">
        <f t="shared" si="49"/>
        <v>Complete</v>
      </c>
      <c r="I1655" s="68" t="s">
        <v>2309</v>
      </c>
    </row>
    <row r="1656" spans="2:9" ht="15" customHeight="1" x14ac:dyDescent="0.25">
      <c r="B1656" s="9" t="s">
        <v>2300</v>
      </c>
      <c r="C1656" s="1">
        <v>10</v>
      </c>
      <c r="D1656" s="2" t="s">
        <v>8409</v>
      </c>
      <c r="E1656" s="16"/>
      <c r="F1656" s="16" t="str">
        <f>IF(INDEX(I.Electricity.ES2U10C2,10)="","",INDEX(I.Electricity.ES2U10C2,10))</f>
        <v/>
      </c>
      <c r="G1656" s="16"/>
      <c r="H1656" s="1" t="str">
        <f t="shared" si="49"/>
        <v>Complete</v>
      </c>
      <c r="I1656" s="68" t="s">
        <v>2310</v>
      </c>
    </row>
    <row r="1657" spans="2:9" ht="15" customHeight="1" x14ac:dyDescent="0.25">
      <c r="B1657" s="9" t="s">
        <v>2300</v>
      </c>
      <c r="C1657" s="1">
        <v>11</v>
      </c>
      <c r="D1657" s="2" t="s">
        <v>8409</v>
      </c>
      <c r="E1657" s="16"/>
      <c r="F1657" s="16" t="str">
        <f>IF(INDEX(I.Electricity.ES2U10C2,11)="","",INDEX(I.Electricity.ES2U10C2,11))</f>
        <v/>
      </c>
      <c r="G1657" s="16"/>
      <c r="H1657" s="1" t="str">
        <f t="shared" si="49"/>
        <v>Complete</v>
      </c>
      <c r="I1657" s="68" t="s">
        <v>2311</v>
      </c>
    </row>
    <row r="1658" spans="2:9" ht="15" customHeight="1" x14ac:dyDescent="0.25">
      <c r="B1658" s="9" t="s">
        <v>2300</v>
      </c>
      <c r="C1658" s="1">
        <v>12</v>
      </c>
      <c r="D1658" s="2" t="s">
        <v>8409</v>
      </c>
      <c r="E1658" s="16"/>
      <c r="F1658" s="16" t="str">
        <f>IF(INDEX(I.Electricity.ES2U10C2,12)="","",INDEX(I.Electricity.ES2U10C2,12))</f>
        <v/>
      </c>
      <c r="G1658" s="16"/>
      <c r="H1658" s="1" t="str">
        <f t="shared" si="49"/>
        <v>Complete</v>
      </c>
      <c r="I1658" s="68" t="s">
        <v>2312</v>
      </c>
    </row>
    <row r="1659" spans="2:9" ht="15" customHeight="1" x14ac:dyDescent="0.25">
      <c r="B1659" s="9" t="s">
        <v>2300</v>
      </c>
      <c r="C1659" s="1">
        <v>13</v>
      </c>
      <c r="D1659" s="2" t="s">
        <v>8409</v>
      </c>
      <c r="E1659" s="16"/>
      <c r="F1659" s="16" t="str">
        <f>IF(INDEX(I.Electricity.ES2U10C2,13)="","",INDEX(I.Electricity.ES2U10C2,13))</f>
        <v/>
      </c>
      <c r="G1659" s="16"/>
      <c r="H1659" s="1" t="str">
        <f t="shared" si="49"/>
        <v>Complete</v>
      </c>
      <c r="I1659" s="68" t="s">
        <v>2313</v>
      </c>
    </row>
    <row r="1660" spans="2:9" ht="15" customHeight="1" x14ac:dyDescent="0.25">
      <c r="B1660" s="9" t="s">
        <v>2300</v>
      </c>
      <c r="C1660" s="1">
        <v>14</v>
      </c>
      <c r="D1660" s="2" t="s">
        <v>8409</v>
      </c>
      <c r="E1660" s="16"/>
      <c r="F1660" s="16" t="str">
        <f>IF(INDEX(I.Electricity.ES2U10C2,14)="","",INDEX(I.Electricity.ES2U10C2,14))</f>
        <v/>
      </c>
      <c r="G1660" s="16"/>
      <c r="H1660" s="1" t="str">
        <f t="shared" si="49"/>
        <v>Complete</v>
      </c>
      <c r="I1660" s="68" t="s">
        <v>2314</v>
      </c>
    </row>
    <row r="1661" spans="2:9" ht="15" customHeight="1" x14ac:dyDescent="0.25">
      <c r="B1661" s="9" t="s">
        <v>2300</v>
      </c>
      <c r="C1661" s="1">
        <v>15</v>
      </c>
      <c r="D1661" s="2" t="s">
        <v>8409</v>
      </c>
      <c r="E1661" s="16"/>
      <c r="F1661" s="16" t="str">
        <f>IF(INDEX(I.Electricity.ES2U10C2,15)="","",INDEX(I.Electricity.ES2U10C2,15))</f>
        <v/>
      </c>
      <c r="G1661" s="16"/>
      <c r="H1661" s="1" t="str">
        <f t="shared" si="49"/>
        <v>Complete</v>
      </c>
      <c r="I1661" s="68" t="s">
        <v>2315</v>
      </c>
    </row>
    <row r="1662" spans="2:9" ht="15" customHeight="1" x14ac:dyDescent="0.25">
      <c r="B1662" s="9" t="s">
        <v>2300</v>
      </c>
      <c r="C1662" s="1">
        <v>16</v>
      </c>
      <c r="D1662" s="2" t="s">
        <v>8409</v>
      </c>
      <c r="E1662" s="16"/>
      <c r="F1662" s="16" t="str">
        <f>IF(INDEX(I.Electricity.ES2U10C2,16)="","",INDEX(I.Electricity.ES2U10C2,16))</f>
        <v/>
      </c>
      <c r="G1662" s="16"/>
      <c r="H1662" s="1" t="str">
        <f t="shared" si="49"/>
        <v>Complete</v>
      </c>
      <c r="I1662" s="68" t="s">
        <v>2316</v>
      </c>
    </row>
    <row r="1663" spans="2:9" ht="15" customHeight="1" x14ac:dyDescent="0.25">
      <c r="B1663" s="9" t="s">
        <v>2300</v>
      </c>
      <c r="C1663" s="1">
        <v>17</v>
      </c>
      <c r="D1663" s="2" t="s">
        <v>8409</v>
      </c>
      <c r="E1663" s="16"/>
      <c r="F1663" s="16" t="str">
        <f>IF(INDEX(I.Electricity.ES2U10C2,17)="","",INDEX(I.Electricity.ES2U10C2,17))</f>
        <v/>
      </c>
      <c r="G1663" s="16"/>
      <c r="H1663" s="1" t="str">
        <f t="shared" si="49"/>
        <v>Complete</v>
      </c>
      <c r="I1663" s="68" t="s">
        <v>2317</v>
      </c>
    </row>
    <row r="1664" spans="2:9" ht="15" customHeight="1" x14ac:dyDescent="0.25">
      <c r="B1664" s="9" t="s">
        <v>2300</v>
      </c>
      <c r="C1664" s="1">
        <v>18</v>
      </c>
      <c r="D1664" s="2" t="s">
        <v>8409</v>
      </c>
      <c r="E1664" s="16"/>
      <c r="F1664" s="16" t="str">
        <f>IF(INDEX(I.Electricity.ES2U10C2,18)="","",INDEX(I.Electricity.ES2U10C2,18))</f>
        <v/>
      </c>
      <c r="G1664" s="16"/>
      <c r="H1664" s="1" t="str">
        <f t="shared" si="49"/>
        <v>Complete</v>
      </c>
      <c r="I1664" s="68" t="s">
        <v>2318</v>
      </c>
    </row>
    <row r="1665" spans="2:9" ht="15" customHeight="1" x14ac:dyDescent="0.25">
      <c r="B1665" s="9" t="s">
        <v>2300</v>
      </c>
      <c r="C1665" s="1">
        <v>19</v>
      </c>
      <c r="D1665" s="2" t="s">
        <v>8409</v>
      </c>
      <c r="E1665" s="16"/>
      <c r="F1665" s="16" t="str">
        <f>IF(INDEX(I.Electricity.ES2U10C2,19)="","",INDEX(I.Electricity.ES2U10C2,19))</f>
        <v/>
      </c>
      <c r="G1665" s="16"/>
      <c r="H1665" s="1" t="str">
        <f t="shared" si="49"/>
        <v>Complete</v>
      </c>
      <c r="I1665" s="68" t="s">
        <v>2319</v>
      </c>
    </row>
    <row r="1666" spans="2:9" ht="15" customHeight="1" x14ac:dyDescent="0.25">
      <c r="B1666" s="9" t="s">
        <v>2300</v>
      </c>
      <c r="C1666" s="1">
        <v>20</v>
      </c>
      <c r="D1666" s="2" t="s">
        <v>8409</v>
      </c>
      <c r="E1666" s="16"/>
      <c r="F1666" s="16" t="str">
        <f>IF(INDEX(I.Electricity.ES2U10C2,20)="","",INDEX(I.Electricity.ES2U10C2,20))</f>
        <v/>
      </c>
      <c r="G1666" s="16"/>
      <c r="H1666" s="1" t="str">
        <f t="shared" si="49"/>
        <v>Complete</v>
      </c>
      <c r="I1666" s="68" t="s">
        <v>2320</v>
      </c>
    </row>
    <row r="1667" spans="2:9" ht="15" customHeight="1" x14ac:dyDescent="0.25">
      <c r="B1667" s="9" t="s">
        <v>2300</v>
      </c>
      <c r="C1667" s="1">
        <v>21</v>
      </c>
      <c r="D1667" s="2" t="s">
        <v>8409</v>
      </c>
      <c r="E1667" s="16"/>
      <c r="F1667" s="16" t="str">
        <f>IF(INDEX(I.Electricity.ES2U10C2,21)="","",INDEX(I.Electricity.ES2U10C2,21))</f>
        <v/>
      </c>
      <c r="G1667" s="16"/>
      <c r="H1667" s="1" t="str">
        <f t="shared" si="49"/>
        <v>Complete</v>
      </c>
      <c r="I1667" s="68" t="s">
        <v>2321</v>
      </c>
    </row>
    <row r="1668" spans="2:9" ht="15" customHeight="1" x14ac:dyDescent="0.25">
      <c r="B1668" s="9" t="s">
        <v>2300</v>
      </c>
      <c r="C1668" s="1">
        <v>22</v>
      </c>
      <c r="D1668" s="2" t="s">
        <v>8409</v>
      </c>
      <c r="E1668" s="16"/>
      <c r="F1668" s="16" t="str">
        <f>IF(INDEX(I.Electricity.ES2U10C2,22)="","",INDEX(I.Electricity.ES2U10C2,22))</f>
        <v/>
      </c>
      <c r="G1668" s="16"/>
      <c r="H1668" s="1" t="str">
        <f t="shared" si="49"/>
        <v>Complete</v>
      </c>
      <c r="I1668" s="68" t="s">
        <v>2322</v>
      </c>
    </row>
    <row r="1669" spans="2:9" ht="15" customHeight="1" x14ac:dyDescent="0.25">
      <c r="B1669" s="9" t="s">
        <v>2300</v>
      </c>
      <c r="C1669" s="1">
        <v>23</v>
      </c>
      <c r="D1669" s="2" t="s">
        <v>8409</v>
      </c>
      <c r="E1669" s="16"/>
      <c r="F1669" s="16" t="str">
        <f>IF(INDEX(I.Electricity.ES2U10C2,23)="","",INDEX(I.Electricity.ES2U10C2,23))</f>
        <v/>
      </c>
      <c r="G1669" s="16"/>
      <c r="H1669" s="1" t="str">
        <f t="shared" si="49"/>
        <v>Complete</v>
      </c>
      <c r="I1669" s="68" t="s">
        <v>2323</v>
      </c>
    </row>
    <row r="1670" spans="2:9" ht="15" customHeight="1" x14ac:dyDescent="0.25">
      <c r="B1670" s="7" t="s">
        <v>2300</v>
      </c>
      <c r="C1670" s="5">
        <v>24</v>
      </c>
      <c r="D1670" s="6" t="s">
        <v>8409</v>
      </c>
      <c r="E1670" s="76"/>
      <c r="F1670" s="76" t="str">
        <f>IF(INDEX(I.Electricity.ES2U10C2,24)="","",INDEX(I.Electricity.ES2U10C2,24))</f>
        <v/>
      </c>
      <c r="G1670" s="76"/>
      <c r="H1670" s="5" t="str">
        <f t="shared" si="49"/>
        <v>Complete</v>
      </c>
      <c r="I1670" s="71" t="s">
        <v>2324</v>
      </c>
    </row>
    <row r="1671" spans="2:9" ht="15" customHeight="1" x14ac:dyDescent="0.25">
      <c r="B1671" s="9" t="s">
        <v>2325</v>
      </c>
      <c r="C1671" s="1">
        <v>1</v>
      </c>
      <c r="D1671" s="2" t="s">
        <v>8410</v>
      </c>
      <c r="E1671" s="16"/>
      <c r="F1671" s="16" t="str">
        <f>IF(INDEX(I.Electricity.ES2U11C2,1)="","",INDEX(I.Electricity.ES2U11C2,1))</f>
        <v/>
      </c>
      <c r="G1671" s="16"/>
      <c r="H1671" s="1" t="str">
        <f t="shared" ref="H1671:H1694" si="50">IF(AND(I.Developer.ES2=TRUE,I.Facility.UnitCount&gt;=11,I.Developer.C2=TRUE,F1671=""),"Incomplete","Complete")</f>
        <v>Complete</v>
      </c>
      <c r="I1671" s="68" t="s">
        <v>2326</v>
      </c>
    </row>
    <row r="1672" spans="2:9" ht="15" customHeight="1" x14ac:dyDescent="0.25">
      <c r="B1672" s="9" t="s">
        <v>2325</v>
      </c>
      <c r="C1672" s="1">
        <v>2</v>
      </c>
      <c r="D1672" s="2" t="s">
        <v>8410</v>
      </c>
      <c r="E1672" s="16"/>
      <c r="F1672" s="16" t="str">
        <f>IF(INDEX(I.Electricity.ES2U11C2,2)="","",INDEX(I.Electricity.ES2U11C2,2))</f>
        <v/>
      </c>
      <c r="G1672" s="16"/>
      <c r="H1672" s="1" t="str">
        <f t="shared" si="50"/>
        <v>Complete</v>
      </c>
      <c r="I1672" s="68" t="s">
        <v>2327</v>
      </c>
    </row>
    <row r="1673" spans="2:9" ht="15" customHeight="1" x14ac:dyDescent="0.25">
      <c r="B1673" s="9" t="s">
        <v>2325</v>
      </c>
      <c r="C1673" s="1">
        <v>3</v>
      </c>
      <c r="D1673" s="2" t="s">
        <v>8410</v>
      </c>
      <c r="E1673" s="16"/>
      <c r="F1673" s="16" t="str">
        <f>IF(INDEX(I.Electricity.ES2U11C2,3)="","",INDEX(I.Electricity.ES2U11C2,3))</f>
        <v/>
      </c>
      <c r="G1673" s="16"/>
      <c r="H1673" s="1" t="str">
        <f t="shared" si="50"/>
        <v>Complete</v>
      </c>
      <c r="I1673" s="68" t="s">
        <v>2328</v>
      </c>
    </row>
    <row r="1674" spans="2:9" ht="15" customHeight="1" x14ac:dyDescent="0.25">
      <c r="B1674" s="9" t="s">
        <v>2325</v>
      </c>
      <c r="C1674" s="1">
        <v>4</v>
      </c>
      <c r="D1674" s="2" t="s">
        <v>8410</v>
      </c>
      <c r="E1674" s="16"/>
      <c r="F1674" s="16" t="str">
        <f>IF(INDEX(I.Electricity.ES2U11C2,4)="","",INDEX(I.Electricity.ES2U11C2,4))</f>
        <v/>
      </c>
      <c r="G1674" s="16"/>
      <c r="H1674" s="1" t="str">
        <f t="shared" si="50"/>
        <v>Complete</v>
      </c>
      <c r="I1674" s="68" t="s">
        <v>2329</v>
      </c>
    </row>
    <row r="1675" spans="2:9" ht="15" customHeight="1" x14ac:dyDescent="0.25">
      <c r="B1675" s="9" t="s">
        <v>2325</v>
      </c>
      <c r="C1675" s="1">
        <v>5</v>
      </c>
      <c r="D1675" s="2" t="s">
        <v>8410</v>
      </c>
      <c r="E1675" s="16"/>
      <c r="F1675" s="16" t="str">
        <f>IF(INDEX(I.Electricity.ES2U11C2,5)="","",INDEX(I.Electricity.ES2U11C2,5))</f>
        <v/>
      </c>
      <c r="G1675" s="16"/>
      <c r="H1675" s="1" t="str">
        <f t="shared" si="50"/>
        <v>Complete</v>
      </c>
      <c r="I1675" s="68" t="s">
        <v>2330</v>
      </c>
    </row>
    <row r="1676" spans="2:9" ht="15" customHeight="1" x14ac:dyDescent="0.25">
      <c r="B1676" s="9" t="s">
        <v>2325</v>
      </c>
      <c r="C1676" s="1">
        <v>6</v>
      </c>
      <c r="D1676" s="2" t="s">
        <v>8410</v>
      </c>
      <c r="E1676" s="16"/>
      <c r="F1676" s="16" t="str">
        <f>IF(INDEX(I.Electricity.ES2U11C2,6)="","",INDEX(I.Electricity.ES2U11C2,6))</f>
        <v/>
      </c>
      <c r="G1676" s="16"/>
      <c r="H1676" s="1" t="str">
        <f t="shared" si="50"/>
        <v>Complete</v>
      </c>
      <c r="I1676" s="68" t="s">
        <v>2331</v>
      </c>
    </row>
    <row r="1677" spans="2:9" ht="15" customHeight="1" x14ac:dyDescent="0.25">
      <c r="B1677" s="9" t="s">
        <v>2325</v>
      </c>
      <c r="C1677" s="1">
        <v>7</v>
      </c>
      <c r="D1677" s="2" t="s">
        <v>8410</v>
      </c>
      <c r="E1677" s="16"/>
      <c r="F1677" s="16" t="str">
        <f>IF(INDEX(I.Electricity.ES2U11C2,7)="","",INDEX(I.Electricity.ES2U11C2,7))</f>
        <v/>
      </c>
      <c r="G1677" s="16"/>
      <c r="H1677" s="1" t="str">
        <f t="shared" si="50"/>
        <v>Complete</v>
      </c>
      <c r="I1677" s="68" t="s">
        <v>2332</v>
      </c>
    </row>
    <row r="1678" spans="2:9" ht="15" customHeight="1" x14ac:dyDescent="0.25">
      <c r="B1678" s="9" t="s">
        <v>2325</v>
      </c>
      <c r="C1678" s="1">
        <v>8</v>
      </c>
      <c r="D1678" s="2" t="s">
        <v>8410</v>
      </c>
      <c r="E1678" s="16"/>
      <c r="F1678" s="16" t="str">
        <f>IF(INDEX(I.Electricity.ES2U11C2,8)="","",INDEX(I.Electricity.ES2U11C2,8))</f>
        <v/>
      </c>
      <c r="G1678" s="16"/>
      <c r="H1678" s="1" t="str">
        <f t="shared" si="50"/>
        <v>Complete</v>
      </c>
      <c r="I1678" s="68" t="s">
        <v>2333</v>
      </c>
    </row>
    <row r="1679" spans="2:9" ht="15" customHeight="1" x14ac:dyDescent="0.25">
      <c r="B1679" s="9" t="s">
        <v>2325</v>
      </c>
      <c r="C1679" s="1">
        <v>9</v>
      </c>
      <c r="D1679" s="2" t="s">
        <v>8410</v>
      </c>
      <c r="E1679" s="16"/>
      <c r="F1679" s="16" t="str">
        <f>IF(INDEX(I.Electricity.ES2U11C2,9)="","",INDEX(I.Electricity.ES2U11C2,9))</f>
        <v/>
      </c>
      <c r="G1679" s="16"/>
      <c r="H1679" s="1" t="str">
        <f t="shared" si="50"/>
        <v>Complete</v>
      </c>
      <c r="I1679" s="68" t="s">
        <v>2334</v>
      </c>
    </row>
    <row r="1680" spans="2:9" ht="15" customHeight="1" x14ac:dyDescent="0.25">
      <c r="B1680" s="9" t="s">
        <v>2325</v>
      </c>
      <c r="C1680" s="1">
        <v>10</v>
      </c>
      <c r="D1680" s="2" t="s">
        <v>8410</v>
      </c>
      <c r="E1680" s="16"/>
      <c r="F1680" s="16" t="str">
        <f>IF(INDEX(I.Electricity.ES2U11C2,10)="","",INDEX(I.Electricity.ES2U11C2,10))</f>
        <v/>
      </c>
      <c r="G1680" s="16"/>
      <c r="H1680" s="1" t="str">
        <f t="shared" si="50"/>
        <v>Complete</v>
      </c>
      <c r="I1680" s="68" t="s">
        <v>2335</v>
      </c>
    </row>
    <row r="1681" spans="2:9" ht="15" customHeight="1" x14ac:dyDescent="0.25">
      <c r="B1681" s="9" t="s">
        <v>2325</v>
      </c>
      <c r="C1681" s="1">
        <v>11</v>
      </c>
      <c r="D1681" s="2" t="s">
        <v>8410</v>
      </c>
      <c r="E1681" s="16"/>
      <c r="F1681" s="16" t="str">
        <f>IF(INDEX(I.Electricity.ES2U11C2,11)="","",INDEX(I.Electricity.ES2U11C2,11))</f>
        <v/>
      </c>
      <c r="G1681" s="16"/>
      <c r="H1681" s="1" t="str">
        <f t="shared" si="50"/>
        <v>Complete</v>
      </c>
      <c r="I1681" s="68" t="s">
        <v>2336</v>
      </c>
    </row>
    <row r="1682" spans="2:9" ht="15" customHeight="1" x14ac:dyDescent="0.25">
      <c r="B1682" s="9" t="s">
        <v>2325</v>
      </c>
      <c r="C1682" s="1">
        <v>12</v>
      </c>
      <c r="D1682" s="2" t="s">
        <v>8410</v>
      </c>
      <c r="E1682" s="16"/>
      <c r="F1682" s="16" t="str">
        <f>IF(INDEX(I.Electricity.ES2U11C2,12)="","",INDEX(I.Electricity.ES2U11C2,12))</f>
        <v/>
      </c>
      <c r="G1682" s="16"/>
      <c r="H1682" s="1" t="str">
        <f t="shared" si="50"/>
        <v>Complete</v>
      </c>
      <c r="I1682" s="68" t="s">
        <v>2337</v>
      </c>
    </row>
    <row r="1683" spans="2:9" ht="15" customHeight="1" x14ac:dyDescent="0.25">
      <c r="B1683" s="9" t="s">
        <v>2325</v>
      </c>
      <c r="C1683" s="1">
        <v>13</v>
      </c>
      <c r="D1683" s="2" t="s">
        <v>8410</v>
      </c>
      <c r="E1683" s="16"/>
      <c r="F1683" s="16" t="str">
        <f>IF(INDEX(I.Electricity.ES2U11C2,13)="","",INDEX(I.Electricity.ES2U11C2,13))</f>
        <v/>
      </c>
      <c r="G1683" s="16"/>
      <c r="H1683" s="1" t="str">
        <f t="shared" si="50"/>
        <v>Complete</v>
      </c>
      <c r="I1683" s="68" t="s">
        <v>2338</v>
      </c>
    </row>
    <row r="1684" spans="2:9" ht="15" customHeight="1" x14ac:dyDescent="0.25">
      <c r="B1684" s="9" t="s">
        <v>2325</v>
      </c>
      <c r="C1684" s="1">
        <v>14</v>
      </c>
      <c r="D1684" s="2" t="s">
        <v>8410</v>
      </c>
      <c r="E1684" s="16"/>
      <c r="F1684" s="16" t="str">
        <f>IF(INDEX(I.Electricity.ES2U11C2,14)="","",INDEX(I.Electricity.ES2U11C2,14))</f>
        <v/>
      </c>
      <c r="G1684" s="16"/>
      <c r="H1684" s="1" t="str">
        <f t="shared" si="50"/>
        <v>Complete</v>
      </c>
      <c r="I1684" s="68" t="s">
        <v>2339</v>
      </c>
    </row>
    <row r="1685" spans="2:9" ht="15" customHeight="1" x14ac:dyDescent="0.25">
      <c r="B1685" s="9" t="s">
        <v>2325</v>
      </c>
      <c r="C1685" s="1">
        <v>15</v>
      </c>
      <c r="D1685" s="2" t="s">
        <v>8410</v>
      </c>
      <c r="E1685" s="16"/>
      <c r="F1685" s="16" t="str">
        <f>IF(INDEX(I.Electricity.ES2U11C2,15)="","",INDEX(I.Electricity.ES2U11C2,15))</f>
        <v/>
      </c>
      <c r="G1685" s="16"/>
      <c r="H1685" s="1" t="str">
        <f t="shared" si="50"/>
        <v>Complete</v>
      </c>
      <c r="I1685" s="68" t="s">
        <v>2340</v>
      </c>
    </row>
    <row r="1686" spans="2:9" ht="15" customHeight="1" x14ac:dyDescent="0.25">
      <c r="B1686" s="9" t="s">
        <v>2325</v>
      </c>
      <c r="C1686" s="1">
        <v>16</v>
      </c>
      <c r="D1686" s="2" t="s">
        <v>8410</v>
      </c>
      <c r="E1686" s="16"/>
      <c r="F1686" s="16" t="str">
        <f>IF(INDEX(I.Electricity.ES2U11C2,16)="","",INDEX(I.Electricity.ES2U11C2,16))</f>
        <v/>
      </c>
      <c r="G1686" s="16"/>
      <c r="H1686" s="1" t="str">
        <f t="shared" si="50"/>
        <v>Complete</v>
      </c>
      <c r="I1686" s="68" t="s">
        <v>2341</v>
      </c>
    </row>
    <row r="1687" spans="2:9" ht="15" customHeight="1" x14ac:dyDescent="0.25">
      <c r="B1687" s="9" t="s">
        <v>2325</v>
      </c>
      <c r="C1687" s="1">
        <v>17</v>
      </c>
      <c r="D1687" s="2" t="s">
        <v>8410</v>
      </c>
      <c r="E1687" s="16"/>
      <c r="F1687" s="16" t="str">
        <f>IF(INDEX(I.Electricity.ES2U11C2,17)="","",INDEX(I.Electricity.ES2U11C2,17))</f>
        <v/>
      </c>
      <c r="G1687" s="16"/>
      <c r="H1687" s="1" t="str">
        <f t="shared" si="50"/>
        <v>Complete</v>
      </c>
      <c r="I1687" s="68" t="s">
        <v>2342</v>
      </c>
    </row>
    <row r="1688" spans="2:9" ht="15" customHeight="1" x14ac:dyDescent="0.25">
      <c r="B1688" s="9" t="s">
        <v>2325</v>
      </c>
      <c r="C1688" s="1">
        <v>18</v>
      </c>
      <c r="D1688" s="2" t="s">
        <v>8410</v>
      </c>
      <c r="E1688" s="16"/>
      <c r="F1688" s="16" t="str">
        <f>IF(INDEX(I.Electricity.ES2U11C2,18)="","",INDEX(I.Electricity.ES2U11C2,18))</f>
        <v/>
      </c>
      <c r="G1688" s="16"/>
      <c r="H1688" s="1" t="str">
        <f t="shared" si="50"/>
        <v>Complete</v>
      </c>
      <c r="I1688" s="68" t="s">
        <v>2343</v>
      </c>
    </row>
    <row r="1689" spans="2:9" ht="15" customHeight="1" x14ac:dyDescent="0.25">
      <c r="B1689" s="9" t="s">
        <v>2325</v>
      </c>
      <c r="C1689" s="1">
        <v>19</v>
      </c>
      <c r="D1689" s="2" t="s">
        <v>8410</v>
      </c>
      <c r="E1689" s="16"/>
      <c r="F1689" s="16" t="str">
        <f>IF(INDEX(I.Electricity.ES2U11C2,19)="","",INDEX(I.Electricity.ES2U11C2,19))</f>
        <v/>
      </c>
      <c r="G1689" s="16"/>
      <c r="H1689" s="1" t="str">
        <f t="shared" si="50"/>
        <v>Complete</v>
      </c>
      <c r="I1689" s="68" t="s">
        <v>2344</v>
      </c>
    </row>
    <row r="1690" spans="2:9" ht="15" customHeight="1" x14ac:dyDescent="0.25">
      <c r="B1690" s="9" t="s">
        <v>2325</v>
      </c>
      <c r="C1690" s="1">
        <v>20</v>
      </c>
      <c r="D1690" s="2" t="s">
        <v>8410</v>
      </c>
      <c r="E1690" s="16"/>
      <c r="F1690" s="16" t="str">
        <f>IF(INDEX(I.Electricity.ES2U11C2,20)="","",INDEX(I.Electricity.ES2U11C2,20))</f>
        <v/>
      </c>
      <c r="G1690" s="16"/>
      <c r="H1690" s="1" t="str">
        <f t="shared" si="50"/>
        <v>Complete</v>
      </c>
      <c r="I1690" s="68" t="s">
        <v>2345</v>
      </c>
    </row>
    <row r="1691" spans="2:9" ht="15" customHeight="1" x14ac:dyDescent="0.25">
      <c r="B1691" s="9" t="s">
        <v>2325</v>
      </c>
      <c r="C1691" s="1">
        <v>21</v>
      </c>
      <c r="D1691" s="2" t="s">
        <v>8410</v>
      </c>
      <c r="E1691" s="16"/>
      <c r="F1691" s="16" t="str">
        <f>IF(INDEX(I.Electricity.ES2U11C2,21)="","",INDEX(I.Electricity.ES2U11C2,21))</f>
        <v/>
      </c>
      <c r="G1691" s="16"/>
      <c r="H1691" s="1" t="str">
        <f t="shared" si="50"/>
        <v>Complete</v>
      </c>
      <c r="I1691" s="68" t="s">
        <v>2346</v>
      </c>
    </row>
    <row r="1692" spans="2:9" ht="15" customHeight="1" x14ac:dyDescent="0.25">
      <c r="B1692" s="9" t="s">
        <v>2325</v>
      </c>
      <c r="C1692" s="1">
        <v>22</v>
      </c>
      <c r="D1692" s="2" t="s">
        <v>8410</v>
      </c>
      <c r="E1692" s="16"/>
      <c r="F1692" s="16" t="str">
        <f>IF(INDEX(I.Electricity.ES2U11C2,22)="","",INDEX(I.Electricity.ES2U11C2,22))</f>
        <v/>
      </c>
      <c r="G1692" s="16"/>
      <c r="H1692" s="1" t="str">
        <f t="shared" si="50"/>
        <v>Complete</v>
      </c>
      <c r="I1692" s="68" t="s">
        <v>2347</v>
      </c>
    </row>
    <row r="1693" spans="2:9" ht="15" customHeight="1" x14ac:dyDescent="0.25">
      <c r="B1693" s="9" t="s">
        <v>2325</v>
      </c>
      <c r="C1693" s="1">
        <v>23</v>
      </c>
      <c r="D1693" s="2" t="s">
        <v>8410</v>
      </c>
      <c r="E1693" s="16"/>
      <c r="F1693" s="16" t="str">
        <f>IF(INDEX(I.Electricity.ES2U11C2,23)="","",INDEX(I.Electricity.ES2U11C2,23))</f>
        <v/>
      </c>
      <c r="G1693" s="16"/>
      <c r="H1693" s="1" t="str">
        <f t="shared" si="50"/>
        <v>Complete</v>
      </c>
      <c r="I1693" s="68" t="s">
        <v>2348</v>
      </c>
    </row>
    <row r="1694" spans="2:9" ht="15" customHeight="1" x14ac:dyDescent="0.25">
      <c r="B1694" s="7" t="s">
        <v>2325</v>
      </c>
      <c r="C1694" s="5">
        <v>24</v>
      </c>
      <c r="D1694" s="6" t="s">
        <v>8410</v>
      </c>
      <c r="E1694" s="76"/>
      <c r="F1694" s="76" t="str">
        <f>IF(INDEX(I.Electricity.ES2U11C2,24)="","",INDEX(I.Electricity.ES2U11C2,24))</f>
        <v/>
      </c>
      <c r="G1694" s="76"/>
      <c r="H1694" s="5" t="str">
        <f t="shared" si="50"/>
        <v>Complete</v>
      </c>
      <c r="I1694" s="71" t="s">
        <v>2349</v>
      </c>
    </row>
    <row r="1695" spans="2:9" ht="15" customHeight="1" x14ac:dyDescent="0.25">
      <c r="B1695" s="9" t="s">
        <v>2350</v>
      </c>
      <c r="C1695" s="1">
        <v>1</v>
      </c>
      <c r="D1695" s="2" t="s">
        <v>8411</v>
      </c>
      <c r="E1695" s="16"/>
      <c r="F1695" s="16" t="str">
        <f>IF(INDEX(I.Electricity.ES2U12C2,1)="","",INDEX(I.Electricity.ES2U12C2,1))</f>
        <v/>
      </c>
      <c r="G1695" s="16"/>
      <c r="H1695" s="1" t="str">
        <f t="shared" ref="H1695:H1718" si="51">IF(AND(I.Developer.ES2=TRUE,I.Facility.UnitCount&gt;=12,I.Developer.C2=TRUE,F1695=""),"Incomplete","Complete")</f>
        <v>Complete</v>
      </c>
      <c r="I1695" s="68" t="s">
        <v>2351</v>
      </c>
    </row>
    <row r="1696" spans="2:9" ht="15" customHeight="1" x14ac:dyDescent="0.25">
      <c r="B1696" s="9" t="s">
        <v>2350</v>
      </c>
      <c r="C1696" s="1">
        <v>2</v>
      </c>
      <c r="D1696" s="2" t="s">
        <v>8411</v>
      </c>
      <c r="E1696" s="16"/>
      <c r="F1696" s="16" t="str">
        <f>IF(INDEX(I.Electricity.ES2U12C2,2)="","",INDEX(I.Electricity.ES2U12C2,2))</f>
        <v/>
      </c>
      <c r="G1696" s="16"/>
      <c r="H1696" s="1" t="str">
        <f t="shared" si="51"/>
        <v>Complete</v>
      </c>
      <c r="I1696" s="68" t="s">
        <v>2352</v>
      </c>
    </row>
    <row r="1697" spans="2:9" ht="15" customHeight="1" x14ac:dyDescent="0.25">
      <c r="B1697" s="9" t="s">
        <v>2350</v>
      </c>
      <c r="C1697" s="1">
        <v>3</v>
      </c>
      <c r="D1697" s="2" t="s">
        <v>8411</v>
      </c>
      <c r="E1697" s="16"/>
      <c r="F1697" s="16" t="str">
        <f>IF(INDEX(I.Electricity.ES2U12C2,3)="","",INDEX(I.Electricity.ES2U12C2,3))</f>
        <v/>
      </c>
      <c r="G1697" s="16"/>
      <c r="H1697" s="1" t="str">
        <f t="shared" si="51"/>
        <v>Complete</v>
      </c>
      <c r="I1697" s="68" t="s">
        <v>2353</v>
      </c>
    </row>
    <row r="1698" spans="2:9" ht="15" customHeight="1" x14ac:dyDescent="0.25">
      <c r="B1698" s="9" t="s">
        <v>2350</v>
      </c>
      <c r="C1698" s="1">
        <v>4</v>
      </c>
      <c r="D1698" s="2" t="s">
        <v>8411</v>
      </c>
      <c r="E1698" s="16"/>
      <c r="F1698" s="16" t="str">
        <f>IF(INDEX(I.Electricity.ES2U12C2,4)="","",INDEX(I.Electricity.ES2U12C2,4))</f>
        <v/>
      </c>
      <c r="G1698" s="16"/>
      <c r="H1698" s="1" t="str">
        <f t="shared" si="51"/>
        <v>Complete</v>
      </c>
      <c r="I1698" s="68" t="s">
        <v>2354</v>
      </c>
    </row>
    <row r="1699" spans="2:9" ht="15" customHeight="1" x14ac:dyDescent="0.25">
      <c r="B1699" s="9" t="s">
        <v>2350</v>
      </c>
      <c r="C1699" s="1">
        <v>5</v>
      </c>
      <c r="D1699" s="2" t="s">
        <v>8411</v>
      </c>
      <c r="E1699" s="16"/>
      <c r="F1699" s="16" t="str">
        <f>IF(INDEX(I.Electricity.ES2U12C2,5)="","",INDEX(I.Electricity.ES2U12C2,5))</f>
        <v/>
      </c>
      <c r="G1699" s="16"/>
      <c r="H1699" s="1" t="str">
        <f t="shared" si="51"/>
        <v>Complete</v>
      </c>
      <c r="I1699" s="68" t="s">
        <v>2355</v>
      </c>
    </row>
    <row r="1700" spans="2:9" ht="15" customHeight="1" x14ac:dyDescent="0.25">
      <c r="B1700" s="9" t="s">
        <v>2350</v>
      </c>
      <c r="C1700" s="1">
        <v>6</v>
      </c>
      <c r="D1700" s="2" t="s">
        <v>8411</v>
      </c>
      <c r="E1700" s="16"/>
      <c r="F1700" s="16" t="str">
        <f>IF(INDEX(I.Electricity.ES2U12C2,6)="","",INDEX(I.Electricity.ES2U12C2,6))</f>
        <v/>
      </c>
      <c r="G1700" s="16"/>
      <c r="H1700" s="1" t="str">
        <f t="shared" si="51"/>
        <v>Complete</v>
      </c>
      <c r="I1700" s="68" t="s">
        <v>2356</v>
      </c>
    </row>
    <row r="1701" spans="2:9" ht="15" customHeight="1" x14ac:dyDescent="0.25">
      <c r="B1701" s="9" t="s">
        <v>2350</v>
      </c>
      <c r="C1701" s="1">
        <v>7</v>
      </c>
      <c r="D1701" s="2" t="s">
        <v>8411</v>
      </c>
      <c r="E1701" s="16"/>
      <c r="F1701" s="16" t="str">
        <f>IF(INDEX(I.Electricity.ES2U12C2,7)="","",INDEX(I.Electricity.ES2U12C2,7))</f>
        <v/>
      </c>
      <c r="G1701" s="16"/>
      <c r="H1701" s="1" t="str">
        <f t="shared" si="51"/>
        <v>Complete</v>
      </c>
      <c r="I1701" s="68" t="s">
        <v>2357</v>
      </c>
    </row>
    <row r="1702" spans="2:9" ht="15" customHeight="1" x14ac:dyDescent="0.25">
      <c r="B1702" s="9" t="s">
        <v>2350</v>
      </c>
      <c r="C1702" s="1">
        <v>8</v>
      </c>
      <c r="D1702" s="2" t="s">
        <v>8411</v>
      </c>
      <c r="E1702" s="16"/>
      <c r="F1702" s="16" t="str">
        <f>IF(INDEX(I.Electricity.ES2U12C2,8)="","",INDEX(I.Electricity.ES2U12C2,8))</f>
        <v/>
      </c>
      <c r="G1702" s="16"/>
      <c r="H1702" s="1" t="str">
        <f t="shared" si="51"/>
        <v>Complete</v>
      </c>
      <c r="I1702" s="68" t="s">
        <v>2358</v>
      </c>
    </row>
    <row r="1703" spans="2:9" ht="15" customHeight="1" x14ac:dyDescent="0.25">
      <c r="B1703" s="9" t="s">
        <v>2350</v>
      </c>
      <c r="C1703" s="1">
        <v>9</v>
      </c>
      <c r="D1703" s="2" t="s">
        <v>8411</v>
      </c>
      <c r="E1703" s="16"/>
      <c r="F1703" s="16" t="str">
        <f>IF(INDEX(I.Electricity.ES2U12C2,9)="","",INDEX(I.Electricity.ES2U12C2,9))</f>
        <v/>
      </c>
      <c r="G1703" s="16"/>
      <c r="H1703" s="1" t="str">
        <f t="shared" si="51"/>
        <v>Complete</v>
      </c>
      <c r="I1703" s="68" t="s">
        <v>2359</v>
      </c>
    </row>
    <row r="1704" spans="2:9" ht="15" customHeight="1" x14ac:dyDescent="0.25">
      <c r="B1704" s="9" t="s">
        <v>2350</v>
      </c>
      <c r="C1704" s="1">
        <v>10</v>
      </c>
      <c r="D1704" s="2" t="s">
        <v>8411</v>
      </c>
      <c r="E1704" s="16"/>
      <c r="F1704" s="16" t="str">
        <f>IF(INDEX(I.Electricity.ES2U12C2,10)="","",INDEX(I.Electricity.ES2U12C2,10))</f>
        <v/>
      </c>
      <c r="G1704" s="16"/>
      <c r="H1704" s="1" t="str">
        <f t="shared" si="51"/>
        <v>Complete</v>
      </c>
      <c r="I1704" s="68" t="s">
        <v>2360</v>
      </c>
    </row>
    <row r="1705" spans="2:9" ht="15" customHeight="1" x14ac:dyDescent="0.25">
      <c r="B1705" s="9" t="s">
        <v>2350</v>
      </c>
      <c r="C1705" s="1">
        <v>11</v>
      </c>
      <c r="D1705" s="2" t="s">
        <v>8411</v>
      </c>
      <c r="E1705" s="16"/>
      <c r="F1705" s="16" t="str">
        <f>IF(INDEX(I.Electricity.ES2U12C2,11)="","",INDEX(I.Electricity.ES2U12C2,11))</f>
        <v/>
      </c>
      <c r="G1705" s="16"/>
      <c r="H1705" s="1" t="str">
        <f t="shared" si="51"/>
        <v>Complete</v>
      </c>
      <c r="I1705" s="68" t="s">
        <v>2361</v>
      </c>
    </row>
    <row r="1706" spans="2:9" ht="15" customHeight="1" x14ac:dyDescent="0.25">
      <c r="B1706" s="9" t="s">
        <v>2350</v>
      </c>
      <c r="C1706" s="1">
        <v>12</v>
      </c>
      <c r="D1706" s="2" t="s">
        <v>8411</v>
      </c>
      <c r="E1706" s="16"/>
      <c r="F1706" s="16" t="str">
        <f>IF(INDEX(I.Electricity.ES2U12C2,12)="","",INDEX(I.Electricity.ES2U12C2,12))</f>
        <v/>
      </c>
      <c r="G1706" s="16"/>
      <c r="H1706" s="1" t="str">
        <f t="shared" si="51"/>
        <v>Complete</v>
      </c>
      <c r="I1706" s="68" t="s">
        <v>2362</v>
      </c>
    </row>
    <row r="1707" spans="2:9" ht="15" customHeight="1" x14ac:dyDescent="0.25">
      <c r="B1707" s="9" t="s">
        <v>2350</v>
      </c>
      <c r="C1707" s="1">
        <v>13</v>
      </c>
      <c r="D1707" s="2" t="s">
        <v>8411</v>
      </c>
      <c r="E1707" s="16"/>
      <c r="F1707" s="16" t="str">
        <f>IF(INDEX(I.Electricity.ES2U12C2,13)="","",INDEX(I.Electricity.ES2U12C2,13))</f>
        <v/>
      </c>
      <c r="G1707" s="16"/>
      <c r="H1707" s="1" t="str">
        <f t="shared" si="51"/>
        <v>Complete</v>
      </c>
      <c r="I1707" s="68" t="s">
        <v>2363</v>
      </c>
    </row>
    <row r="1708" spans="2:9" ht="15" customHeight="1" x14ac:dyDescent="0.25">
      <c r="B1708" s="9" t="s">
        <v>2350</v>
      </c>
      <c r="C1708" s="1">
        <v>14</v>
      </c>
      <c r="D1708" s="2" t="s">
        <v>8411</v>
      </c>
      <c r="E1708" s="16"/>
      <c r="F1708" s="16" t="str">
        <f>IF(INDEX(I.Electricity.ES2U12C2,14)="","",INDEX(I.Electricity.ES2U12C2,14))</f>
        <v/>
      </c>
      <c r="G1708" s="16"/>
      <c r="H1708" s="1" t="str">
        <f t="shared" si="51"/>
        <v>Complete</v>
      </c>
      <c r="I1708" s="68" t="s">
        <v>2364</v>
      </c>
    </row>
    <row r="1709" spans="2:9" ht="15" customHeight="1" x14ac:dyDescent="0.25">
      <c r="B1709" s="9" t="s">
        <v>2350</v>
      </c>
      <c r="C1709" s="1">
        <v>15</v>
      </c>
      <c r="D1709" s="2" t="s">
        <v>8411</v>
      </c>
      <c r="E1709" s="16"/>
      <c r="F1709" s="16" t="str">
        <f>IF(INDEX(I.Electricity.ES2U12C2,15)="","",INDEX(I.Electricity.ES2U12C2,15))</f>
        <v/>
      </c>
      <c r="G1709" s="16"/>
      <c r="H1709" s="1" t="str">
        <f t="shared" si="51"/>
        <v>Complete</v>
      </c>
      <c r="I1709" s="68" t="s">
        <v>2365</v>
      </c>
    </row>
    <row r="1710" spans="2:9" ht="15" customHeight="1" x14ac:dyDescent="0.25">
      <c r="B1710" s="9" t="s">
        <v>2350</v>
      </c>
      <c r="C1710" s="1">
        <v>16</v>
      </c>
      <c r="D1710" s="2" t="s">
        <v>8411</v>
      </c>
      <c r="E1710" s="16"/>
      <c r="F1710" s="16" t="str">
        <f>IF(INDEX(I.Electricity.ES2U12C2,16)="","",INDEX(I.Electricity.ES2U12C2,16))</f>
        <v/>
      </c>
      <c r="G1710" s="16"/>
      <c r="H1710" s="1" t="str">
        <f t="shared" si="51"/>
        <v>Complete</v>
      </c>
      <c r="I1710" s="68" t="s">
        <v>2366</v>
      </c>
    </row>
    <row r="1711" spans="2:9" ht="15" customHeight="1" x14ac:dyDescent="0.25">
      <c r="B1711" s="9" t="s">
        <v>2350</v>
      </c>
      <c r="C1711" s="1">
        <v>17</v>
      </c>
      <c r="D1711" s="2" t="s">
        <v>8411</v>
      </c>
      <c r="E1711" s="16"/>
      <c r="F1711" s="16" t="str">
        <f>IF(INDEX(I.Electricity.ES2U12C2,17)="","",INDEX(I.Electricity.ES2U12C2,17))</f>
        <v/>
      </c>
      <c r="G1711" s="16"/>
      <c r="H1711" s="1" t="str">
        <f t="shared" si="51"/>
        <v>Complete</v>
      </c>
      <c r="I1711" s="68" t="s">
        <v>2367</v>
      </c>
    </row>
    <row r="1712" spans="2:9" ht="15" customHeight="1" x14ac:dyDescent="0.25">
      <c r="B1712" s="9" t="s">
        <v>2350</v>
      </c>
      <c r="C1712" s="1">
        <v>18</v>
      </c>
      <c r="D1712" s="2" t="s">
        <v>8411</v>
      </c>
      <c r="E1712" s="16"/>
      <c r="F1712" s="16" t="str">
        <f>IF(INDEX(I.Electricity.ES2U12C2,18)="","",INDEX(I.Electricity.ES2U12C2,18))</f>
        <v/>
      </c>
      <c r="G1712" s="16"/>
      <c r="H1712" s="1" t="str">
        <f t="shared" si="51"/>
        <v>Complete</v>
      </c>
      <c r="I1712" s="68" t="s">
        <v>2368</v>
      </c>
    </row>
    <row r="1713" spans="2:9" ht="15" customHeight="1" x14ac:dyDescent="0.25">
      <c r="B1713" s="9" t="s">
        <v>2350</v>
      </c>
      <c r="C1713" s="1">
        <v>19</v>
      </c>
      <c r="D1713" s="2" t="s">
        <v>8411</v>
      </c>
      <c r="E1713" s="16"/>
      <c r="F1713" s="16" t="str">
        <f>IF(INDEX(I.Electricity.ES2U12C2,19)="","",INDEX(I.Electricity.ES2U12C2,19))</f>
        <v/>
      </c>
      <c r="G1713" s="16"/>
      <c r="H1713" s="1" t="str">
        <f t="shared" si="51"/>
        <v>Complete</v>
      </c>
      <c r="I1713" s="68" t="s">
        <v>2369</v>
      </c>
    </row>
    <row r="1714" spans="2:9" ht="15" customHeight="1" x14ac:dyDescent="0.25">
      <c r="B1714" s="9" t="s">
        <v>2350</v>
      </c>
      <c r="C1714" s="1">
        <v>20</v>
      </c>
      <c r="D1714" s="2" t="s">
        <v>8411</v>
      </c>
      <c r="E1714" s="16"/>
      <c r="F1714" s="16" t="str">
        <f>IF(INDEX(I.Electricity.ES2U12C2,20)="","",INDEX(I.Electricity.ES2U12C2,20))</f>
        <v/>
      </c>
      <c r="G1714" s="16"/>
      <c r="H1714" s="1" t="str">
        <f t="shared" si="51"/>
        <v>Complete</v>
      </c>
      <c r="I1714" s="68" t="s">
        <v>2370</v>
      </c>
    </row>
    <row r="1715" spans="2:9" ht="15" customHeight="1" x14ac:dyDescent="0.25">
      <c r="B1715" s="9" t="s">
        <v>2350</v>
      </c>
      <c r="C1715" s="1">
        <v>21</v>
      </c>
      <c r="D1715" s="2" t="s">
        <v>8411</v>
      </c>
      <c r="E1715" s="16"/>
      <c r="F1715" s="16" t="str">
        <f>IF(INDEX(I.Electricity.ES2U12C2,21)="","",INDEX(I.Electricity.ES2U12C2,21))</f>
        <v/>
      </c>
      <c r="G1715" s="16"/>
      <c r="H1715" s="1" t="str">
        <f t="shared" si="51"/>
        <v>Complete</v>
      </c>
      <c r="I1715" s="68" t="s">
        <v>2371</v>
      </c>
    </row>
    <row r="1716" spans="2:9" ht="15" customHeight="1" x14ac:dyDescent="0.25">
      <c r="B1716" s="9" t="s">
        <v>2350</v>
      </c>
      <c r="C1716" s="1">
        <v>22</v>
      </c>
      <c r="D1716" s="2" t="s">
        <v>8411</v>
      </c>
      <c r="E1716" s="16"/>
      <c r="F1716" s="16" t="str">
        <f>IF(INDEX(I.Electricity.ES2U12C2,22)="","",INDEX(I.Electricity.ES2U12C2,22))</f>
        <v/>
      </c>
      <c r="G1716" s="16"/>
      <c r="H1716" s="1" t="str">
        <f t="shared" si="51"/>
        <v>Complete</v>
      </c>
      <c r="I1716" s="68" t="s">
        <v>2372</v>
      </c>
    </row>
    <row r="1717" spans="2:9" ht="15" customHeight="1" x14ac:dyDescent="0.25">
      <c r="B1717" s="9" t="s">
        <v>2350</v>
      </c>
      <c r="C1717" s="1">
        <v>23</v>
      </c>
      <c r="D1717" s="2" t="s">
        <v>8411</v>
      </c>
      <c r="E1717" s="16"/>
      <c r="F1717" s="16" t="str">
        <f>IF(INDEX(I.Electricity.ES2U12C2,23)="","",INDEX(I.Electricity.ES2U12C2,23))</f>
        <v/>
      </c>
      <c r="G1717" s="16"/>
      <c r="H1717" s="1" t="str">
        <f t="shared" si="51"/>
        <v>Complete</v>
      </c>
      <c r="I1717" s="68" t="s">
        <v>2373</v>
      </c>
    </row>
    <row r="1718" spans="2:9" ht="15" customHeight="1" x14ac:dyDescent="0.25">
      <c r="B1718" s="7" t="s">
        <v>2350</v>
      </c>
      <c r="C1718" s="5">
        <v>24</v>
      </c>
      <c r="D1718" s="6" t="s">
        <v>8411</v>
      </c>
      <c r="E1718" s="76"/>
      <c r="F1718" s="76" t="str">
        <f>IF(INDEX(I.Electricity.ES2U12C2,24)="","",INDEX(I.Electricity.ES2U12C2,24))</f>
        <v/>
      </c>
      <c r="G1718" s="76"/>
      <c r="H1718" s="5" t="str">
        <f t="shared" si="51"/>
        <v>Complete</v>
      </c>
      <c r="I1718" s="71" t="s">
        <v>2374</v>
      </c>
    </row>
    <row r="1719" spans="2:9" ht="15" customHeight="1" x14ac:dyDescent="0.25">
      <c r="B1719" s="9" t="s">
        <v>2375</v>
      </c>
      <c r="C1719" s="1">
        <v>1</v>
      </c>
      <c r="D1719" s="2" t="s">
        <v>8412</v>
      </c>
      <c r="E1719" s="16"/>
      <c r="F1719" s="16" t="str">
        <f>IF(INDEX(I.Electricity.ES2U13C2,1)="","",INDEX(I.Electricity.ES2U13C2,1))</f>
        <v/>
      </c>
      <c r="G1719" s="16"/>
      <c r="H1719" s="1" t="str">
        <f t="shared" ref="H1719:H1742" si="52">IF(AND(I.Developer.ES2=TRUE,I.Facility.UnitCount&gt;=13,I.Developer.C2=TRUE,F1719=""),"Incomplete","Complete")</f>
        <v>Complete</v>
      </c>
      <c r="I1719" s="68" t="s">
        <v>2376</v>
      </c>
    </row>
    <row r="1720" spans="2:9" ht="15" customHeight="1" x14ac:dyDescent="0.25">
      <c r="B1720" s="9" t="s">
        <v>2375</v>
      </c>
      <c r="C1720" s="1">
        <v>2</v>
      </c>
      <c r="D1720" s="2" t="s">
        <v>8412</v>
      </c>
      <c r="E1720" s="16"/>
      <c r="F1720" s="16" t="str">
        <f>IF(INDEX(I.Electricity.ES2U13C2,2)="","",INDEX(I.Electricity.ES2U13C2,2))</f>
        <v/>
      </c>
      <c r="G1720" s="16"/>
      <c r="H1720" s="1" t="str">
        <f t="shared" si="52"/>
        <v>Complete</v>
      </c>
      <c r="I1720" s="68" t="s">
        <v>2377</v>
      </c>
    </row>
    <row r="1721" spans="2:9" ht="15" customHeight="1" x14ac:dyDescent="0.25">
      <c r="B1721" s="9" t="s">
        <v>2375</v>
      </c>
      <c r="C1721" s="1">
        <v>3</v>
      </c>
      <c r="D1721" s="2" t="s">
        <v>8412</v>
      </c>
      <c r="E1721" s="16"/>
      <c r="F1721" s="16" t="str">
        <f>IF(INDEX(I.Electricity.ES2U13C2,3)="","",INDEX(I.Electricity.ES2U13C2,3))</f>
        <v/>
      </c>
      <c r="G1721" s="16"/>
      <c r="H1721" s="1" t="str">
        <f t="shared" si="52"/>
        <v>Complete</v>
      </c>
      <c r="I1721" s="68" t="s">
        <v>2378</v>
      </c>
    </row>
    <row r="1722" spans="2:9" ht="15" customHeight="1" x14ac:dyDescent="0.25">
      <c r="B1722" s="9" t="s">
        <v>2375</v>
      </c>
      <c r="C1722" s="1">
        <v>4</v>
      </c>
      <c r="D1722" s="2" t="s">
        <v>8412</v>
      </c>
      <c r="E1722" s="16"/>
      <c r="F1722" s="16" t="str">
        <f>IF(INDEX(I.Electricity.ES2U13C2,4)="","",INDEX(I.Electricity.ES2U13C2,4))</f>
        <v/>
      </c>
      <c r="G1722" s="16"/>
      <c r="H1722" s="1" t="str">
        <f t="shared" si="52"/>
        <v>Complete</v>
      </c>
      <c r="I1722" s="68" t="s">
        <v>2379</v>
      </c>
    </row>
    <row r="1723" spans="2:9" ht="15" customHeight="1" x14ac:dyDescent="0.25">
      <c r="B1723" s="9" t="s">
        <v>2375</v>
      </c>
      <c r="C1723" s="1">
        <v>5</v>
      </c>
      <c r="D1723" s="2" t="s">
        <v>8412</v>
      </c>
      <c r="E1723" s="16"/>
      <c r="F1723" s="16" t="str">
        <f>IF(INDEX(I.Electricity.ES2U13C2,5)="","",INDEX(I.Electricity.ES2U13C2,5))</f>
        <v/>
      </c>
      <c r="G1723" s="16"/>
      <c r="H1723" s="1" t="str">
        <f t="shared" si="52"/>
        <v>Complete</v>
      </c>
      <c r="I1723" s="68" t="s">
        <v>2380</v>
      </c>
    </row>
    <row r="1724" spans="2:9" ht="15" customHeight="1" x14ac:dyDescent="0.25">
      <c r="B1724" s="9" t="s">
        <v>2375</v>
      </c>
      <c r="C1724" s="1">
        <v>6</v>
      </c>
      <c r="D1724" s="2" t="s">
        <v>8412</v>
      </c>
      <c r="E1724" s="16"/>
      <c r="F1724" s="16" t="str">
        <f>IF(INDEX(I.Electricity.ES2U13C2,6)="","",INDEX(I.Electricity.ES2U13C2,6))</f>
        <v/>
      </c>
      <c r="G1724" s="16"/>
      <c r="H1724" s="1" t="str">
        <f t="shared" si="52"/>
        <v>Complete</v>
      </c>
      <c r="I1724" s="68" t="s">
        <v>2381</v>
      </c>
    </row>
    <row r="1725" spans="2:9" ht="15" customHeight="1" x14ac:dyDescent="0.25">
      <c r="B1725" s="9" t="s">
        <v>2375</v>
      </c>
      <c r="C1725" s="1">
        <v>7</v>
      </c>
      <c r="D1725" s="2" t="s">
        <v>8412</v>
      </c>
      <c r="E1725" s="16"/>
      <c r="F1725" s="16" t="str">
        <f>IF(INDEX(I.Electricity.ES2U13C2,7)="","",INDEX(I.Electricity.ES2U13C2,7))</f>
        <v/>
      </c>
      <c r="G1725" s="16"/>
      <c r="H1725" s="1" t="str">
        <f t="shared" si="52"/>
        <v>Complete</v>
      </c>
      <c r="I1725" s="68" t="s">
        <v>2382</v>
      </c>
    </row>
    <row r="1726" spans="2:9" ht="15" customHeight="1" x14ac:dyDescent="0.25">
      <c r="B1726" s="9" t="s">
        <v>2375</v>
      </c>
      <c r="C1726" s="1">
        <v>8</v>
      </c>
      <c r="D1726" s="2" t="s">
        <v>8412</v>
      </c>
      <c r="E1726" s="16"/>
      <c r="F1726" s="16" t="str">
        <f>IF(INDEX(I.Electricity.ES2U13C2,8)="","",INDEX(I.Electricity.ES2U13C2,8))</f>
        <v/>
      </c>
      <c r="G1726" s="16"/>
      <c r="H1726" s="1" t="str">
        <f t="shared" si="52"/>
        <v>Complete</v>
      </c>
      <c r="I1726" s="68" t="s">
        <v>2383</v>
      </c>
    </row>
    <row r="1727" spans="2:9" ht="15" customHeight="1" x14ac:dyDescent="0.25">
      <c r="B1727" s="9" t="s">
        <v>2375</v>
      </c>
      <c r="C1727" s="1">
        <v>9</v>
      </c>
      <c r="D1727" s="2" t="s">
        <v>8412</v>
      </c>
      <c r="E1727" s="16"/>
      <c r="F1727" s="16" t="str">
        <f>IF(INDEX(I.Electricity.ES2U13C2,9)="","",INDEX(I.Electricity.ES2U13C2,9))</f>
        <v/>
      </c>
      <c r="G1727" s="16"/>
      <c r="H1727" s="1" t="str">
        <f t="shared" si="52"/>
        <v>Complete</v>
      </c>
      <c r="I1727" s="68" t="s">
        <v>2384</v>
      </c>
    </row>
    <row r="1728" spans="2:9" ht="15" customHeight="1" x14ac:dyDescent="0.25">
      <c r="B1728" s="9" t="s">
        <v>2375</v>
      </c>
      <c r="C1728" s="1">
        <v>10</v>
      </c>
      <c r="D1728" s="2" t="s">
        <v>8412</v>
      </c>
      <c r="E1728" s="16"/>
      <c r="F1728" s="16" t="str">
        <f>IF(INDEX(I.Electricity.ES2U13C2,10)="","",INDEX(I.Electricity.ES2U13C2,10))</f>
        <v/>
      </c>
      <c r="G1728" s="16"/>
      <c r="H1728" s="1" t="str">
        <f t="shared" si="52"/>
        <v>Complete</v>
      </c>
      <c r="I1728" s="68" t="s">
        <v>2385</v>
      </c>
    </row>
    <row r="1729" spans="2:9" ht="15" customHeight="1" x14ac:dyDescent="0.25">
      <c r="B1729" s="9" t="s">
        <v>2375</v>
      </c>
      <c r="C1729" s="1">
        <v>11</v>
      </c>
      <c r="D1729" s="2" t="s">
        <v>8412</v>
      </c>
      <c r="E1729" s="16"/>
      <c r="F1729" s="16" t="str">
        <f>IF(INDEX(I.Electricity.ES2U13C2,11)="","",INDEX(I.Electricity.ES2U13C2,11))</f>
        <v/>
      </c>
      <c r="G1729" s="16"/>
      <c r="H1729" s="1" t="str">
        <f t="shared" si="52"/>
        <v>Complete</v>
      </c>
      <c r="I1729" s="68" t="s">
        <v>2386</v>
      </c>
    </row>
    <row r="1730" spans="2:9" ht="15" customHeight="1" x14ac:dyDescent="0.25">
      <c r="B1730" s="9" t="s">
        <v>2375</v>
      </c>
      <c r="C1730" s="1">
        <v>12</v>
      </c>
      <c r="D1730" s="2" t="s">
        <v>8412</v>
      </c>
      <c r="E1730" s="16"/>
      <c r="F1730" s="16" t="str">
        <f>IF(INDEX(I.Electricity.ES2U13C2,12)="","",INDEX(I.Electricity.ES2U13C2,12))</f>
        <v/>
      </c>
      <c r="G1730" s="16"/>
      <c r="H1730" s="1" t="str">
        <f t="shared" si="52"/>
        <v>Complete</v>
      </c>
      <c r="I1730" s="68" t="s">
        <v>2387</v>
      </c>
    </row>
    <row r="1731" spans="2:9" ht="15" customHeight="1" x14ac:dyDescent="0.25">
      <c r="B1731" s="9" t="s">
        <v>2375</v>
      </c>
      <c r="C1731" s="1">
        <v>13</v>
      </c>
      <c r="D1731" s="2" t="s">
        <v>8412</v>
      </c>
      <c r="E1731" s="16"/>
      <c r="F1731" s="16" t="str">
        <f>IF(INDEX(I.Electricity.ES2U13C2,13)="","",INDEX(I.Electricity.ES2U13C2,13))</f>
        <v/>
      </c>
      <c r="G1731" s="16"/>
      <c r="H1731" s="1" t="str">
        <f t="shared" si="52"/>
        <v>Complete</v>
      </c>
      <c r="I1731" s="68" t="s">
        <v>2388</v>
      </c>
    </row>
    <row r="1732" spans="2:9" ht="15" customHeight="1" x14ac:dyDescent="0.25">
      <c r="B1732" s="9" t="s">
        <v>2375</v>
      </c>
      <c r="C1732" s="1">
        <v>14</v>
      </c>
      <c r="D1732" s="2" t="s">
        <v>8412</v>
      </c>
      <c r="E1732" s="16"/>
      <c r="F1732" s="16" t="str">
        <f>IF(INDEX(I.Electricity.ES2U13C2,14)="","",INDEX(I.Electricity.ES2U13C2,14))</f>
        <v/>
      </c>
      <c r="G1732" s="16"/>
      <c r="H1732" s="1" t="str">
        <f t="shared" si="52"/>
        <v>Complete</v>
      </c>
      <c r="I1732" s="68" t="s">
        <v>2389</v>
      </c>
    </row>
    <row r="1733" spans="2:9" ht="15" customHeight="1" x14ac:dyDescent="0.25">
      <c r="B1733" s="9" t="s">
        <v>2375</v>
      </c>
      <c r="C1733" s="1">
        <v>15</v>
      </c>
      <c r="D1733" s="2" t="s">
        <v>8412</v>
      </c>
      <c r="E1733" s="16"/>
      <c r="F1733" s="16" t="str">
        <f>IF(INDEX(I.Electricity.ES2U13C2,15)="","",INDEX(I.Electricity.ES2U13C2,15))</f>
        <v/>
      </c>
      <c r="G1733" s="16"/>
      <c r="H1733" s="1" t="str">
        <f t="shared" si="52"/>
        <v>Complete</v>
      </c>
      <c r="I1733" s="68" t="s">
        <v>2390</v>
      </c>
    </row>
    <row r="1734" spans="2:9" ht="15" customHeight="1" x14ac:dyDescent="0.25">
      <c r="B1734" s="9" t="s">
        <v>2375</v>
      </c>
      <c r="C1734" s="1">
        <v>16</v>
      </c>
      <c r="D1734" s="2" t="s">
        <v>8412</v>
      </c>
      <c r="E1734" s="16"/>
      <c r="F1734" s="16" t="str">
        <f>IF(INDEX(I.Electricity.ES2U13C2,16)="","",INDEX(I.Electricity.ES2U13C2,16))</f>
        <v/>
      </c>
      <c r="G1734" s="16"/>
      <c r="H1734" s="1" t="str">
        <f t="shared" si="52"/>
        <v>Complete</v>
      </c>
      <c r="I1734" s="68" t="s">
        <v>2391</v>
      </c>
    </row>
    <row r="1735" spans="2:9" ht="15" customHeight="1" x14ac:dyDescent="0.25">
      <c r="B1735" s="9" t="s">
        <v>2375</v>
      </c>
      <c r="C1735" s="1">
        <v>17</v>
      </c>
      <c r="D1735" s="2" t="s">
        <v>8412</v>
      </c>
      <c r="E1735" s="16"/>
      <c r="F1735" s="16" t="str">
        <f>IF(INDEX(I.Electricity.ES2U13C2,17)="","",INDEX(I.Electricity.ES2U13C2,17))</f>
        <v/>
      </c>
      <c r="G1735" s="16"/>
      <c r="H1735" s="1" t="str">
        <f t="shared" si="52"/>
        <v>Complete</v>
      </c>
      <c r="I1735" s="68" t="s">
        <v>2392</v>
      </c>
    </row>
    <row r="1736" spans="2:9" ht="15" customHeight="1" x14ac:dyDescent="0.25">
      <c r="B1736" s="9" t="s">
        <v>2375</v>
      </c>
      <c r="C1736" s="1">
        <v>18</v>
      </c>
      <c r="D1736" s="2" t="s">
        <v>8412</v>
      </c>
      <c r="E1736" s="16"/>
      <c r="F1736" s="16" t="str">
        <f>IF(INDEX(I.Electricity.ES2U13C2,18)="","",INDEX(I.Electricity.ES2U13C2,18))</f>
        <v/>
      </c>
      <c r="G1736" s="16"/>
      <c r="H1736" s="1" t="str">
        <f t="shared" si="52"/>
        <v>Complete</v>
      </c>
      <c r="I1736" s="68" t="s">
        <v>2393</v>
      </c>
    </row>
    <row r="1737" spans="2:9" ht="15" customHeight="1" x14ac:dyDescent="0.25">
      <c r="B1737" s="9" t="s">
        <v>2375</v>
      </c>
      <c r="C1737" s="1">
        <v>19</v>
      </c>
      <c r="D1737" s="2" t="s">
        <v>8412</v>
      </c>
      <c r="E1737" s="16"/>
      <c r="F1737" s="16" t="str">
        <f>IF(INDEX(I.Electricity.ES2U13C2,19)="","",INDEX(I.Electricity.ES2U13C2,19))</f>
        <v/>
      </c>
      <c r="G1737" s="16"/>
      <c r="H1737" s="1" t="str">
        <f t="shared" si="52"/>
        <v>Complete</v>
      </c>
      <c r="I1737" s="68" t="s">
        <v>2394</v>
      </c>
    </row>
    <row r="1738" spans="2:9" ht="15" customHeight="1" x14ac:dyDescent="0.25">
      <c r="B1738" s="9" t="s">
        <v>2375</v>
      </c>
      <c r="C1738" s="1">
        <v>20</v>
      </c>
      <c r="D1738" s="2" t="s">
        <v>8412</v>
      </c>
      <c r="E1738" s="16"/>
      <c r="F1738" s="16" t="str">
        <f>IF(INDEX(I.Electricity.ES2U13C2,20)="","",INDEX(I.Electricity.ES2U13C2,20))</f>
        <v/>
      </c>
      <c r="G1738" s="16"/>
      <c r="H1738" s="1" t="str">
        <f t="shared" si="52"/>
        <v>Complete</v>
      </c>
      <c r="I1738" s="68" t="s">
        <v>2395</v>
      </c>
    </row>
    <row r="1739" spans="2:9" ht="15" customHeight="1" x14ac:dyDescent="0.25">
      <c r="B1739" s="9" t="s">
        <v>2375</v>
      </c>
      <c r="C1739" s="1">
        <v>21</v>
      </c>
      <c r="D1739" s="2" t="s">
        <v>8412</v>
      </c>
      <c r="E1739" s="16"/>
      <c r="F1739" s="16" t="str">
        <f>IF(INDEX(I.Electricity.ES2U13C2,21)="","",INDEX(I.Electricity.ES2U13C2,21))</f>
        <v/>
      </c>
      <c r="G1739" s="16"/>
      <c r="H1739" s="1" t="str">
        <f t="shared" si="52"/>
        <v>Complete</v>
      </c>
      <c r="I1739" s="68" t="s">
        <v>2396</v>
      </c>
    </row>
    <row r="1740" spans="2:9" ht="15" customHeight="1" x14ac:dyDescent="0.25">
      <c r="B1740" s="9" t="s">
        <v>2375</v>
      </c>
      <c r="C1740" s="1">
        <v>22</v>
      </c>
      <c r="D1740" s="2" t="s">
        <v>8412</v>
      </c>
      <c r="E1740" s="16"/>
      <c r="F1740" s="16" t="str">
        <f>IF(INDEX(I.Electricity.ES2U13C2,22)="","",INDEX(I.Electricity.ES2U13C2,22))</f>
        <v/>
      </c>
      <c r="G1740" s="16"/>
      <c r="H1740" s="1" t="str">
        <f t="shared" si="52"/>
        <v>Complete</v>
      </c>
      <c r="I1740" s="68" t="s">
        <v>2397</v>
      </c>
    </row>
    <row r="1741" spans="2:9" ht="15" customHeight="1" x14ac:dyDescent="0.25">
      <c r="B1741" s="9" t="s">
        <v>2375</v>
      </c>
      <c r="C1741" s="1">
        <v>23</v>
      </c>
      <c r="D1741" s="2" t="s">
        <v>8412</v>
      </c>
      <c r="E1741" s="16"/>
      <c r="F1741" s="16" t="str">
        <f>IF(INDEX(I.Electricity.ES2U13C2,23)="","",INDEX(I.Electricity.ES2U13C2,23))</f>
        <v/>
      </c>
      <c r="G1741" s="16"/>
      <c r="H1741" s="1" t="str">
        <f t="shared" si="52"/>
        <v>Complete</v>
      </c>
      <c r="I1741" s="68" t="s">
        <v>2398</v>
      </c>
    </row>
    <row r="1742" spans="2:9" ht="15" customHeight="1" x14ac:dyDescent="0.25">
      <c r="B1742" s="7" t="s">
        <v>2375</v>
      </c>
      <c r="C1742" s="5">
        <v>24</v>
      </c>
      <c r="D1742" s="6" t="s">
        <v>8412</v>
      </c>
      <c r="E1742" s="76"/>
      <c r="F1742" s="76" t="str">
        <f>IF(INDEX(I.Electricity.ES2U13C2,24)="","",INDEX(I.Electricity.ES2U13C2,24))</f>
        <v/>
      </c>
      <c r="G1742" s="76"/>
      <c r="H1742" s="5" t="str">
        <f t="shared" si="52"/>
        <v>Complete</v>
      </c>
      <c r="I1742" s="71" t="s">
        <v>2399</v>
      </c>
    </row>
    <row r="1743" spans="2:9" ht="15" customHeight="1" x14ac:dyDescent="0.25">
      <c r="B1743" s="9" t="s">
        <v>2400</v>
      </c>
      <c r="C1743" s="1">
        <v>1</v>
      </c>
      <c r="D1743" s="2" t="s">
        <v>8413</v>
      </c>
      <c r="E1743" s="16"/>
      <c r="F1743" s="16" t="str">
        <f>IF(INDEX(I.Electricity.ES2U14C2,1)="","",INDEX(I.Electricity.ES2U14C2,1))</f>
        <v/>
      </c>
      <c r="G1743" s="16"/>
      <c r="H1743" s="1" t="str">
        <f t="shared" ref="H1743:H1766" si="53">IF(AND(I.Developer.ES2=TRUE,I.Facility.UnitCount&gt;=14,I.Developer.C2=TRUE,F1743=""),"Incomplete","Complete")</f>
        <v>Complete</v>
      </c>
      <c r="I1743" s="68" t="s">
        <v>2401</v>
      </c>
    </row>
    <row r="1744" spans="2:9" ht="15" customHeight="1" x14ac:dyDescent="0.25">
      <c r="B1744" s="9" t="s">
        <v>2400</v>
      </c>
      <c r="C1744" s="1">
        <v>2</v>
      </c>
      <c r="D1744" s="2" t="s">
        <v>8413</v>
      </c>
      <c r="E1744" s="16"/>
      <c r="F1744" s="16" t="str">
        <f>IF(INDEX(I.Electricity.ES2U14C2,2)="","",INDEX(I.Electricity.ES2U14C2,2))</f>
        <v/>
      </c>
      <c r="G1744" s="16"/>
      <c r="H1744" s="1" t="str">
        <f t="shared" si="53"/>
        <v>Complete</v>
      </c>
      <c r="I1744" s="68" t="s">
        <v>2402</v>
      </c>
    </row>
    <row r="1745" spans="2:9" ht="15" customHeight="1" x14ac:dyDescent="0.25">
      <c r="B1745" s="9" t="s">
        <v>2400</v>
      </c>
      <c r="C1745" s="1">
        <v>3</v>
      </c>
      <c r="D1745" s="2" t="s">
        <v>8413</v>
      </c>
      <c r="E1745" s="16"/>
      <c r="F1745" s="16" t="str">
        <f>IF(INDEX(I.Electricity.ES2U14C2,3)="","",INDEX(I.Electricity.ES2U14C2,3))</f>
        <v/>
      </c>
      <c r="G1745" s="16"/>
      <c r="H1745" s="1" t="str">
        <f t="shared" si="53"/>
        <v>Complete</v>
      </c>
      <c r="I1745" s="68" t="s">
        <v>2403</v>
      </c>
    </row>
    <row r="1746" spans="2:9" ht="15" customHeight="1" x14ac:dyDescent="0.25">
      <c r="B1746" s="9" t="s">
        <v>2400</v>
      </c>
      <c r="C1746" s="1">
        <v>4</v>
      </c>
      <c r="D1746" s="2" t="s">
        <v>8413</v>
      </c>
      <c r="E1746" s="16"/>
      <c r="F1746" s="16" t="str">
        <f>IF(INDEX(I.Electricity.ES2U14C2,4)="","",INDEX(I.Electricity.ES2U14C2,4))</f>
        <v/>
      </c>
      <c r="G1746" s="16"/>
      <c r="H1746" s="1" t="str">
        <f t="shared" si="53"/>
        <v>Complete</v>
      </c>
      <c r="I1746" s="68" t="s">
        <v>2404</v>
      </c>
    </row>
    <row r="1747" spans="2:9" ht="15" customHeight="1" x14ac:dyDescent="0.25">
      <c r="B1747" s="9" t="s">
        <v>2400</v>
      </c>
      <c r="C1747" s="1">
        <v>5</v>
      </c>
      <c r="D1747" s="2" t="s">
        <v>8413</v>
      </c>
      <c r="E1747" s="16"/>
      <c r="F1747" s="16" t="str">
        <f>IF(INDEX(I.Electricity.ES2U14C2,5)="","",INDEX(I.Electricity.ES2U14C2,5))</f>
        <v/>
      </c>
      <c r="G1747" s="16"/>
      <c r="H1747" s="1" t="str">
        <f t="shared" si="53"/>
        <v>Complete</v>
      </c>
      <c r="I1747" s="68" t="s">
        <v>2405</v>
      </c>
    </row>
    <row r="1748" spans="2:9" ht="15" customHeight="1" x14ac:dyDescent="0.25">
      <c r="B1748" s="9" t="s">
        <v>2400</v>
      </c>
      <c r="C1748" s="1">
        <v>6</v>
      </c>
      <c r="D1748" s="2" t="s">
        <v>8413</v>
      </c>
      <c r="E1748" s="16"/>
      <c r="F1748" s="16" t="str">
        <f>IF(INDEX(I.Electricity.ES2U14C2,6)="","",INDEX(I.Electricity.ES2U14C2,6))</f>
        <v/>
      </c>
      <c r="G1748" s="16"/>
      <c r="H1748" s="1" t="str">
        <f t="shared" si="53"/>
        <v>Complete</v>
      </c>
      <c r="I1748" s="68" t="s">
        <v>2406</v>
      </c>
    </row>
    <row r="1749" spans="2:9" ht="15" customHeight="1" x14ac:dyDescent="0.25">
      <c r="B1749" s="9" t="s">
        <v>2400</v>
      </c>
      <c r="C1749" s="1">
        <v>7</v>
      </c>
      <c r="D1749" s="2" t="s">
        <v>8413</v>
      </c>
      <c r="E1749" s="16"/>
      <c r="F1749" s="16" t="str">
        <f>IF(INDEX(I.Electricity.ES2U14C2,7)="","",INDEX(I.Electricity.ES2U14C2,7))</f>
        <v/>
      </c>
      <c r="G1749" s="16"/>
      <c r="H1749" s="1" t="str">
        <f t="shared" si="53"/>
        <v>Complete</v>
      </c>
      <c r="I1749" s="68" t="s">
        <v>2407</v>
      </c>
    </row>
    <row r="1750" spans="2:9" ht="15" customHeight="1" x14ac:dyDescent="0.25">
      <c r="B1750" s="9" t="s">
        <v>2400</v>
      </c>
      <c r="C1750" s="1">
        <v>8</v>
      </c>
      <c r="D1750" s="2" t="s">
        <v>8413</v>
      </c>
      <c r="E1750" s="16"/>
      <c r="F1750" s="16" t="str">
        <f>IF(INDEX(I.Electricity.ES2U14C2,8)="","",INDEX(I.Electricity.ES2U14C2,8))</f>
        <v/>
      </c>
      <c r="G1750" s="16"/>
      <c r="H1750" s="1" t="str">
        <f t="shared" si="53"/>
        <v>Complete</v>
      </c>
      <c r="I1750" s="68" t="s">
        <v>2408</v>
      </c>
    </row>
    <row r="1751" spans="2:9" ht="15" customHeight="1" x14ac:dyDescent="0.25">
      <c r="B1751" s="9" t="s">
        <v>2400</v>
      </c>
      <c r="C1751" s="1">
        <v>9</v>
      </c>
      <c r="D1751" s="2" t="s">
        <v>8413</v>
      </c>
      <c r="E1751" s="16"/>
      <c r="F1751" s="16" t="str">
        <f>IF(INDEX(I.Electricity.ES2U14C2,9)="","",INDEX(I.Electricity.ES2U14C2,9))</f>
        <v/>
      </c>
      <c r="G1751" s="16"/>
      <c r="H1751" s="1" t="str">
        <f t="shared" si="53"/>
        <v>Complete</v>
      </c>
      <c r="I1751" s="68" t="s">
        <v>2409</v>
      </c>
    </row>
    <row r="1752" spans="2:9" ht="15" customHeight="1" x14ac:dyDescent="0.25">
      <c r="B1752" s="9" t="s">
        <v>2400</v>
      </c>
      <c r="C1752" s="1">
        <v>10</v>
      </c>
      <c r="D1752" s="2" t="s">
        <v>8413</v>
      </c>
      <c r="E1752" s="16"/>
      <c r="F1752" s="16" t="str">
        <f>IF(INDEX(I.Electricity.ES2U14C2,10)="","",INDEX(I.Electricity.ES2U14C2,10))</f>
        <v/>
      </c>
      <c r="G1752" s="16"/>
      <c r="H1752" s="1" t="str">
        <f t="shared" si="53"/>
        <v>Complete</v>
      </c>
      <c r="I1752" s="68" t="s">
        <v>2410</v>
      </c>
    </row>
    <row r="1753" spans="2:9" ht="15" customHeight="1" x14ac:dyDescent="0.25">
      <c r="B1753" s="9" t="s">
        <v>2400</v>
      </c>
      <c r="C1753" s="1">
        <v>11</v>
      </c>
      <c r="D1753" s="2" t="s">
        <v>8413</v>
      </c>
      <c r="E1753" s="16"/>
      <c r="F1753" s="16" t="str">
        <f>IF(INDEX(I.Electricity.ES2U14C2,11)="","",INDEX(I.Electricity.ES2U14C2,11))</f>
        <v/>
      </c>
      <c r="G1753" s="16"/>
      <c r="H1753" s="1" t="str">
        <f t="shared" si="53"/>
        <v>Complete</v>
      </c>
      <c r="I1753" s="68" t="s">
        <v>2411</v>
      </c>
    </row>
    <row r="1754" spans="2:9" ht="15" customHeight="1" x14ac:dyDescent="0.25">
      <c r="B1754" s="9" t="s">
        <v>2400</v>
      </c>
      <c r="C1754" s="1">
        <v>12</v>
      </c>
      <c r="D1754" s="2" t="s">
        <v>8413</v>
      </c>
      <c r="E1754" s="16"/>
      <c r="F1754" s="16" t="str">
        <f>IF(INDEX(I.Electricity.ES2U14C2,12)="","",INDEX(I.Electricity.ES2U14C2,12))</f>
        <v/>
      </c>
      <c r="G1754" s="16"/>
      <c r="H1754" s="1" t="str">
        <f t="shared" si="53"/>
        <v>Complete</v>
      </c>
      <c r="I1754" s="68" t="s">
        <v>2412</v>
      </c>
    </row>
    <row r="1755" spans="2:9" ht="15" customHeight="1" x14ac:dyDescent="0.25">
      <c r="B1755" s="9" t="s">
        <v>2400</v>
      </c>
      <c r="C1755" s="1">
        <v>13</v>
      </c>
      <c r="D1755" s="2" t="s">
        <v>8413</v>
      </c>
      <c r="E1755" s="16"/>
      <c r="F1755" s="16" t="str">
        <f>IF(INDEX(I.Electricity.ES2U14C2,13)="","",INDEX(I.Electricity.ES2U14C2,13))</f>
        <v/>
      </c>
      <c r="G1755" s="16"/>
      <c r="H1755" s="1" t="str">
        <f t="shared" si="53"/>
        <v>Complete</v>
      </c>
      <c r="I1755" s="68" t="s">
        <v>2413</v>
      </c>
    </row>
    <row r="1756" spans="2:9" ht="15" customHeight="1" x14ac:dyDescent="0.25">
      <c r="B1756" s="9" t="s">
        <v>2400</v>
      </c>
      <c r="C1756" s="1">
        <v>14</v>
      </c>
      <c r="D1756" s="2" t="s">
        <v>8413</v>
      </c>
      <c r="E1756" s="16"/>
      <c r="F1756" s="16" t="str">
        <f>IF(INDEX(I.Electricity.ES2U14C2,14)="","",INDEX(I.Electricity.ES2U14C2,14))</f>
        <v/>
      </c>
      <c r="G1756" s="16"/>
      <c r="H1756" s="1" t="str">
        <f t="shared" si="53"/>
        <v>Complete</v>
      </c>
      <c r="I1756" s="68" t="s">
        <v>2414</v>
      </c>
    </row>
    <row r="1757" spans="2:9" ht="15" customHeight="1" x14ac:dyDescent="0.25">
      <c r="B1757" s="9" t="s">
        <v>2400</v>
      </c>
      <c r="C1757" s="1">
        <v>15</v>
      </c>
      <c r="D1757" s="2" t="s">
        <v>8413</v>
      </c>
      <c r="E1757" s="16"/>
      <c r="F1757" s="16" t="str">
        <f>IF(INDEX(I.Electricity.ES2U14C2,15)="","",INDEX(I.Electricity.ES2U14C2,15))</f>
        <v/>
      </c>
      <c r="G1757" s="16"/>
      <c r="H1757" s="1" t="str">
        <f t="shared" si="53"/>
        <v>Complete</v>
      </c>
      <c r="I1757" s="68" t="s">
        <v>2415</v>
      </c>
    </row>
    <row r="1758" spans="2:9" ht="15" customHeight="1" x14ac:dyDescent="0.25">
      <c r="B1758" s="9" t="s">
        <v>2400</v>
      </c>
      <c r="C1758" s="1">
        <v>16</v>
      </c>
      <c r="D1758" s="2" t="s">
        <v>8413</v>
      </c>
      <c r="E1758" s="16"/>
      <c r="F1758" s="16" t="str">
        <f>IF(INDEX(I.Electricity.ES2U14C2,16)="","",INDEX(I.Electricity.ES2U14C2,16))</f>
        <v/>
      </c>
      <c r="G1758" s="16"/>
      <c r="H1758" s="1" t="str">
        <f t="shared" si="53"/>
        <v>Complete</v>
      </c>
      <c r="I1758" s="68" t="s">
        <v>2416</v>
      </c>
    </row>
    <row r="1759" spans="2:9" ht="15" customHeight="1" x14ac:dyDescent="0.25">
      <c r="B1759" s="9" t="s">
        <v>2400</v>
      </c>
      <c r="C1759" s="1">
        <v>17</v>
      </c>
      <c r="D1759" s="2" t="s">
        <v>8413</v>
      </c>
      <c r="E1759" s="16"/>
      <c r="F1759" s="16" t="str">
        <f>IF(INDEX(I.Electricity.ES2U14C2,17)="","",INDEX(I.Electricity.ES2U14C2,17))</f>
        <v/>
      </c>
      <c r="G1759" s="16"/>
      <c r="H1759" s="1" t="str">
        <f t="shared" si="53"/>
        <v>Complete</v>
      </c>
      <c r="I1759" s="68" t="s">
        <v>2417</v>
      </c>
    </row>
    <row r="1760" spans="2:9" ht="15" customHeight="1" x14ac:dyDescent="0.25">
      <c r="B1760" s="9" t="s">
        <v>2400</v>
      </c>
      <c r="C1760" s="1">
        <v>18</v>
      </c>
      <c r="D1760" s="2" t="s">
        <v>8413</v>
      </c>
      <c r="E1760" s="16"/>
      <c r="F1760" s="16" t="str">
        <f>IF(INDEX(I.Electricity.ES2U14C2,18)="","",INDEX(I.Electricity.ES2U14C2,18))</f>
        <v/>
      </c>
      <c r="G1760" s="16"/>
      <c r="H1760" s="1" t="str">
        <f t="shared" si="53"/>
        <v>Complete</v>
      </c>
      <c r="I1760" s="68" t="s">
        <v>2418</v>
      </c>
    </row>
    <row r="1761" spans="2:9" ht="15" customHeight="1" x14ac:dyDescent="0.25">
      <c r="B1761" s="9" t="s">
        <v>2400</v>
      </c>
      <c r="C1761" s="1">
        <v>19</v>
      </c>
      <c r="D1761" s="2" t="s">
        <v>8413</v>
      </c>
      <c r="E1761" s="16"/>
      <c r="F1761" s="16" t="str">
        <f>IF(INDEX(I.Electricity.ES2U14C2,19)="","",INDEX(I.Electricity.ES2U14C2,19))</f>
        <v/>
      </c>
      <c r="G1761" s="16"/>
      <c r="H1761" s="1" t="str">
        <f t="shared" si="53"/>
        <v>Complete</v>
      </c>
      <c r="I1761" s="68" t="s">
        <v>2419</v>
      </c>
    </row>
    <row r="1762" spans="2:9" ht="15" customHeight="1" x14ac:dyDescent="0.25">
      <c r="B1762" s="9" t="s">
        <v>2400</v>
      </c>
      <c r="C1762" s="1">
        <v>20</v>
      </c>
      <c r="D1762" s="2" t="s">
        <v>8413</v>
      </c>
      <c r="E1762" s="16"/>
      <c r="F1762" s="16" t="str">
        <f>IF(INDEX(I.Electricity.ES2U14C2,20)="","",INDEX(I.Electricity.ES2U14C2,20))</f>
        <v/>
      </c>
      <c r="G1762" s="16"/>
      <c r="H1762" s="1" t="str">
        <f t="shared" si="53"/>
        <v>Complete</v>
      </c>
      <c r="I1762" s="68" t="s">
        <v>2420</v>
      </c>
    </row>
    <row r="1763" spans="2:9" ht="15" customHeight="1" x14ac:dyDescent="0.25">
      <c r="B1763" s="9" t="s">
        <v>2400</v>
      </c>
      <c r="C1763" s="1">
        <v>21</v>
      </c>
      <c r="D1763" s="2" t="s">
        <v>8413</v>
      </c>
      <c r="E1763" s="16"/>
      <c r="F1763" s="16" t="str">
        <f>IF(INDEX(I.Electricity.ES2U14C2,21)="","",INDEX(I.Electricity.ES2U14C2,21))</f>
        <v/>
      </c>
      <c r="G1763" s="16"/>
      <c r="H1763" s="1" t="str">
        <f t="shared" si="53"/>
        <v>Complete</v>
      </c>
      <c r="I1763" s="68" t="s">
        <v>2421</v>
      </c>
    </row>
    <row r="1764" spans="2:9" ht="15" customHeight="1" x14ac:dyDescent="0.25">
      <c r="B1764" s="9" t="s">
        <v>2400</v>
      </c>
      <c r="C1764" s="1">
        <v>22</v>
      </c>
      <c r="D1764" s="2" t="s">
        <v>8413</v>
      </c>
      <c r="E1764" s="16"/>
      <c r="F1764" s="16" t="str">
        <f>IF(INDEX(I.Electricity.ES2U14C2,22)="","",INDEX(I.Electricity.ES2U14C2,22))</f>
        <v/>
      </c>
      <c r="G1764" s="16"/>
      <c r="H1764" s="1" t="str">
        <f t="shared" si="53"/>
        <v>Complete</v>
      </c>
      <c r="I1764" s="68" t="s">
        <v>2422</v>
      </c>
    </row>
    <row r="1765" spans="2:9" ht="15" customHeight="1" x14ac:dyDescent="0.25">
      <c r="B1765" s="9" t="s">
        <v>2400</v>
      </c>
      <c r="C1765" s="1">
        <v>23</v>
      </c>
      <c r="D1765" s="2" t="s">
        <v>8413</v>
      </c>
      <c r="E1765" s="16"/>
      <c r="F1765" s="16" t="str">
        <f>IF(INDEX(I.Electricity.ES2U14C2,23)="","",INDEX(I.Electricity.ES2U14C2,23))</f>
        <v/>
      </c>
      <c r="G1765" s="16"/>
      <c r="H1765" s="1" t="str">
        <f t="shared" si="53"/>
        <v>Complete</v>
      </c>
      <c r="I1765" s="68" t="s">
        <v>2423</v>
      </c>
    </row>
    <row r="1766" spans="2:9" ht="15" customHeight="1" x14ac:dyDescent="0.25">
      <c r="B1766" s="7" t="s">
        <v>2400</v>
      </c>
      <c r="C1766" s="5">
        <v>24</v>
      </c>
      <c r="D1766" s="6" t="s">
        <v>8413</v>
      </c>
      <c r="E1766" s="76"/>
      <c r="F1766" s="76" t="str">
        <f>IF(INDEX(I.Electricity.ES2U14C2,24)="","",INDEX(I.Electricity.ES2U14C2,24))</f>
        <v/>
      </c>
      <c r="G1766" s="76"/>
      <c r="H1766" s="5" t="str">
        <f t="shared" si="53"/>
        <v>Complete</v>
      </c>
      <c r="I1766" s="71" t="s">
        <v>2424</v>
      </c>
    </row>
    <row r="1767" spans="2:9" ht="15" customHeight="1" x14ac:dyDescent="0.25">
      <c r="B1767" s="9" t="s">
        <v>2425</v>
      </c>
      <c r="C1767" s="1">
        <v>1</v>
      </c>
      <c r="D1767" s="2" t="s">
        <v>8414</v>
      </c>
      <c r="E1767" s="16"/>
      <c r="F1767" s="16" t="str">
        <f>IF(INDEX(I.Electricity.ES2U15C2,1)="","",INDEX(I.Electricity.ES2U15C2,1))</f>
        <v/>
      </c>
      <c r="G1767" s="16"/>
      <c r="H1767" s="1" t="str">
        <f t="shared" ref="H1767:H1790" si="54">IF(AND(I.Developer.ES2=TRUE,I.Facility.UnitCount&gt;=15,I.Developer.C2=TRUE,F1767=""),"Incomplete","Complete")</f>
        <v>Complete</v>
      </c>
      <c r="I1767" s="68" t="s">
        <v>2426</v>
      </c>
    </row>
    <row r="1768" spans="2:9" ht="15" customHeight="1" x14ac:dyDescent="0.25">
      <c r="B1768" s="9" t="s">
        <v>2425</v>
      </c>
      <c r="C1768" s="1">
        <v>2</v>
      </c>
      <c r="D1768" s="2" t="s">
        <v>8414</v>
      </c>
      <c r="E1768" s="16"/>
      <c r="F1768" s="16" t="str">
        <f>IF(INDEX(I.Electricity.ES2U15C2,2)="","",INDEX(I.Electricity.ES2U15C2,2))</f>
        <v/>
      </c>
      <c r="G1768" s="16"/>
      <c r="H1768" s="1" t="str">
        <f t="shared" si="54"/>
        <v>Complete</v>
      </c>
      <c r="I1768" s="68" t="s">
        <v>2427</v>
      </c>
    </row>
    <row r="1769" spans="2:9" ht="15" customHeight="1" x14ac:dyDescent="0.25">
      <c r="B1769" s="9" t="s">
        <v>2425</v>
      </c>
      <c r="C1769" s="1">
        <v>3</v>
      </c>
      <c r="D1769" s="2" t="s">
        <v>8414</v>
      </c>
      <c r="E1769" s="16"/>
      <c r="F1769" s="16" t="str">
        <f>IF(INDEX(I.Electricity.ES2U15C2,3)="","",INDEX(I.Electricity.ES2U15C2,3))</f>
        <v/>
      </c>
      <c r="G1769" s="16"/>
      <c r="H1769" s="1" t="str">
        <f t="shared" si="54"/>
        <v>Complete</v>
      </c>
      <c r="I1769" s="68" t="s">
        <v>2428</v>
      </c>
    </row>
    <row r="1770" spans="2:9" ht="15" customHeight="1" x14ac:dyDescent="0.25">
      <c r="B1770" s="9" t="s">
        <v>2425</v>
      </c>
      <c r="C1770" s="1">
        <v>4</v>
      </c>
      <c r="D1770" s="2" t="s">
        <v>8414</v>
      </c>
      <c r="E1770" s="16"/>
      <c r="F1770" s="16" t="str">
        <f>IF(INDEX(I.Electricity.ES2U15C2,4)="","",INDEX(I.Electricity.ES2U15C2,4))</f>
        <v/>
      </c>
      <c r="G1770" s="16"/>
      <c r="H1770" s="1" t="str">
        <f t="shared" si="54"/>
        <v>Complete</v>
      </c>
      <c r="I1770" s="68" t="s">
        <v>2429</v>
      </c>
    </row>
    <row r="1771" spans="2:9" ht="15" customHeight="1" x14ac:dyDescent="0.25">
      <c r="B1771" s="9" t="s">
        <v>2425</v>
      </c>
      <c r="C1771" s="1">
        <v>5</v>
      </c>
      <c r="D1771" s="2" t="s">
        <v>8414</v>
      </c>
      <c r="E1771" s="16"/>
      <c r="F1771" s="16" t="str">
        <f>IF(INDEX(I.Electricity.ES2U15C2,5)="","",INDEX(I.Electricity.ES2U15C2,5))</f>
        <v/>
      </c>
      <c r="G1771" s="16"/>
      <c r="H1771" s="1" t="str">
        <f t="shared" si="54"/>
        <v>Complete</v>
      </c>
      <c r="I1771" s="68" t="s">
        <v>2430</v>
      </c>
    </row>
    <row r="1772" spans="2:9" ht="15" customHeight="1" x14ac:dyDescent="0.25">
      <c r="B1772" s="9" t="s">
        <v>2425</v>
      </c>
      <c r="C1772" s="1">
        <v>6</v>
      </c>
      <c r="D1772" s="2" t="s">
        <v>8414</v>
      </c>
      <c r="E1772" s="16"/>
      <c r="F1772" s="16" t="str">
        <f>IF(INDEX(I.Electricity.ES2U15C2,6)="","",INDEX(I.Electricity.ES2U15C2,6))</f>
        <v/>
      </c>
      <c r="G1772" s="16"/>
      <c r="H1772" s="1" t="str">
        <f t="shared" si="54"/>
        <v>Complete</v>
      </c>
      <c r="I1772" s="68" t="s">
        <v>2431</v>
      </c>
    </row>
    <row r="1773" spans="2:9" ht="15" customHeight="1" x14ac:dyDescent="0.25">
      <c r="B1773" s="9" t="s">
        <v>2425</v>
      </c>
      <c r="C1773" s="1">
        <v>7</v>
      </c>
      <c r="D1773" s="2" t="s">
        <v>8414</v>
      </c>
      <c r="E1773" s="16"/>
      <c r="F1773" s="16" t="str">
        <f>IF(INDEX(I.Electricity.ES2U15C2,7)="","",INDEX(I.Electricity.ES2U15C2,7))</f>
        <v/>
      </c>
      <c r="G1773" s="16"/>
      <c r="H1773" s="1" t="str">
        <f t="shared" si="54"/>
        <v>Complete</v>
      </c>
      <c r="I1773" s="68" t="s">
        <v>2432</v>
      </c>
    </row>
    <row r="1774" spans="2:9" ht="15" customHeight="1" x14ac:dyDescent="0.25">
      <c r="B1774" s="9" t="s">
        <v>2425</v>
      </c>
      <c r="C1774" s="1">
        <v>8</v>
      </c>
      <c r="D1774" s="2" t="s">
        <v>8414</v>
      </c>
      <c r="E1774" s="16"/>
      <c r="F1774" s="16" t="str">
        <f>IF(INDEX(I.Electricity.ES2U15C2,8)="","",INDEX(I.Electricity.ES2U15C2,8))</f>
        <v/>
      </c>
      <c r="G1774" s="16"/>
      <c r="H1774" s="1" t="str">
        <f t="shared" si="54"/>
        <v>Complete</v>
      </c>
      <c r="I1774" s="68" t="s">
        <v>2433</v>
      </c>
    </row>
    <row r="1775" spans="2:9" ht="15" customHeight="1" x14ac:dyDescent="0.25">
      <c r="B1775" s="9" t="s">
        <v>2425</v>
      </c>
      <c r="C1775" s="1">
        <v>9</v>
      </c>
      <c r="D1775" s="2" t="s">
        <v>8414</v>
      </c>
      <c r="E1775" s="16"/>
      <c r="F1775" s="16" t="str">
        <f>IF(INDEX(I.Electricity.ES2U15C2,9)="","",INDEX(I.Electricity.ES2U15C2,9))</f>
        <v/>
      </c>
      <c r="G1775" s="16"/>
      <c r="H1775" s="1" t="str">
        <f t="shared" si="54"/>
        <v>Complete</v>
      </c>
      <c r="I1775" s="68" t="s">
        <v>2434</v>
      </c>
    </row>
    <row r="1776" spans="2:9" ht="15" customHeight="1" x14ac:dyDescent="0.25">
      <c r="B1776" s="9" t="s">
        <v>2425</v>
      </c>
      <c r="C1776" s="1">
        <v>10</v>
      </c>
      <c r="D1776" s="2" t="s">
        <v>8414</v>
      </c>
      <c r="E1776" s="16"/>
      <c r="F1776" s="16" t="str">
        <f>IF(INDEX(I.Electricity.ES2U15C2,10)="","",INDEX(I.Electricity.ES2U15C2,10))</f>
        <v/>
      </c>
      <c r="G1776" s="16"/>
      <c r="H1776" s="1" t="str">
        <f t="shared" si="54"/>
        <v>Complete</v>
      </c>
      <c r="I1776" s="68" t="s">
        <v>2435</v>
      </c>
    </row>
    <row r="1777" spans="2:9" ht="15" customHeight="1" x14ac:dyDescent="0.25">
      <c r="B1777" s="9" t="s">
        <v>2425</v>
      </c>
      <c r="C1777" s="1">
        <v>11</v>
      </c>
      <c r="D1777" s="2" t="s">
        <v>8414</v>
      </c>
      <c r="E1777" s="16"/>
      <c r="F1777" s="16" t="str">
        <f>IF(INDEX(I.Electricity.ES2U15C2,11)="","",INDEX(I.Electricity.ES2U15C2,11))</f>
        <v/>
      </c>
      <c r="G1777" s="16"/>
      <c r="H1777" s="1" t="str">
        <f t="shared" si="54"/>
        <v>Complete</v>
      </c>
      <c r="I1777" s="68" t="s">
        <v>2436</v>
      </c>
    </row>
    <row r="1778" spans="2:9" ht="15" customHeight="1" x14ac:dyDescent="0.25">
      <c r="B1778" s="9" t="s">
        <v>2425</v>
      </c>
      <c r="C1778" s="1">
        <v>12</v>
      </c>
      <c r="D1778" s="2" t="s">
        <v>8414</v>
      </c>
      <c r="E1778" s="16"/>
      <c r="F1778" s="16" t="str">
        <f>IF(INDEX(I.Electricity.ES2U15C2,12)="","",INDEX(I.Electricity.ES2U15C2,12))</f>
        <v/>
      </c>
      <c r="G1778" s="16"/>
      <c r="H1778" s="1" t="str">
        <f t="shared" si="54"/>
        <v>Complete</v>
      </c>
      <c r="I1778" s="68" t="s">
        <v>2437</v>
      </c>
    </row>
    <row r="1779" spans="2:9" ht="15" customHeight="1" x14ac:dyDescent="0.25">
      <c r="B1779" s="9" t="s">
        <v>2425</v>
      </c>
      <c r="C1779" s="1">
        <v>13</v>
      </c>
      <c r="D1779" s="2" t="s">
        <v>8414</v>
      </c>
      <c r="E1779" s="16"/>
      <c r="F1779" s="16" t="str">
        <f>IF(INDEX(I.Electricity.ES2U15C2,13)="","",INDEX(I.Electricity.ES2U15C2,13))</f>
        <v/>
      </c>
      <c r="G1779" s="16"/>
      <c r="H1779" s="1" t="str">
        <f t="shared" si="54"/>
        <v>Complete</v>
      </c>
      <c r="I1779" s="68" t="s">
        <v>2438</v>
      </c>
    </row>
    <row r="1780" spans="2:9" ht="15" customHeight="1" x14ac:dyDescent="0.25">
      <c r="B1780" s="9" t="s">
        <v>2425</v>
      </c>
      <c r="C1780" s="1">
        <v>14</v>
      </c>
      <c r="D1780" s="2" t="s">
        <v>8414</v>
      </c>
      <c r="E1780" s="16"/>
      <c r="F1780" s="16" t="str">
        <f>IF(INDEX(I.Electricity.ES2U15C2,14)="","",INDEX(I.Electricity.ES2U15C2,14))</f>
        <v/>
      </c>
      <c r="G1780" s="16"/>
      <c r="H1780" s="1" t="str">
        <f t="shared" si="54"/>
        <v>Complete</v>
      </c>
      <c r="I1780" s="68" t="s">
        <v>2439</v>
      </c>
    </row>
    <row r="1781" spans="2:9" ht="15" customHeight="1" x14ac:dyDescent="0.25">
      <c r="B1781" s="9" t="s">
        <v>2425</v>
      </c>
      <c r="C1781" s="1">
        <v>15</v>
      </c>
      <c r="D1781" s="2" t="s">
        <v>8414</v>
      </c>
      <c r="E1781" s="16"/>
      <c r="F1781" s="16" t="str">
        <f>IF(INDEX(I.Electricity.ES2U15C2,15)="","",INDEX(I.Electricity.ES2U15C2,15))</f>
        <v/>
      </c>
      <c r="G1781" s="16"/>
      <c r="H1781" s="1" t="str">
        <f t="shared" si="54"/>
        <v>Complete</v>
      </c>
      <c r="I1781" s="68" t="s">
        <v>2440</v>
      </c>
    </row>
    <row r="1782" spans="2:9" ht="15" customHeight="1" x14ac:dyDescent="0.25">
      <c r="B1782" s="9" t="s">
        <v>2425</v>
      </c>
      <c r="C1782" s="1">
        <v>16</v>
      </c>
      <c r="D1782" s="2" t="s">
        <v>8414</v>
      </c>
      <c r="E1782" s="16"/>
      <c r="F1782" s="16" t="str">
        <f>IF(INDEX(I.Electricity.ES2U15C2,16)="","",INDEX(I.Electricity.ES2U15C2,16))</f>
        <v/>
      </c>
      <c r="G1782" s="16"/>
      <c r="H1782" s="1" t="str">
        <f t="shared" si="54"/>
        <v>Complete</v>
      </c>
      <c r="I1782" s="68" t="s">
        <v>2441</v>
      </c>
    </row>
    <row r="1783" spans="2:9" ht="15" customHeight="1" x14ac:dyDescent="0.25">
      <c r="B1783" s="9" t="s">
        <v>2425</v>
      </c>
      <c r="C1783" s="1">
        <v>17</v>
      </c>
      <c r="D1783" s="2" t="s">
        <v>8414</v>
      </c>
      <c r="E1783" s="16"/>
      <c r="F1783" s="16" t="str">
        <f>IF(INDEX(I.Electricity.ES2U15C2,17)="","",INDEX(I.Electricity.ES2U15C2,17))</f>
        <v/>
      </c>
      <c r="G1783" s="16"/>
      <c r="H1783" s="1" t="str">
        <f t="shared" si="54"/>
        <v>Complete</v>
      </c>
      <c r="I1783" s="68" t="s">
        <v>2442</v>
      </c>
    </row>
    <row r="1784" spans="2:9" ht="15" customHeight="1" x14ac:dyDescent="0.25">
      <c r="B1784" s="9" t="s">
        <v>2425</v>
      </c>
      <c r="C1784" s="1">
        <v>18</v>
      </c>
      <c r="D1784" s="2" t="s">
        <v>8414</v>
      </c>
      <c r="E1784" s="16"/>
      <c r="F1784" s="16" t="str">
        <f>IF(INDEX(I.Electricity.ES2U15C2,18)="","",INDEX(I.Electricity.ES2U15C2,18))</f>
        <v/>
      </c>
      <c r="G1784" s="16"/>
      <c r="H1784" s="1" t="str">
        <f t="shared" si="54"/>
        <v>Complete</v>
      </c>
      <c r="I1784" s="68" t="s">
        <v>2443</v>
      </c>
    </row>
    <row r="1785" spans="2:9" ht="15" customHeight="1" x14ac:dyDescent="0.25">
      <c r="B1785" s="9" t="s">
        <v>2425</v>
      </c>
      <c r="C1785" s="1">
        <v>19</v>
      </c>
      <c r="D1785" s="2" t="s">
        <v>8414</v>
      </c>
      <c r="E1785" s="16"/>
      <c r="F1785" s="16" t="str">
        <f>IF(INDEX(I.Electricity.ES2U15C2,19)="","",INDEX(I.Electricity.ES2U15C2,19))</f>
        <v/>
      </c>
      <c r="G1785" s="16"/>
      <c r="H1785" s="1" t="str">
        <f t="shared" si="54"/>
        <v>Complete</v>
      </c>
      <c r="I1785" s="68" t="s">
        <v>2444</v>
      </c>
    </row>
    <row r="1786" spans="2:9" ht="15" customHeight="1" x14ac:dyDescent="0.25">
      <c r="B1786" s="9" t="s">
        <v>2425</v>
      </c>
      <c r="C1786" s="1">
        <v>20</v>
      </c>
      <c r="D1786" s="2" t="s">
        <v>8414</v>
      </c>
      <c r="E1786" s="16"/>
      <c r="F1786" s="16" t="str">
        <f>IF(INDEX(I.Electricity.ES2U15C2,20)="","",INDEX(I.Electricity.ES2U15C2,20))</f>
        <v/>
      </c>
      <c r="G1786" s="16"/>
      <c r="H1786" s="1" t="str">
        <f t="shared" si="54"/>
        <v>Complete</v>
      </c>
      <c r="I1786" s="68" t="s">
        <v>2445</v>
      </c>
    </row>
    <row r="1787" spans="2:9" ht="15" customHeight="1" x14ac:dyDescent="0.25">
      <c r="B1787" s="9" t="s">
        <v>2425</v>
      </c>
      <c r="C1787" s="1">
        <v>21</v>
      </c>
      <c r="D1787" s="2" t="s">
        <v>8414</v>
      </c>
      <c r="E1787" s="16"/>
      <c r="F1787" s="16" t="str">
        <f>IF(INDEX(I.Electricity.ES2U15C2,21)="","",INDEX(I.Electricity.ES2U15C2,21))</f>
        <v/>
      </c>
      <c r="G1787" s="16"/>
      <c r="H1787" s="1" t="str">
        <f t="shared" si="54"/>
        <v>Complete</v>
      </c>
      <c r="I1787" s="68" t="s">
        <v>2446</v>
      </c>
    </row>
    <row r="1788" spans="2:9" ht="15" customHeight="1" x14ac:dyDescent="0.25">
      <c r="B1788" s="9" t="s">
        <v>2425</v>
      </c>
      <c r="C1788" s="1">
        <v>22</v>
      </c>
      <c r="D1788" s="2" t="s">
        <v>8414</v>
      </c>
      <c r="E1788" s="16"/>
      <c r="F1788" s="16" t="str">
        <f>IF(INDEX(I.Electricity.ES2U15C2,22)="","",INDEX(I.Electricity.ES2U15C2,22))</f>
        <v/>
      </c>
      <c r="G1788" s="16"/>
      <c r="H1788" s="1" t="str">
        <f t="shared" si="54"/>
        <v>Complete</v>
      </c>
      <c r="I1788" s="68" t="s">
        <v>2447</v>
      </c>
    </row>
    <row r="1789" spans="2:9" ht="15" customHeight="1" x14ac:dyDescent="0.25">
      <c r="B1789" s="9" t="s">
        <v>2425</v>
      </c>
      <c r="C1789" s="1">
        <v>23</v>
      </c>
      <c r="D1789" s="2" t="s">
        <v>8414</v>
      </c>
      <c r="E1789" s="16"/>
      <c r="F1789" s="16" t="str">
        <f>IF(INDEX(I.Electricity.ES2U15C2,23)="","",INDEX(I.Electricity.ES2U15C2,23))</f>
        <v/>
      </c>
      <c r="G1789" s="16"/>
      <c r="H1789" s="1" t="str">
        <f t="shared" si="54"/>
        <v>Complete</v>
      </c>
      <c r="I1789" s="68" t="s">
        <v>2448</v>
      </c>
    </row>
    <row r="1790" spans="2:9" ht="15" customHeight="1" x14ac:dyDescent="0.25">
      <c r="B1790" s="7" t="s">
        <v>2425</v>
      </c>
      <c r="C1790" s="5">
        <v>24</v>
      </c>
      <c r="D1790" s="6" t="s">
        <v>8414</v>
      </c>
      <c r="E1790" s="76"/>
      <c r="F1790" s="76" t="str">
        <f>IF(INDEX(I.Electricity.ES2U15C2,24)="","",INDEX(I.Electricity.ES2U15C2,24))</f>
        <v/>
      </c>
      <c r="G1790" s="76"/>
      <c r="H1790" s="5" t="str">
        <f t="shared" si="54"/>
        <v>Complete</v>
      </c>
      <c r="I1790" s="71" t="s">
        <v>2449</v>
      </c>
    </row>
    <row r="1791" spans="2:9" ht="15" customHeight="1" x14ac:dyDescent="0.25">
      <c r="B1791" s="9" t="s">
        <v>2450</v>
      </c>
      <c r="C1791" s="1">
        <v>1</v>
      </c>
      <c r="D1791" s="2" t="s">
        <v>8415</v>
      </c>
      <c r="E1791" s="16"/>
      <c r="F1791" s="16" t="str">
        <f>IF(INDEX(I.Electricity.ES2U16C2,1)="","",INDEX(I.Electricity.ES2U16C2,1))</f>
        <v/>
      </c>
      <c r="G1791" s="16"/>
      <c r="H1791" s="1" t="str">
        <f t="shared" ref="H1791:H1814" si="55">IF(AND(I.Developer.ES2=TRUE,I.Facility.UnitCount&gt;=16,I.Developer.C2=TRUE,F1791=""),"Incomplete","Complete")</f>
        <v>Complete</v>
      </c>
      <c r="I1791" s="68" t="s">
        <v>2451</v>
      </c>
    </row>
    <row r="1792" spans="2:9" ht="15" customHeight="1" x14ac:dyDescent="0.25">
      <c r="B1792" s="9" t="s">
        <v>2450</v>
      </c>
      <c r="C1792" s="1">
        <v>2</v>
      </c>
      <c r="D1792" s="2" t="s">
        <v>8415</v>
      </c>
      <c r="E1792" s="16"/>
      <c r="F1792" s="16" t="str">
        <f>IF(INDEX(I.Electricity.ES2U16C2,2)="","",INDEX(I.Electricity.ES2U16C2,2))</f>
        <v/>
      </c>
      <c r="G1792" s="16"/>
      <c r="H1792" s="1" t="str">
        <f t="shared" si="55"/>
        <v>Complete</v>
      </c>
      <c r="I1792" s="68" t="s">
        <v>2452</v>
      </c>
    </row>
    <row r="1793" spans="2:9" ht="15" customHeight="1" x14ac:dyDescent="0.25">
      <c r="B1793" s="9" t="s">
        <v>2450</v>
      </c>
      <c r="C1793" s="1">
        <v>3</v>
      </c>
      <c r="D1793" s="2" t="s">
        <v>8415</v>
      </c>
      <c r="E1793" s="16"/>
      <c r="F1793" s="16" t="str">
        <f>IF(INDEX(I.Electricity.ES2U16C2,3)="","",INDEX(I.Electricity.ES2U16C2,3))</f>
        <v/>
      </c>
      <c r="G1793" s="16"/>
      <c r="H1793" s="1" t="str">
        <f t="shared" si="55"/>
        <v>Complete</v>
      </c>
      <c r="I1793" s="68" t="s">
        <v>2453</v>
      </c>
    </row>
    <row r="1794" spans="2:9" ht="15" customHeight="1" x14ac:dyDescent="0.25">
      <c r="B1794" s="9" t="s">
        <v>2450</v>
      </c>
      <c r="C1794" s="1">
        <v>4</v>
      </c>
      <c r="D1794" s="2" t="s">
        <v>8415</v>
      </c>
      <c r="E1794" s="16"/>
      <c r="F1794" s="16" t="str">
        <f>IF(INDEX(I.Electricity.ES2U16C2,4)="","",INDEX(I.Electricity.ES2U16C2,4))</f>
        <v/>
      </c>
      <c r="G1794" s="16"/>
      <c r="H1794" s="1" t="str">
        <f t="shared" si="55"/>
        <v>Complete</v>
      </c>
      <c r="I1794" s="68" t="s">
        <v>2454</v>
      </c>
    </row>
    <row r="1795" spans="2:9" ht="15" customHeight="1" x14ac:dyDescent="0.25">
      <c r="B1795" s="9" t="s">
        <v>2450</v>
      </c>
      <c r="C1795" s="1">
        <v>5</v>
      </c>
      <c r="D1795" s="2" t="s">
        <v>8415</v>
      </c>
      <c r="E1795" s="16"/>
      <c r="F1795" s="16" t="str">
        <f>IF(INDEX(I.Electricity.ES2U16C2,5)="","",INDEX(I.Electricity.ES2U16C2,5))</f>
        <v/>
      </c>
      <c r="G1795" s="16"/>
      <c r="H1795" s="1" t="str">
        <f t="shared" si="55"/>
        <v>Complete</v>
      </c>
      <c r="I1795" s="68" t="s">
        <v>2455</v>
      </c>
    </row>
    <row r="1796" spans="2:9" ht="15" customHeight="1" x14ac:dyDescent="0.25">
      <c r="B1796" s="9" t="s">
        <v>2450</v>
      </c>
      <c r="C1796" s="1">
        <v>6</v>
      </c>
      <c r="D1796" s="2" t="s">
        <v>8415</v>
      </c>
      <c r="E1796" s="16"/>
      <c r="F1796" s="16" t="str">
        <f>IF(INDEX(I.Electricity.ES2U16C2,6)="","",INDEX(I.Electricity.ES2U16C2,6))</f>
        <v/>
      </c>
      <c r="G1796" s="16"/>
      <c r="H1796" s="1" t="str">
        <f t="shared" si="55"/>
        <v>Complete</v>
      </c>
      <c r="I1796" s="68" t="s">
        <v>2456</v>
      </c>
    </row>
    <row r="1797" spans="2:9" ht="15" customHeight="1" x14ac:dyDescent="0.25">
      <c r="B1797" s="9" t="s">
        <v>2450</v>
      </c>
      <c r="C1797" s="1">
        <v>7</v>
      </c>
      <c r="D1797" s="2" t="s">
        <v>8415</v>
      </c>
      <c r="E1797" s="16"/>
      <c r="F1797" s="16" t="str">
        <f>IF(INDEX(I.Electricity.ES2U16C2,7)="","",INDEX(I.Electricity.ES2U16C2,7))</f>
        <v/>
      </c>
      <c r="G1797" s="16"/>
      <c r="H1797" s="1" t="str">
        <f t="shared" si="55"/>
        <v>Complete</v>
      </c>
      <c r="I1797" s="68" t="s">
        <v>2457</v>
      </c>
    </row>
    <row r="1798" spans="2:9" ht="15" customHeight="1" x14ac:dyDescent="0.25">
      <c r="B1798" s="9" t="s">
        <v>2450</v>
      </c>
      <c r="C1798" s="1">
        <v>8</v>
      </c>
      <c r="D1798" s="2" t="s">
        <v>8415</v>
      </c>
      <c r="E1798" s="16"/>
      <c r="F1798" s="16" t="str">
        <f>IF(INDEX(I.Electricity.ES2U16C2,8)="","",INDEX(I.Electricity.ES2U16C2,8))</f>
        <v/>
      </c>
      <c r="G1798" s="16"/>
      <c r="H1798" s="1" t="str">
        <f t="shared" si="55"/>
        <v>Complete</v>
      </c>
      <c r="I1798" s="68" t="s">
        <v>2458</v>
      </c>
    </row>
    <row r="1799" spans="2:9" ht="15" customHeight="1" x14ac:dyDescent="0.25">
      <c r="B1799" s="9" t="s">
        <v>2450</v>
      </c>
      <c r="C1799" s="1">
        <v>9</v>
      </c>
      <c r="D1799" s="2" t="s">
        <v>8415</v>
      </c>
      <c r="E1799" s="16"/>
      <c r="F1799" s="16" t="str">
        <f>IF(INDEX(I.Electricity.ES2U16C2,9)="","",INDEX(I.Electricity.ES2U16C2,9))</f>
        <v/>
      </c>
      <c r="G1799" s="16"/>
      <c r="H1799" s="1" t="str">
        <f t="shared" si="55"/>
        <v>Complete</v>
      </c>
      <c r="I1799" s="68" t="s">
        <v>2459</v>
      </c>
    </row>
    <row r="1800" spans="2:9" ht="15" customHeight="1" x14ac:dyDescent="0.25">
      <c r="B1800" s="9" t="s">
        <v>2450</v>
      </c>
      <c r="C1800" s="1">
        <v>10</v>
      </c>
      <c r="D1800" s="2" t="s">
        <v>8415</v>
      </c>
      <c r="E1800" s="16"/>
      <c r="F1800" s="16" t="str">
        <f>IF(INDEX(I.Electricity.ES2U16C2,10)="","",INDEX(I.Electricity.ES2U16C2,10))</f>
        <v/>
      </c>
      <c r="G1800" s="16"/>
      <c r="H1800" s="1" t="str">
        <f t="shared" si="55"/>
        <v>Complete</v>
      </c>
      <c r="I1800" s="68" t="s">
        <v>2460</v>
      </c>
    </row>
    <row r="1801" spans="2:9" ht="15" customHeight="1" x14ac:dyDescent="0.25">
      <c r="B1801" s="9" t="s">
        <v>2450</v>
      </c>
      <c r="C1801" s="1">
        <v>11</v>
      </c>
      <c r="D1801" s="2" t="s">
        <v>8415</v>
      </c>
      <c r="E1801" s="16"/>
      <c r="F1801" s="16" t="str">
        <f>IF(INDEX(I.Electricity.ES2U16C2,11)="","",INDEX(I.Electricity.ES2U16C2,11))</f>
        <v/>
      </c>
      <c r="G1801" s="16"/>
      <c r="H1801" s="1" t="str">
        <f t="shared" si="55"/>
        <v>Complete</v>
      </c>
      <c r="I1801" s="68" t="s">
        <v>2461</v>
      </c>
    </row>
    <row r="1802" spans="2:9" ht="15" customHeight="1" x14ac:dyDescent="0.25">
      <c r="B1802" s="9" t="s">
        <v>2450</v>
      </c>
      <c r="C1802" s="1">
        <v>12</v>
      </c>
      <c r="D1802" s="2" t="s">
        <v>8415</v>
      </c>
      <c r="E1802" s="16"/>
      <c r="F1802" s="16" t="str">
        <f>IF(INDEX(I.Electricity.ES2U16C2,12)="","",INDEX(I.Electricity.ES2U16C2,12))</f>
        <v/>
      </c>
      <c r="G1802" s="16"/>
      <c r="H1802" s="1" t="str">
        <f t="shared" si="55"/>
        <v>Complete</v>
      </c>
      <c r="I1802" s="68" t="s">
        <v>2462</v>
      </c>
    </row>
    <row r="1803" spans="2:9" ht="15" customHeight="1" x14ac:dyDescent="0.25">
      <c r="B1803" s="9" t="s">
        <v>2450</v>
      </c>
      <c r="C1803" s="1">
        <v>13</v>
      </c>
      <c r="D1803" s="2" t="s">
        <v>8415</v>
      </c>
      <c r="E1803" s="16"/>
      <c r="F1803" s="16" t="str">
        <f>IF(INDEX(I.Electricity.ES2U16C2,13)="","",INDEX(I.Electricity.ES2U16C2,13))</f>
        <v/>
      </c>
      <c r="G1803" s="16"/>
      <c r="H1803" s="1" t="str">
        <f t="shared" si="55"/>
        <v>Complete</v>
      </c>
      <c r="I1803" s="68" t="s">
        <v>2463</v>
      </c>
    </row>
    <row r="1804" spans="2:9" ht="15" customHeight="1" x14ac:dyDescent="0.25">
      <c r="B1804" s="9" t="s">
        <v>2450</v>
      </c>
      <c r="C1804" s="1">
        <v>14</v>
      </c>
      <c r="D1804" s="2" t="s">
        <v>8415</v>
      </c>
      <c r="E1804" s="16"/>
      <c r="F1804" s="16" t="str">
        <f>IF(INDEX(I.Electricity.ES2U16C2,14)="","",INDEX(I.Electricity.ES2U16C2,14))</f>
        <v/>
      </c>
      <c r="G1804" s="16"/>
      <c r="H1804" s="1" t="str">
        <f t="shared" si="55"/>
        <v>Complete</v>
      </c>
      <c r="I1804" s="68" t="s">
        <v>2464</v>
      </c>
    </row>
    <row r="1805" spans="2:9" ht="15" customHeight="1" x14ac:dyDescent="0.25">
      <c r="B1805" s="9" t="s">
        <v>2450</v>
      </c>
      <c r="C1805" s="1">
        <v>15</v>
      </c>
      <c r="D1805" s="2" t="s">
        <v>8415</v>
      </c>
      <c r="E1805" s="16"/>
      <c r="F1805" s="16" t="str">
        <f>IF(INDEX(I.Electricity.ES2U16C2,15)="","",INDEX(I.Electricity.ES2U16C2,15))</f>
        <v/>
      </c>
      <c r="G1805" s="16"/>
      <c r="H1805" s="1" t="str">
        <f t="shared" si="55"/>
        <v>Complete</v>
      </c>
      <c r="I1805" s="68" t="s">
        <v>2465</v>
      </c>
    </row>
    <row r="1806" spans="2:9" ht="15" customHeight="1" x14ac:dyDescent="0.25">
      <c r="B1806" s="9" t="s">
        <v>2450</v>
      </c>
      <c r="C1806" s="1">
        <v>16</v>
      </c>
      <c r="D1806" s="2" t="s">
        <v>8415</v>
      </c>
      <c r="E1806" s="16"/>
      <c r="F1806" s="16" t="str">
        <f>IF(INDEX(I.Electricity.ES2U16C2,16)="","",INDEX(I.Electricity.ES2U16C2,16))</f>
        <v/>
      </c>
      <c r="G1806" s="16"/>
      <c r="H1806" s="1" t="str">
        <f t="shared" si="55"/>
        <v>Complete</v>
      </c>
      <c r="I1806" s="68" t="s">
        <v>2466</v>
      </c>
    </row>
    <row r="1807" spans="2:9" ht="15" customHeight="1" x14ac:dyDescent="0.25">
      <c r="B1807" s="9" t="s">
        <v>2450</v>
      </c>
      <c r="C1807" s="1">
        <v>17</v>
      </c>
      <c r="D1807" s="2" t="s">
        <v>8415</v>
      </c>
      <c r="E1807" s="16"/>
      <c r="F1807" s="16" t="str">
        <f>IF(INDEX(I.Electricity.ES2U16C2,17)="","",INDEX(I.Electricity.ES2U16C2,17))</f>
        <v/>
      </c>
      <c r="G1807" s="16"/>
      <c r="H1807" s="1" t="str">
        <f t="shared" si="55"/>
        <v>Complete</v>
      </c>
      <c r="I1807" s="68" t="s">
        <v>2467</v>
      </c>
    </row>
    <row r="1808" spans="2:9" ht="15" customHeight="1" x14ac:dyDescent="0.25">
      <c r="B1808" s="9" t="s">
        <v>2450</v>
      </c>
      <c r="C1808" s="1">
        <v>18</v>
      </c>
      <c r="D1808" s="2" t="s">
        <v>8415</v>
      </c>
      <c r="E1808" s="16"/>
      <c r="F1808" s="16" t="str">
        <f>IF(INDEX(I.Electricity.ES2U16C2,18)="","",INDEX(I.Electricity.ES2U16C2,18))</f>
        <v/>
      </c>
      <c r="G1808" s="16"/>
      <c r="H1808" s="1" t="str">
        <f t="shared" si="55"/>
        <v>Complete</v>
      </c>
      <c r="I1808" s="68" t="s">
        <v>2468</v>
      </c>
    </row>
    <row r="1809" spans="2:9" ht="15" customHeight="1" x14ac:dyDescent="0.25">
      <c r="B1809" s="9" t="s">
        <v>2450</v>
      </c>
      <c r="C1809" s="1">
        <v>19</v>
      </c>
      <c r="D1809" s="2" t="s">
        <v>8415</v>
      </c>
      <c r="E1809" s="16"/>
      <c r="F1809" s="16" t="str">
        <f>IF(INDEX(I.Electricity.ES2U16C2,19)="","",INDEX(I.Electricity.ES2U16C2,19))</f>
        <v/>
      </c>
      <c r="G1809" s="16"/>
      <c r="H1809" s="1" t="str">
        <f t="shared" si="55"/>
        <v>Complete</v>
      </c>
      <c r="I1809" s="68" t="s">
        <v>2469</v>
      </c>
    </row>
    <row r="1810" spans="2:9" ht="15" customHeight="1" x14ac:dyDescent="0.25">
      <c r="B1810" s="9" t="s">
        <v>2450</v>
      </c>
      <c r="C1810" s="1">
        <v>20</v>
      </c>
      <c r="D1810" s="2" t="s">
        <v>8415</v>
      </c>
      <c r="E1810" s="16"/>
      <c r="F1810" s="16" t="str">
        <f>IF(INDEX(I.Electricity.ES2U16C2,20)="","",INDEX(I.Electricity.ES2U16C2,20))</f>
        <v/>
      </c>
      <c r="G1810" s="16"/>
      <c r="H1810" s="1" t="str">
        <f t="shared" si="55"/>
        <v>Complete</v>
      </c>
      <c r="I1810" s="68" t="s">
        <v>2470</v>
      </c>
    </row>
    <row r="1811" spans="2:9" ht="15" customHeight="1" x14ac:dyDescent="0.25">
      <c r="B1811" s="9" t="s">
        <v>2450</v>
      </c>
      <c r="C1811" s="1">
        <v>21</v>
      </c>
      <c r="D1811" s="2" t="s">
        <v>8415</v>
      </c>
      <c r="E1811" s="16"/>
      <c r="F1811" s="16" t="str">
        <f>IF(INDEX(I.Electricity.ES2U16C2,21)="","",INDEX(I.Electricity.ES2U16C2,21))</f>
        <v/>
      </c>
      <c r="G1811" s="16"/>
      <c r="H1811" s="1" t="str">
        <f t="shared" si="55"/>
        <v>Complete</v>
      </c>
      <c r="I1811" s="68" t="s">
        <v>2471</v>
      </c>
    </row>
    <row r="1812" spans="2:9" ht="15" customHeight="1" x14ac:dyDescent="0.25">
      <c r="B1812" s="9" t="s">
        <v>2450</v>
      </c>
      <c r="C1812" s="1">
        <v>22</v>
      </c>
      <c r="D1812" s="2" t="s">
        <v>8415</v>
      </c>
      <c r="E1812" s="16"/>
      <c r="F1812" s="16" t="str">
        <f>IF(INDEX(I.Electricity.ES2U16C2,22)="","",INDEX(I.Electricity.ES2U16C2,22))</f>
        <v/>
      </c>
      <c r="G1812" s="16"/>
      <c r="H1812" s="1" t="str">
        <f t="shared" si="55"/>
        <v>Complete</v>
      </c>
      <c r="I1812" s="68" t="s">
        <v>2472</v>
      </c>
    </row>
    <row r="1813" spans="2:9" ht="15" customHeight="1" x14ac:dyDescent="0.25">
      <c r="B1813" s="9" t="s">
        <v>2450</v>
      </c>
      <c r="C1813" s="1">
        <v>23</v>
      </c>
      <c r="D1813" s="2" t="s">
        <v>8415</v>
      </c>
      <c r="E1813" s="16"/>
      <c r="F1813" s="16" t="str">
        <f>IF(INDEX(I.Electricity.ES2U16C2,23)="","",INDEX(I.Electricity.ES2U16C2,23))</f>
        <v/>
      </c>
      <c r="G1813" s="16"/>
      <c r="H1813" s="1" t="str">
        <f t="shared" si="55"/>
        <v>Complete</v>
      </c>
      <c r="I1813" s="68" t="s">
        <v>2473</v>
      </c>
    </row>
    <row r="1814" spans="2:9" ht="15" customHeight="1" x14ac:dyDescent="0.25">
      <c r="B1814" s="7" t="s">
        <v>2450</v>
      </c>
      <c r="C1814" s="5">
        <v>24</v>
      </c>
      <c r="D1814" s="6" t="s">
        <v>8415</v>
      </c>
      <c r="E1814" s="76"/>
      <c r="F1814" s="76" t="str">
        <f>IF(INDEX(I.Electricity.ES2U16C2,24)="","",INDEX(I.Electricity.ES2U16C2,24))</f>
        <v/>
      </c>
      <c r="G1814" s="76"/>
      <c r="H1814" s="5" t="str">
        <f t="shared" si="55"/>
        <v>Complete</v>
      </c>
      <c r="I1814" s="71" t="s">
        <v>2474</v>
      </c>
    </row>
    <row r="1815" spans="2:9" ht="15" customHeight="1" x14ac:dyDescent="0.25">
      <c r="B1815" s="9" t="s">
        <v>2475</v>
      </c>
      <c r="C1815" s="1">
        <v>1</v>
      </c>
      <c r="D1815" s="2" t="s">
        <v>8416</v>
      </c>
      <c r="E1815" s="16"/>
      <c r="F1815" s="16" t="str">
        <f>IF(INDEX(I.Electricity.ES2U17C2,1)="","",INDEX(I.Electricity.ES2U17C2,1))</f>
        <v/>
      </c>
      <c r="G1815" s="16"/>
      <c r="H1815" s="1" t="str">
        <f t="shared" ref="H1815:H1838" si="56">IF(AND(I.Developer.ES2=TRUE,I.Facility.UnitCount&gt;=17,I.Developer.C2=TRUE,F1815=""),"Incomplete","Complete")</f>
        <v>Complete</v>
      </c>
      <c r="I1815" s="68" t="s">
        <v>2476</v>
      </c>
    </row>
    <row r="1816" spans="2:9" ht="15" customHeight="1" x14ac:dyDescent="0.25">
      <c r="B1816" s="9" t="s">
        <v>2475</v>
      </c>
      <c r="C1816" s="1">
        <v>2</v>
      </c>
      <c r="D1816" s="2" t="s">
        <v>8416</v>
      </c>
      <c r="E1816" s="16"/>
      <c r="F1816" s="16" t="str">
        <f>IF(INDEX(I.Electricity.ES2U17C2,2)="","",INDEX(I.Electricity.ES2U17C2,2))</f>
        <v/>
      </c>
      <c r="G1816" s="16"/>
      <c r="H1816" s="1" t="str">
        <f t="shared" si="56"/>
        <v>Complete</v>
      </c>
      <c r="I1816" s="68" t="s">
        <v>2477</v>
      </c>
    </row>
    <row r="1817" spans="2:9" ht="15" customHeight="1" x14ac:dyDescent="0.25">
      <c r="B1817" s="9" t="s">
        <v>2475</v>
      </c>
      <c r="C1817" s="1">
        <v>3</v>
      </c>
      <c r="D1817" s="2" t="s">
        <v>8416</v>
      </c>
      <c r="E1817" s="16"/>
      <c r="F1817" s="16" t="str">
        <f>IF(INDEX(I.Electricity.ES2U17C2,3)="","",INDEX(I.Electricity.ES2U17C2,3))</f>
        <v/>
      </c>
      <c r="G1817" s="16"/>
      <c r="H1817" s="1" t="str">
        <f t="shared" si="56"/>
        <v>Complete</v>
      </c>
      <c r="I1817" s="68" t="s">
        <v>2478</v>
      </c>
    </row>
    <row r="1818" spans="2:9" ht="15" customHeight="1" x14ac:dyDescent="0.25">
      <c r="B1818" s="9" t="s">
        <v>2475</v>
      </c>
      <c r="C1818" s="1">
        <v>4</v>
      </c>
      <c r="D1818" s="2" t="s">
        <v>8416</v>
      </c>
      <c r="E1818" s="16"/>
      <c r="F1818" s="16" t="str">
        <f>IF(INDEX(I.Electricity.ES2U17C2,4)="","",INDEX(I.Electricity.ES2U17C2,4))</f>
        <v/>
      </c>
      <c r="G1818" s="16"/>
      <c r="H1818" s="1" t="str">
        <f t="shared" si="56"/>
        <v>Complete</v>
      </c>
      <c r="I1818" s="68" t="s">
        <v>2479</v>
      </c>
    </row>
    <row r="1819" spans="2:9" ht="15" customHeight="1" x14ac:dyDescent="0.25">
      <c r="B1819" s="9" t="s">
        <v>2475</v>
      </c>
      <c r="C1819" s="1">
        <v>5</v>
      </c>
      <c r="D1819" s="2" t="s">
        <v>8416</v>
      </c>
      <c r="E1819" s="16"/>
      <c r="F1819" s="16" t="str">
        <f>IF(INDEX(I.Electricity.ES2U17C2,5)="","",INDEX(I.Electricity.ES2U17C2,5))</f>
        <v/>
      </c>
      <c r="G1819" s="16"/>
      <c r="H1819" s="1" t="str">
        <f t="shared" si="56"/>
        <v>Complete</v>
      </c>
      <c r="I1819" s="68" t="s">
        <v>2480</v>
      </c>
    </row>
    <row r="1820" spans="2:9" ht="15" customHeight="1" x14ac:dyDescent="0.25">
      <c r="B1820" s="9" t="s">
        <v>2475</v>
      </c>
      <c r="C1820" s="1">
        <v>6</v>
      </c>
      <c r="D1820" s="2" t="s">
        <v>8416</v>
      </c>
      <c r="E1820" s="16"/>
      <c r="F1820" s="16" t="str">
        <f>IF(INDEX(I.Electricity.ES2U17C2,6)="","",INDEX(I.Electricity.ES2U17C2,6))</f>
        <v/>
      </c>
      <c r="G1820" s="16"/>
      <c r="H1820" s="1" t="str">
        <f t="shared" si="56"/>
        <v>Complete</v>
      </c>
      <c r="I1820" s="68" t="s">
        <v>2481</v>
      </c>
    </row>
    <row r="1821" spans="2:9" ht="15" customHeight="1" x14ac:dyDescent="0.25">
      <c r="B1821" s="9" t="s">
        <v>2475</v>
      </c>
      <c r="C1821" s="1">
        <v>7</v>
      </c>
      <c r="D1821" s="2" t="s">
        <v>8416</v>
      </c>
      <c r="E1821" s="16"/>
      <c r="F1821" s="16" t="str">
        <f>IF(INDEX(I.Electricity.ES2U17C2,7)="","",INDEX(I.Electricity.ES2U17C2,7))</f>
        <v/>
      </c>
      <c r="G1821" s="16"/>
      <c r="H1821" s="1" t="str">
        <f t="shared" si="56"/>
        <v>Complete</v>
      </c>
      <c r="I1821" s="68" t="s">
        <v>2482</v>
      </c>
    </row>
    <row r="1822" spans="2:9" ht="15" customHeight="1" x14ac:dyDescent="0.25">
      <c r="B1822" s="9" t="s">
        <v>2475</v>
      </c>
      <c r="C1822" s="1">
        <v>8</v>
      </c>
      <c r="D1822" s="2" t="s">
        <v>8416</v>
      </c>
      <c r="E1822" s="16"/>
      <c r="F1822" s="16" t="str">
        <f>IF(INDEX(I.Electricity.ES2U17C2,8)="","",INDEX(I.Electricity.ES2U17C2,8))</f>
        <v/>
      </c>
      <c r="G1822" s="16"/>
      <c r="H1822" s="1" t="str">
        <f t="shared" si="56"/>
        <v>Complete</v>
      </c>
      <c r="I1822" s="68" t="s">
        <v>2483</v>
      </c>
    </row>
    <row r="1823" spans="2:9" ht="15" customHeight="1" x14ac:dyDescent="0.25">
      <c r="B1823" s="9" t="s">
        <v>2475</v>
      </c>
      <c r="C1823" s="1">
        <v>9</v>
      </c>
      <c r="D1823" s="2" t="s">
        <v>8416</v>
      </c>
      <c r="E1823" s="16"/>
      <c r="F1823" s="16" t="str">
        <f>IF(INDEX(I.Electricity.ES2U17C2,9)="","",INDEX(I.Electricity.ES2U17C2,9))</f>
        <v/>
      </c>
      <c r="G1823" s="16"/>
      <c r="H1823" s="1" t="str">
        <f t="shared" si="56"/>
        <v>Complete</v>
      </c>
      <c r="I1823" s="68" t="s">
        <v>2484</v>
      </c>
    </row>
    <row r="1824" spans="2:9" ht="15" customHeight="1" x14ac:dyDescent="0.25">
      <c r="B1824" s="9" t="s">
        <v>2475</v>
      </c>
      <c r="C1824" s="1">
        <v>10</v>
      </c>
      <c r="D1824" s="2" t="s">
        <v>8416</v>
      </c>
      <c r="E1824" s="16"/>
      <c r="F1824" s="16" t="str">
        <f>IF(INDEX(I.Electricity.ES2U17C2,10)="","",INDEX(I.Electricity.ES2U17C2,10))</f>
        <v/>
      </c>
      <c r="G1824" s="16"/>
      <c r="H1824" s="1" t="str">
        <f t="shared" si="56"/>
        <v>Complete</v>
      </c>
      <c r="I1824" s="68" t="s">
        <v>2485</v>
      </c>
    </row>
    <row r="1825" spans="2:9" ht="15" customHeight="1" x14ac:dyDescent="0.25">
      <c r="B1825" s="9" t="s">
        <v>2475</v>
      </c>
      <c r="C1825" s="1">
        <v>11</v>
      </c>
      <c r="D1825" s="2" t="s">
        <v>8416</v>
      </c>
      <c r="E1825" s="16"/>
      <c r="F1825" s="16" t="str">
        <f>IF(INDEX(I.Electricity.ES2U17C2,11)="","",INDEX(I.Electricity.ES2U17C2,11))</f>
        <v/>
      </c>
      <c r="G1825" s="16"/>
      <c r="H1825" s="1" t="str">
        <f t="shared" si="56"/>
        <v>Complete</v>
      </c>
      <c r="I1825" s="68" t="s">
        <v>2486</v>
      </c>
    </row>
    <row r="1826" spans="2:9" ht="15" customHeight="1" x14ac:dyDescent="0.25">
      <c r="B1826" s="9" t="s">
        <v>2475</v>
      </c>
      <c r="C1826" s="1">
        <v>12</v>
      </c>
      <c r="D1826" s="2" t="s">
        <v>8416</v>
      </c>
      <c r="E1826" s="16"/>
      <c r="F1826" s="16" t="str">
        <f>IF(INDEX(I.Electricity.ES2U17C2,12)="","",INDEX(I.Electricity.ES2U17C2,12))</f>
        <v/>
      </c>
      <c r="G1826" s="16"/>
      <c r="H1826" s="1" t="str">
        <f t="shared" si="56"/>
        <v>Complete</v>
      </c>
      <c r="I1826" s="68" t="s">
        <v>2487</v>
      </c>
    </row>
    <row r="1827" spans="2:9" ht="15" customHeight="1" x14ac:dyDescent="0.25">
      <c r="B1827" s="9" t="s">
        <v>2475</v>
      </c>
      <c r="C1827" s="1">
        <v>13</v>
      </c>
      <c r="D1827" s="2" t="s">
        <v>8416</v>
      </c>
      <c r="E1827" s="16"/>
      <c r="F1827" s="16" t="str">
        <f>IF(INDEX(I.Electricity.ES2U17C2,13)="","",INDEX(I.Electricity.ES2U17C2,13))</f>
        <v/>
      </c>
      <c r="G1827" s="16"/>
      <c r="H1827" s="1" t="str">
        <f t="shared" si="56"/>
        <v>Complete</v>
      </c>
      <c r="I1827" s="68" t="s">
        <v>2488</v>
      </c>
    </row>
    <row r="1828" spans="2:9" ht="15" customHeight="1" x14ac:dyDescent="0.25">
      <c r="B1828" s="9" t="s">
        <v>2475</v>
      </c>
      <c r="C1828" s="1">
        <v>14</v>
      </c>
      <c r="D1828" s="2" t="s">
        <v>8416</v>
      </c>
      <c r="E1828" s="16"/>
      <c r="F1828" s="16" t="str">
        <f>IF(INDEX(I.Electricity.ES2U17C2,14)="","",INDEX(I.Electricity.ES2U17C2,14))</f>
        <v/>
      </c>
      <c r="G1828" s="16"/>
      <c r="H1828" s="1" t="str">
        <f t="shared" si="56"/>
        <v>Complete</v>
      </c>
      <c r="I1828" s="68" t="s">
        <v>2489</v>
      </c>
    </row>
    <row r="1829" spans="2:9" ht="15" customHeight="1" x14ac:dyDescent="0.25">
      <c r="B1829" s="9" t="s">
        <v>2475</v>
      </c>
      <c r="C1829" s="1">
        <v>15</v>
      </c>
      <c r="D1829" s="2" t="s">
        <v>8416</v>
      </c>
      <c r="E1829" s="16"/>
      <c r="F1829" s="16" t="str">
        <f>IF(INDEX(I.Electricity.ES2U17C2,15)="","",INDEX(I.Electricity.ES2U17C2,15))</f>
        <v/>
      </c>
      <c r="G1829" s="16"/>
      <c r="H1829" s="1" t="str">
        <f t="shared" si="56"/>
        <v>Complete</v>
      </c>
      <c r="I1829" s="68" t="s">
        <v>2490</v>
      </c>
    </row>
    <row r="1830" spans="2:9" ht="15" customHeight="1" x14ac:dyDescent="0.25">
      <c r="B1830" s="9" t="s">
        <v>2475</v>
      </c>
      <c r="C1830" s="1">
        <v>16</v>
      </c>
      <c r="D1830" s="2" t="s">
        <v>8416</v>
      </c>
      <c r="E1830" s="16"/>
      <c r="F1830" s="16" t="str">
        <f>IF(INDEX(I.Electricity.ES2U17C2,16)="","",INDEX(I.Electricity.ES2U17C2,16))</f>
        <v/>
      </c>
      <c r="G1830" s="16"/>
      <c r="H1830" s="1" t="str">
        <f t="shared" si="56"/>
        <v>Complete</v>
      </c>
      <c r="I1830" s="68" t="s">
        <v>2491</v>
      </c>
    </row>
    <row r="1831" spans="2:9" ht="15" customHeight="1" x14ac:dyDescent="0.25">
      <c r="B1831" s="9" t="s">
        <v>2475</v>
      </c>
      <c r="C1831" s="1">
        <v>17</v>
      </c>
      <c r="D1831" s="2" t="s">
        <v>8416</v>
      </c>
      <c r="E1831" s="16"/>
      <c r="F1831" s="16" t="str">
        <f>IF(INDEX(I.Electricity.ES2U17C2,17)="","",INDEX(I.Electricity.ES2U17C2,17))</f>
        <v/>
      </c>
      <c r="G1831" s="16"/>
      <c r="H1831" s="1" t="str">
        <f t="shared" si="56"/>
        <v>Complete</v>
      </c>
      <c r="I1831" s="68" t="s">
        <v>2492</v>
      </c>
    </row>
    <row r="1832" spans="2:9" ht="15" customHeight="1" x14ac:dyDescent="0.25">
      <c r="B1832" s="9" t="s">
        <v>2475</v>
      </c>
      <c r="C1832" s="1">
        <v>18</v>
      </c>
      <c r="D1832" s="2" t="s">
        <v>8416</v>
      </c>
      <c r="E1832" s="16"/>
      <c r="F1832" s="16" t="str">
        <f>IF(INDEX(I.Electricity.ES2U17C2,18)="","",INDEX(I.Electricity.ES2U17C2,18))</f>
        <v/>
      </c>
      <c r="G1832" s="16"/>
      <c r="H1832" s="1" t="str">
        <f t="shared" si="56"/>
        <v>Complete</v>
      </c>
      <c r="I1832" s="68" t="s">
        <v>2493</v>
      </c>
    </row>
    <row r="1833" spans="2:9" ht="15" customHeight="1" x14ac:dyDescent="0.25">
      <c r="B1833" s="9" t="s">
        <v>2475</v>
      </c>
      <c r="C1833" s="1">
        <v>19</v>
      </c>
      <c r="D1833" s="2" t="s">
        <v>8416</v>
      </c>
      <c r="E1833" s="16"/>
      <c r="F1833" s="16" t="str">
        <f>IF(INDEX(I.Electricity.ES2U17C2,19)="","",INDEX(I.Electricity.ES2U17C2,19))</f>
        <v/>
      </c>
      <c r="G1833" s="16"/>
      <c r="H1833" s="1" t="str">
        <f t="shared" si="56"/>
        <v>Complete</v>
      </c>
      <c r="I1833" s="68" t="s">
        <v>2494</v>
      </c>
    </row>
    <row r="1834" spans="2:9" ht="15" customHeight="1" x14ac:dyDescent="0.25">
      <c r="B1834" s="9" t="s">
        <v>2475</v>
      </c>
      <c r="C1834" s="1">
        <v>20</v>
      </c>
      <c r="D1834" s="2" t="s">
        <v>8416</v>
      </c>
      <c r="E1834" s="16"/>
      <c r="F1834" s="16" t="str">
        <f>IF(INDEX(I.Electricity.ES2U17C2,20)="","",INDEX(I.Electricity.ES2U17C2,20))</f>
        <v/>
      </c>
      <c r="G1834" s="16"/>
      <c r="H1834" s="1" t="str">
        <f t="shared" si="56"/>
        <v>Complete</v>
      </c>
      <c r="I1834" s="68" t="s">
        <v>2495</v>
      </c>
    </row>
    <row r="1835" spans="2:9" ht="15" customHeight="1" x14ac:dyDescent="0.25">
      <c r="B1835" s="9" t="s">
        <v>2475</v>
      </c>
      <c r="C1835" s="1">
        <v>21</v>
      </c>
      <c r="D1835" s="2" t="s">
        <v>8416</v>
      </c>
      <c r="E1835" s="16"/>
      <c r="F1835" s="16" t="str">
        <f>IF(INDEX(I.Electricity.ES2U17C2,21)="","",INDEX(I.Electricity.ES2U17C2,21))</f>
        <v/>
      </c>
      <c r="G1835" s="16"/>
      <c r="H1835" s="1" t="str">
        <f t="shared" si="56"/>
        <v>Complete</v>
      </c>
      <c r="I1835" s="68" t="s">
        <v>2496</v>
      </c>
    </row>
    <row r="1836" spans="2:9" ht="15" customHeight="1" x14ac:dyDescent="0.25">
      <c r="B1836" s="9" t="s">
        <v>2475</v>
      </c>
      <c r="C1836" s="1">
        <v>22</v>
      </c>
      <c r="D1836" s="2" t="s">
        <v>8416</v>
      </c>
      <c r="E1836" s="16"/>
      <c r="F1836" s="16" t="str">
        <f>IF(INDEX(I.Electricity.ES2U17C2,22)="","",INDEX(I.Electricity.ES2U17C2,22))</f>
        <v/>
      </c>
      <c r="G1836" s="16"/>
      <c r="H1836" s="1" t="str">
        <f t="shared" si="56"/>
        <v>Complete</v>
      </c>
      <c r="I1836" s="68" t="s">
        <v>2497</v>
      </c>
    </row>
    <row r="1837" spans="2:9" ht="15" customHeight="1" x14ac:dyDescent="0.25">
      <c r="B1837" s="9" t="s">
        <v>2475</v>
      </c>
      <c r="C1837" s="1">
        <v>23</v>
      </c>
      <c r="D1837" s="2" t="s">
        <v>8416</v>
      </c>
      <c r="E1837" s="16"/>
      <c r="F1837" s="16" t="str">
        <f>IF(INDEX(I.Electricity.ES2U17C2,23)="","",INDEX(I.Electricity.ES2U17C2,23))</f>
        <v/>
      </c>
      <c r="G1837" s="16"/>
      <c r="H1837" s="1" t="str">
        <f t="shared" si="56"/>
        <v>Complete</v>
      </c>
      <c r="I1837" s="68" t="s">
        <v>2498</v>
      </c>
    </row>
    <row r="1838" spans="2:9" ht="15" customHeight="1" x14ac:dyDescent="0.25">
      <c r="B1838" s="7" t="s">
        <v>2475</v>
      </c>
      <c r="C1838" s="5">
        <v>24</v>
      </c>
      <c r="D1838" s="6" t="s">
        <v>8416</v>
      </c>
      <c r="E1838" s="76"/>
      <c r="F1838" s="76" t="str">
        <f>IF(INDEX(I.Electricity.ES2U17C2,24)="","",INDEX(I.Electricity.ES2U17C2,24))</f>
        <v/>
      </c>
      <c r="G1838" s="76"/>
      <c r="H1838" s="5" t="str">
        <f t="shared" si="56"/>
        <v>Complete</v>
      </c>
      <c r="I1838" s="71" t="s">
        <v>2499</v>
      </c>
    </row>
    <row r="1839" spans="2:9" ht="15" customHeight="1" x14ac:dyDescent="0.25">
      <c r="B1839" s="9" t="s">
        <v>2500</v>
      </c>
      <c r="C1839" s="1">
        <v>1</v>
      </c>
      <c r="D1839" s="2" t="s">
        <v>8417</v>
      </c>
      <c r="E1839" s="16"/>
      <c r="F1839" s="16" t="str">
        <f>IF(INDEX(I.Electricity.ES2U18C2,1)="","",INDEX(I.Electricity.ES2U18C2,1))</f>
        <v/>
      </c>
      <c r="G1839" s="16"/>
      <c r="H1839" s="1" t="str">
        <f t="shared" ref="H1839:H1862" si="57">IF(AND(I.Developer.ES2=TRUE,I.Facility.UnitCount&gt;=18,I.Developer.C2=TRUE,F1839=""),"Incomplete","Complete")</f>
        <v>Complete</v>
      </c>
      <c r="I1839" s="68" t="s">
        <v>2501</v>
      </c>
    </row>
    <row r="1840" spans="2:9" ht="15" customHeight="1" x14ac:dyDescent="0.25">
      <c r="B1840" s="9" t="s">
        <v>2500</v>
      </c>
      <c r="C1840" s="1">
        <v>2</v>
      </c>
      <c r="D1840" s="2" t="s">
        <v>8417</v>
      </c>
      <c r="E1840" s="16"/>
      <c r="F1840" s="16" t="str">
        <f>IF(INDEX(I.Electricity.ES2U18C2,2)="","",INDEX(I.Electricity.ES2U18C2,2))</f>
        <v/>
      </c>
      <c r="G1840" s="16"/>
      <c r="H1840" s="1" t="str">
        <f t="shared" si="57"/>
        <v>Complete</v>
      </c>
      <c r="I1840" s="68" t="s">
        <v>2502</v>
      </c>
    </row>
    <row r="1841" spans="2:9" ht="15" customHeight="1" x14ac:dyDescent="0.25">
      <c r="B1841" s="9" t="s">
        <v>2500</v>
      </c>
      <c r="C1841" s="1">
        <v>3</v>
      </c>
      <c r="D1841" s="2" t="s">
        <v>8417</v>
      </c>
      <c r="E1841" s="16"/>
      <c r="F1841" s="16" t="str">
        <f>IF(INDEX(I.Electricity.ES2U18C2,3)="","",INDEX(I.Electricity.ES2U18C2,3))</f>
        <v/>
      </c>
      <c r="G1841" s="16"/>
      <c r="H1841" s="1" t="str">
        <f t="shared" si="57"/>
        <v>Complete</v>
      </c>
      <c r="I1841" s="68" t="s">
        <v>2503</v>
      </c>
    </row>
    <row r="1842" spans="2:9" ht="15" customHeight="1" x14ac:dyDescent="0.25">
      <c r="B1842" s="9" t="s">
        <v>2500</v>
      </c>
      <c r="C1842" s="1">
        <v>4</v>
      </c>
      <c r="D1842" s="2" t="s">
        <v>8417</v>
      </c>
      <c r="E1842" s="16"/>
      <c r="F1842" s="16" t="str">
        <f>IF(INDEX(I.Electricity.ES2U18C2,4)="","",INDEX(I.Electricity.ES2U18C2,4))</f>
        <v/>
      </c>
      <c r="G1842" s="16"/>
      <c r="H1842" s="1" t="str">
        <f t="shared" si="57"/>
        <v>Complete</v>
      </c>
      <c r="I1842" s="68" t="s">
        <v>2504</v>
      </c>
    </row>
    <row r="1843" spans="2:9" ht="15" customHeight="1" x14ac:dyDescent="0.25">
      <c r="B1843" s="9" t="s">
        <v>2500</v>
      </c>
      <c r="C1843" s="1">
        <v>5</v>
      </c>
      <c r="D1843" s="2" t="s">
        <v>8417</v>
      </c>
      <c r="E1843" s="16"/>
      <c r="F1843" s="16" t="str">
        <f>IF(INDEX(I.Electricity.ES2U18C2,5)="","",INDEX(I.Electricity.ES2U18C2,5))</f>
        <v/>
      </c>
      <c r="G1843" s="16"/>
      <c r="H1843" s="1" t="str">
        <f t="shared" si="57"/>
        <v>Complete</v>
      </c>
      <c r="I1843" s="68" t="s">
        <v>2505</v>
      </c>
    </row>
    <row r="1844" spans="2:9" ht="15" customHeight="1" x14ac:dyDescent="0.25">
      <c r="B1844" s="9" t="s">
        <v>2500</v>
      </c>
      <c r="C1844" s="1">
        <v>6</v>
      </c>
      <c r="D1844" s="2" t="s">
        <v>8417</v>
      </c>
      <c r="E1844" s="16"/>
      <c r="F1844" s="16" t="str">
        <f>IF(INDEX(I.Electricity.ES2U18C2,6)="","",INDEX(I.Electricity.ES2U18C2,6))</f>
        <v/>
      </c>
      <c r="G1844" s="16"/>
      <c r="H1844" s="1" t="str">
        <f t="shared" si="57"/>
        <v>Complete</v>
      </c>
      <c r="I1844" s="68" t="s">
        <v>2506</v>
      </c>
    </row>
    <row r="1845" spans="2:9" ht="15" customHeight="1" x14ac:dyDescent="0.25">
      <c r="B1845" s="9" t="s">
        <v>2500</v>
      </c>
      <c r="C1845" s="1">
        <v>7</v>
      </c>
      <c r="D1845" s="2" t="s">
        <v>8417</v>
      </c>
      <c r="E1845" s="16"/>
      <c r="F1845" s="16" t="str">
        <f>IF(INDEX(I.Electricity.ES2U18C2,7)="","",INDEX(I.Electricity.ES2U18C2,7))</f>
        <v/>
      </c>
      <c r="G1845" s="16"/>
      <c r="H1845" s="1" t="str">
        <f t="shared" si="57"/>
        <v>Complete</v>
      </c>
      <c r="I1845" s="68" t="s">
        <v>2507</v>
      </c>
    </row>
    <row r="1846" spans="2:9" ht="15" customHeight="1" x14ac:dyDescent="0.25">
      <c r="B1846" s="9" t="s">
        <v>2500</v>
      </c>
      <c r="C1846" s="1">
        <v>8</v>
      </c>
      <c r="D1846" s="2" t="s">
        <v>8417</v>
      </c>
      <c r="E1846" s="16"/>
      <c r="F1846" s="16" t="str">
        <f>IF(INDEX(I.Electricity.ES2U18C2,8)="","",INDEX(I.Electricity.ES2U18C2,8))</f>
        <v/>
      </c>
      <c r="G1846" s="16"/>
      <c r="H1846" s="1" t="str">
        <f t="shared" si="57"/>
        <v>Complete</v>
      </c>
      <c r="I1846" s="68" t="s">
        <v>2508</v>
      </c>
    </row>
    <row r="1847" spans="2:9" ht="15" customHeight="1" x14ac:dyDescent="0.25">
      <c r="B1847" s="9" t="s">
        <v>2500</v>
      </c>
      <c r="C1847" s="1">
        <v>9</v>
      </c>
      <c r="D1847" s="2" t="s">
        <v>8417</v>
      </c>
      <c r="E1847" s="16"/>
      <c r="F1847" s="16" t="str">
        <f>IF(INDEX(I.Electricity.ES2U18C2,9)="","",INDEX(I.Electricity.ES2U18C2,9))</f>
        <v/>
      </c>
      <c r="G1847" s="16"/>
      <c r="H1847" s="1" t="str">
        <f t="shared" si="57"/>
        <v>Complete</v>
      </c>
      <c r="I1847" s="68" t="s">
        <v>2509</v>
      </c>
    </row>
    <row r="1848" spans="2:9" ht="15" customHeight="1" x14ac:dyDescent="0.25">
      <c r="B1848" s="9" t="s">
        <v>2500</v>
      </c>
      <c r="C1848" s="1">
        <v>10</v>
      </c>
      <c r="D1848" s="2" t="s">
        <v>8417</v>
      </c>
      <c r="E1848" s="16"/>
      <c r="F1848" s="16" t="str">
        <f>IF(INDEX(I.Electricity.ES2U18C2,10)="","",INDEX(I.Electricity.ES2U18C2,10))</f>
        <v/>
      </c>
      <c r="G1848" s="16"/>
      <c r="H1848" s="1" t="str">
        <f t="shared" si="57"/>
        <v>Complete</v>
      </c>
      <c r="I1848" s="68" t="s">
        <v>2510</v>
      </c>
    </row>
    <row r="1849" spans="2:9" ht="15" customHeight="1" x14ac:dyDescent="0.25">
      <c r="B1849" s="9" t="s">
        <v>2500</v>
      </c>
      <c r="C1849" s="1">
        <v>11</v>
      </c>
      <c r="D1849" s="2" t="s">
        <v>8417</v>
      </c>
      <c r="E1849" s="16"/>
      <c r="F1849" s="16" t="str">
        <f>IF(INDEX(I.Electricity.ES2U18C2,11)="","",INDEX(I.Electricity.ES2U18C2,11))</f>
        <v/>
      </c>
      <c r="G1849" s="16"/>
      <c r="H1849" s="1" t="str">
        <f t="shared" si="57"/>
        <v>Complete</v>
      </c>
      <c r="I1849" s="68" t="s">
        <v>2511</v>
      </c>
    </row>
    <row r="1850" spans="2:9" ht="15" customHeight="1" x14ac:dyDescent="0.25">
      <c r="B1850" s="9" t="s">
        <v>2500</v>
      </c>
      <c r="C1850" s="1">
        <v>12</v>
      </c>
      <c r="D1850" s="2" t="s">
        <v>8417</v>
      </c>
      <c r="E1850" s="16"/>
      <c r="F1850" s="16" t="str">
        <f>IF(INDEX(I.Electricity.ES2U18C2,12)="","",INDEX(I.Electricity.ES2U18C2,12))</f>
        <v/>
      </c>
      <c r="G1850" s="16"/>
      <c r="H1850" s="1" t="str">
        <f t="shared" si="57"/>
        <v>Complete</v>
      </c>
      <c r="I1850" s="68" t="s">
        <v>2512</v>
      </c>
    </row>
    <row r="1851" spans="2:9" ht="15" customHeight="1" x14ac:dyDescent="0.25">
      <c r="B1851" s="9" t="s">
        <v>2500</v>
      </c>
      <c r="C1851" s="1">
        <v>13</v>
      </c>
      <c r="D1851" s="2" t="s">
        <v>8417</v>
      </c>
      <c r="E1851" s="16"/>
      <c r="F1851" s="16" t="str">
        <f>IF(INDEX(I.Electricity.ES2U18C2,13)="","",INDEX(I.Electricity.ES2U18C2,13))</f>
        <v/>
      </c>
      <c r="G1851" s="16"/>
      <c r="H1851" s="1" t="str">
        <f t="shared" si="57"/>
        <v>Complete</v>
      </c>
      <c r="I1851" s="68" t="s">
        <v>2513</v>
      </c>
    </row>
    <row r="1852" spans="2:9" ht="15" customHeight="1" x14ac:dyDescent="0.25">
      <c r="B1852" s="9" t="s">
        <v>2500</v>
      </c>
      <c r="C1852" s="1">
        <v>14</v>
      </c>
      <c r="D1852" s="2" t="s">
        <v>8417</v>
      </c>
      <c r="E1852" s="16"/>
      <c r="F1852" s="16" t="str">
        <f>IF(INDEX(I.Electricity.ES2U18C2,14)="","",INDEX(I.Electricity.ES2U18C2,14))</f>
        <v/>
      </c>
      <c r="G1852" s="16"/>
      <c r="H1852" s="1" t="str">
        <f t="shared" si="57"/>
        <v>Complete</v>
      </c>
      <c r="I1852" s="68" t="s">
        <v>2514</v>
      </c>
    </row>
    <row r="1853" spans="2:9" ht="15" customHeight="1" x14ac:dyDescent="0.25">
      <c r="B1853" s="9" t="s">
        <v>2500</v>
      </c>
      <c r="C1853" s="1">
        <v>15</v>
      </c>
      <c r="D1853" s="2" t="s">
        <v>8417</v>
      </c>
      <c r="E1853" s="16"/>
      <c r="F1853" s="16" t="str">
        <f>IF(INDEX(I.Electricity.ES2U18C2,15)="","",INDEX(I.Electricity.ES2U18C2,15))</f>
        <v/>
      </c>
      <c r="G1853" s="16"/>
      <c r="H1853" s="1" t="str">
        <f t="shared" si="57"/>
        <v>Complete</v>
      </c>
      <c r="I1853" s="68" t="s">
        <v>2515</v>
      </c>
    </row>
    <row r="1854" spans="2:9" ht="15" customHeight="1" x14ac:dyDescent="0.25">
      <c r="B1854" s="9" t="s">
        <v>2500</v>
      </c>
      <c r="C1854" s="1">
        <v>16</v>
      </c>
      <c r="D1854" s="2" t="s">
        <v>8417</v>
      </c>
      <c r="E1854" s="16"/>
      <c r="F1854" s="16" t="str">
        <f>IF(INDEX(I.Electricity.ES2U18C2,16)="","",INDEX(I.Electricity.ES2U18C2,16))</f>
        <v/>
      </c>
      <c r="G1854" s="16"/>
      <c r="H1854" s="1" t="str">
        <f t="shared" si="57"/>
        <v>Complete</v>
      </c>
      <c r="I1854" s="68" t="s">
        <v>2516</v>
      </c>
    </row>
    <row r="1855" spans="2:9" ht="15" customHeight="1" x14ac:dyDescent="0.25">
      <c r="B1855" s="9" t="s">
        <v>2500</v>
      </c>
      <c r="C1855" s="1">
        <v>17</v>
      </c>
      <c r="D1855" s="2" t="s">
        <v>8417</v>
      </c>
      <c r="E1855" s="16"/>
      <c r="F1855" s="16" t="str">
        <f>IF(INDEX(I.Electricity.ES2U18C2,17)="","",INDEX(I.Electricity.ES2U18C2,17))</f>
        <v/>
      </c>
      <c r="G1855" s="16"/>
      <c r="H1855" s="1" t="str">
        <f t="shared" si="57"/>
        <v>Complete</v>
      </c>
      <c r="I1855" s="68" t="s">
        <v>2517</v>
      </c>
    </row>
    <row r="1856" spans="2:9" ht="15" customHeight="1" x14ac:dyDescent="0.25">
      <c r="B1856" s="9" t="s">
        <v>2500</v>
      </c>
      <c r="C1856" s="1">
        <v>18</v>
      </c>
      <c r="D1856" s="2" t="s">
        <v>8417</v>
      </c>
      <c r="E1856" s="16"/>
      <c r="F1856" s="16" t="str">
        <f>IF(INDEX(I.Electricity.ES2U18C2,18)="","",INDEX(I.Electricity.ES2U18C2,18))</f>
        <v/>
      </c>
      <c r="G1856" s="16"/>
      <c r="H1856" s="1" t="str">
        <f t="shared" si="57"/>
        <v>Complete</v>
      </c>
      <c r="I1856" s="68" t="s">
        <v>2518</v>
      </c>
    </row>
    <row r="1857" spans="2:9" ht="15" customHeight="1" x14ac:dyDescent="0.25">
      <c r="B1857" s="9" t="s">
        <v>2500</v>
      </c>
      <c r="C1857" s="1">
        <v>19</v>
      </c>
      <c r="D1857" s="2" t="s">
        <v>8417</v>
      </c>
      <c r="E1857" s="16"/>
      <c r="F1857" s="16" t="str">
        <f>IF(INDEX(I.Electricity.ES2U18C2,19)="","",INDEX(I.Electricity.ES2U18C2,19))</f>
        <v/>
      </c>
      <c r="G1857" s="16"/>
      <c r="H1857" s="1" t="str">
        <f t="shared" si="57"/>
        <v>Complete</v>
      </c>
      <c r="I1857" s="68" t="s">
        <v>2519</v>
      </c>
    </row>
    <row r="1858" spans="2:9" ht="15" customHeight="1" x14ac:dyDescent="0.25">
      <c r="B1858" s="9" t="s">
        <v>2500</v>
      </c>
      <c r="C1858" s="1">
        <v>20</v>
      </c>
      <c r="D1858" s="2" t="s">
        <v>8417</v>
      </c>
      <c r="E1858" s="16"/>
      <c r="F1858" s="16" t="str">
        <f>IF(INDEX(I.Electricity.ES2U18C2,20)="","",INDEX(I.Electricity.ES2U18C2,20))</f>
        <v/>
      </c>
      <c r="G1858" s="16"/>
      <c r="H1858" s="1" t="str">
        <f t="shared" si="57"/>
        <v>Complete</v>
      </c>
      <c r="I1858" s="68" t="s">
        <v>2520</v>
      </c>
    </row>
    <row r="1859" spans="2:9" ht="15" customHeight="1" x14ac:dyDescent="0.25">
      <c r="B1859" s="9" t="s">
        <v>2500</v>
      </c>
      <c r="C1859" s="1">
        <v>21</v>
      </c>
      <c r="D1859" s="2" t="s">
        <v>8417</v>
      </c>
      <c r="E1859" s="16"/>
      <c r="F1859" s="16" t="str">
        <f>IF(INDEX(I.Electricity.ES2U18C2,21)="","",INDEX(I.Electricity.ES2U18C2,21))</f>
        <v/>
      </c>
      <c r="G1859" s="16"/>
      <c r="H1859" s="1" t="str">
        <f t="shared" si="57"/>
        <v>Complete</v>
      </c>
      <c r="I1859" s="68" t="s">
        <v>2521</v>
      </c>
    </row>
    <row r="1860" spans="2:9" ht="15" customHeight="1" x14ac:dyDescent="0.25">
      <c r="B1860" s="9" t="s">
        <v>2500</v>
      </c>
      <c r="C1860" s="1">
        <v>22</v>
      </c>
      <c r="D1860" s="2" t="s">
        <v>8417</v>
      </c>
      <c r="E1860" s="16"/>
      <c r="F1860" s="16" t="str">
        <f>IF(INDEX(I.Electricity.ES2U18C2,22)="","",INDEX(I.Electricity.ES2U18C2,22))</f>
        <v/>
      </c>
      <c r="G1860" s="16"/>
      <c r="H1860" s="1" t="str">
        <f t="shared" si="57"/>
        <v>Complete</v>
      </c>
      <c r="I1860" s="68" t="s">
        <v>2522</v>
      </c>
    </row>
    <row r="1861" spans="2:9" ht="15" customHeight="1" x14ac:dyDescent="0.25">
      <c r="B1861" s="9" t="s">
        <v>2500</v>
      </c>
      <c r="C1861" s="1">
        <v>23</v>
      </c>
      <c r="D1861" s="2" t="s">
        <v>8417</v>
      </c>
      <c r="E1861" s="16"/>
      <c r="F1861" s="16" t="str">
        <f>IF(INDEX(I.Electricity.ES2U18C2,23)="","",INDEX(I.Electricity.ES2U18C2,23))</f>
        <v/>
      </c>
      <c r="G1861" s="16"/>
      <c r="H1861" s="1" t="str">
        <f t="shared" si="57"/>
        <v>Complete</v>
      </c>
      <c r="I1861" s="68" t="s">
        <v>2523</v>
      </c>
    </row>
    <row r="1862" spans="2:9" ht="15" customHeight="1" x14ac:dyDescent="0.25">
      <c r="B1862" s="7" t="s">
        <v>2500</v>
      </c>
      <c r="C1862" s="5">
        <v>24</v>
      </c>
      <c r="D1862" s="6" t="s">
        <v>8417</v>
      </c>
      <c r="E1862" s="76"/>
      <c r="F1862" s="76" t="str">
        <f>IF(INDEX(I.Electricity.ES2U18C2,24)="","",INDEX(I.Electricity.ES2U18C2,24))</f>
        <v/>
      </c>
      <c r="G1862" s="76"/>
      <c r="H1862" s="5" t="str">
        <f t="shared" si="57"/>
        <v>Complete</v>
      </c>
      <c r="I1862" s="71" t="s">
        <v>2524</v>
      </c>
    </row>
    <row r="1863" spans="2:9" ht="15" customHeight="1" x14ac:dyDescent="0.25">
      <c r="B1863" s="9" t="s">
        <v>2525</v>
      </c>
      <c r="C1863" s="1">
        <v>1</v>
      </c>
      <c r="D1863" s="2" t="s">
        <v>8418</v>
      </c>
      <c r="E1863" s="16"/>
      <c r="F1863" s="16" t="str">
        <f>IF(INDEX(I.Electricity.ES2U19C2,1)="","",INDEX(I.Electricity.ES2U19C2,1))</f>
        <v/>
      </c>
      <c r="G1863" s="16"/>
      <c r="H1863" s="1" t="str">
        <f t="shared" ref="H1863:H1886" si="58">IF(AND(I.Developer.ES2=TRUE,I.Facility.UnitCount&gt;=19,I.Developer.C2=TRUE,F1863=""),"Incomplete","Complete")</f>
        <v>Complete</v>
      </c>
      <c r="I1863" s="68" t="s">
        <v>2526</v>
      </c>
    </row>
    <row r="1864" spans="2:9" ht="15" customHeight="1" x14ac:dyDescent="0.25">
      <c r="B1864" s="9" t="s">
        <v>2525</v>
      </c>
      <c r="C1864" s="1">
        <v>2</v>
      </c>
      <c r="D1864" s="2" t="s">
        <v>8418</v>
      </c>
      <c r="E1864" s="16"/>
      <c r="F1864" s="16" t="str">
        <f>IF(INDEX(I.Electricity.ES2U19C2,2)="","",INDEX(I.Electricity.ES2U19C2,2))</f>
        <v/>
      </c>
      <c r="G1864" s="16"/>
      <c r="H1864" s="1" t="str">
        <f t="shared" si="58"/>
        <v>Complete</v>
      </c>
      <c r="I1864" s="68" t="s">
        <v>2527</v>
      </c>
    </row>
    <row r="1865" spans="2:9" ht="15" customHeight="1" x14ac:dyDescent="0.25">
      <c r="B1865" s="9" t="s">
        <v>2525</v>
      </c>
      <c r="C1865" s="1">
        <v>3</v>
      </c>
      <c r="D1865" s="2" t="s">
        <v>8418</v>
      </c>
      <c r="E1865" s="16"/>
      <c r="F1865" s="16" t="str">
        <f>IF(INDEX(I.Electricity.ES2U19C2,3)="","",INDEX(I.Electricity.ES2U19C2,3))</f>
        <v/>
      </c>
      <c r="G1865" s="16"/>
      <c r="H1865" s="1" t="str">
        <f t="shared" si="58"/>
        <v>Complete</v>
      </c>
      <c r="I1865" s="68" t="s">
        <v>2528</v>
      </c>
    </row>
    <row r="1866" spans="2:9" ht="15" customHeight="1" x14ac:dyDescent="0.25">
      <c r="B1866" s="9" t="s">
        <v>2525</v>
      </c>
      <c r="C1866" s="1">
        <v>4</v>
      </c>
      <c r="D1866" s="2" t="s">
        <v>8418</v>
      </c>
      <c r="E1866" s="16"/>
      <c r="F1866" s="16" t="str">
        <f>IF(INDEX(I.Electricity.ES2U19C2,4)="","",INDEX(I.Electricity.ES2U19C2,4))</f>
        <v/>
      </c>
      <c r="G1866" s="16"/>
      <c r="H1866" s="1" t="str">
        <f t="shared" si="58"/>
        <v>Complete</v>
      </c>
      <c r="I1866" s="68" t="s">
        <v>2529</v>
      </c>
    </row>
    <row r="1867" spans="2:9" ht="15" customHeight="1" x14ac:dyDescent="0.25">
      <c r="B1867" s="9" t="s">
        <v>2525</v>
      </c>
      <c r="C1867" s="1">
        <v>5</v>
      </c>
      <c r="D1867" s="2" t="s">
        <v>8418</v>
      </c>
      <c r="E1867" s="16"/>
      <c r="F1867" s="16" t="str">
        <f>IF(INDEX(I.Electricity.ES2U19C2,5)="","",INDEX(I.Electricity.ES2U19C2,5))</f>
        <v/>
      </c>
      <c r="G1867" s="16"/>
      <c r="H1867" s="1" t="str">
        <f t="shared" si="58"/>
        <v>Complete</v>
      </c>
      <c r="I1867" s="68" t="s">
        <v>2530</v>
      </c>
    </row>
    <row r="1868" spans="2:9" ht="15" customHeight="1" x14ac:dyDescent="0.25">
      <c r="B1868" s="9" t="s">
        <v>2525</v>
      </c>
      <c r="C1868" s="1">
        <v>6</v>
      </c>
      <c r="D1868" s="2" t="s">
        <v>8418</v>
      </c>
      <c r="E1868" s="16"/>
      <c r="F1868" s="16" t="str">
        <f>IF(INDEX(I.Electricity.ES2U19C2,6)="","",INDEX(I.Electricity.ES2U19C2,6))</f>
        <v/>
      </c>
      <c r="G1868" s="16"/>
      <c r="H1868" s="1" t="str">
        <f t="shared" si="58"/>
        <v>Complete</v>
      </c>
      <c r="I1868" s="68" t="s">
        <v>2531</v>
      </c>
    </row>
    <row r="1869" spans="2:9" ht="15" customHeight="1" x14ac:dyDescent="0.25">
      <c r="B1869" s="9" t="s">
        <v>2525</v>
      </c>
      <c r="C1869" s="1">
        <v>7</v>
      </c>
      <c r="D1869" s="2" t="s">
        <v>8418</v>
      </c>
      <c r="E1869" s="16"/>
      <c r="F1869" s="16" t="str">
        <f>IF(INDEX(I.Electricity.ES2U19C2,7)="","",INDEX(I.Electricity.ES2U19C2,7))</f>
        <v/>
      </c>
      <c r="G1869" s="16"/>
      <c r="H1869" s="1" t="str">
        <f t="shared" si="58"/>
        <v>Complete</v>
      </c>
      <c r="I1869" s="68" t="s">
        <v>2532</v>
      </c>
    </row>
    <row r="1870" spans="2:9" ht="15" customHeight="1" x14ac:dyDescent="0.25">
      <c r="B1870" s="9" t="s">
        <v>2525</v>
      </c>
      <c r="C1870" s="1">
        <v>8</v>
      </c>
      <c r="D1870" s="2" t="s">
        <v>8418</v>
      </c>
      <c r="E1870" s="16"/>
      <c r="F1870" s="16" t="str">
        <f>IF(INDEX(I.Electricity.ES2U19C2,8)="","",INDEX(I.Electricity.ES2U19C2,8))</f>
        <v/>
      </c>
      <c r="G1870" s="16"/>
      <c r="H1870" s="1" t="str">
        <f t="shared" si="58"/>
        <v>Complete</v>
      </c>
      <c r="I1870" s="68" t="s">
        <v>2533</v>
      </c>
    </row>
    <row r="1871" spans="2:9" ht="15" customHeight="1" x14ac:dyDescent="0.25">
      <c r="B1871" s="9" t="s">
        <v>2525</v>
      </c>
      <c r="C1871" s="1">
        <v>9</v>
      </c>
      <c r="D1871" s="2" t="s">
        <v>8418</v>
      </c>
      <c r="E1871" s="16"/>
      <c r="F1871" s="16" t="str">
        <f>IF(INDEX(I.Electricity.ES2U19C2,9)="","",INDEX(I.Electricity.ES2U19C2,9))</f>
        <v/>
      </c>
      <c r="G1871" s="16"/>
      <c r="H1871" s="1" t="str">
        <f t="shared" si="58"/>
        <v>Complete</v>
      </c>
      <c r="I1871" s="68" t="s">
        <v>2534</v>
      </c>
    </row>
    <row r="1872" spans="2:9" ht="15" customHeight="1" x14ac:dyDescent="0.25">
      <c r="B1872" s="9" t="s">
        <v>2525</v>
      </c>
      <c r="C1872" s="1">
        <v>10</v>
      </c>
      <c r="D1872" s="2" t="s">
        <v>8418</v>
      </c>
      <c r="E1872" s="16"/>
      <c r="F1872" s="16" t="str">
        <f>IF(INDEX(I.Electricity.ES2U19C2,10)="","",INDEX(I.Electricity.ES2U19C2,10))</f>
        <v/>
      </c>
      <c r="G1872" s="16"/>
      <c r="H1872" s="1" t="str">
        <f t="shared" si="58"/>
        <v>Complete</v>
      </c>
      <c r="I1872" s="68" t="s">
        <v>2535</v>
      </c>
    </row>
    <row r="1873" spans="2:9" ht="15" customHeight="1" x14ac:dyDescent="0.25">
      <c r="B1873" s="9" t="s">
        <v>2525</v>
      </c>
      <c r="C1873" s="1">
        <v>11</v>
      </c>
      <c r="D1873" s="2" t="s">
        <v>8418</v>
      </c>
      <c r="E1873" s="16"/>
      <c r="F1873" s="16" t="str">
        <f>IF(INDEX(I.Electricity.ES2U19C2,11)="","",INDEX(I.Electricity.ES2U19C2,11))</f>
        <v/>
      </c>
      <c r="G1873" s="16"/>
      <c r="H1873" s="1" t="str">
        <f t="shared" si="58"/>
        <v>Complete</v>
      </c>
      <c r="I1873" s="68" t="s">
        <v>2536</v>
      </c>
    </row>
    <row r="1874" spans="2:9" ht="15" customHeight="1" x14ac:dyDescent="0.25">
      <c r="B1874" s="9" t="s">
        <v>2525</v>
      </c>
      <c r="C1874" s="1">
        <v>12</v>
      </c>
      <c r="D1874" s="2" t="s">
        <v>8418</v>
      </c>
      <c r="E1874" s="16"/>
      <c r="F1874" s="16" t="str">
        <f>IF(INDEX(I.Electricity.ES2U19C2,12)="","",INDEX(I.Electricity.ES2U19C2,12))</f>
        <v/>
      </c>
      <c r="G1874" s="16"/>
      <c r="H1874" s="1" t="str">
        <f t="shared" si="58"/>
        <v>Complete</v>
      </c>
      <c r="I1874" s="68" t="s">
        <v>2537</v>
      </c>
    </row>
    <row r="1875" spans="2:9" ht="15" customHeight="1" x14ac:dyDescent="0.25">
      <c r="B1875" s="9" t="s">
        <v>2525</v>
      </c>
      <c r="C1875" s="1">
        <v>13</v>
      </c>
      <c r="D1875" s="2" t="s">
        <v>8418</v>
      </c>
      <c r="E1875" s="16"/>
      <c r="F1875" s="16" t="str">
        <f>IF(INDEX(I.Electricity.ES2U19C2,13)="","",INDEX(I.Electricity.ES2U19C2,13))</f>
        <v/>
      </c>
      <c r="G1875" s="16"/>
      <c r="H1875" s="1" t="str">
        <f t="shared" si="58"/>
        <v>Complete</v>
      </c>
      <c r="I1875" s="68" t="s">
        <v>2538</v>
      </c>
    </row>
    <row r="1876" spans="2:9" ht="15" customHeight="1" x14ac:dyDescent="0.25">
      <c r="B1876" s="9" t="s">
        <v>2525</v>
      </c>
      <c r="C1876" s="1">
        <v>14</v>
      </c>
      <c r="D1876" s="2" t="s">
        <v>8418</v>
      </c>
      <c r="E1876" s="16"/>
      <c r="F1876" s="16" t="str">
        <f>IF(INDEX(I.Electricity.ES2U19C2,14)="","",INDEX(I.Electricity.ES2U19C2,14))</f>
        <v/>
      </c>
      <c r="G1876" s="16"/>
      <c r="H1876" s="1" t="str">
        <f t="shared" si="58"/>
        <v>Complete</v>
      </c>
      <c r="I1876" s="68" t="s">
        <v>2539</v>
      </c>
    </row>
    <row r="1877" spans="2:9" ht="15" customHeight="1" x14ac:dyDescent="0.25">
      <c r="B1877" s="9" t="s">
        <v>2525</v>
      </c>
      <c r="C1877" s="1">
        <v>15</v>
      </c>
      <c r="D1877" s="2" t="s">
        <v>8418</v>
      </c>
      <c r="E1877" s="16"/>
      <c r="F1877" s="16" t="str">
        <f>IF(INDEX(I.Electricity.ES2U19C2,15)="","",INDEX(I.Electricity.ES2U19C2,15))</f>
        <v/>
      </c>
      <c r="G1877" s="16"/>
      <c r="H1877" s="1" t="str">
        <f t="shared" si="58"/>
        <v>Complete</v>
      </c>
      <c r="I1877" s="68" t="s">
        <v>2540</v>
      </c>
    </row>
    <row r="1878" spans="2:9" ht="15" customHeight="1" x14ac:dyDescent="0.25">
      <c r="B1878" s="9" t="s">
        <v>2525</v>
      </c>
      <c r="C1878" s="1">
        <v>16</v>
      </c>
      <c r="D1878" s="2" t="s">
        <v>8418</v>
      </c>
      <c r="E1878" s="16"/>
      <c r="F1878" s="16" t="str">
        <f>IF(INDEX(I.Electricity.ES2U19C2,16)="","",INDEX(I.Electricity.ES2U19C2,16))</f>
        <v/>
      </c>
      <c r="G1878" s="16"/>
      <c r="H1878" s="1" t="str">
        <f t="shared" si="58"/>
        <v>Complete</v>
      </c>
      <c r="I1878" s="68" t="s">
        <v>2541</v>
      </c>
    </row>
    <row r="1879" spans="2:9" ht="15" customHeight="1" x14ac:dyDescent="0.25">
      <c r="B1879" s="9" t="s">
        <v>2525</v>
      </c>
      <c r="C1879" s="1">
        <v>17</v>
      </c>
      <c r="D1879" s="2" t="s">
        <v>8418</v>
      </c>
      <c r="E1879" s="16"/>
      <c r="F1879" s="16" t="str">
        <f>IF(INDEX(I.Electricity.ES2U19C2,17)="","",INDEX(I.Electricity.ES2U19C2,17))</f>
        <v/>
      </c>
      <c r="G1879" s="16"/>
      <c r="H1879" s="1" t="str">
        <f t="shared" si="58"/>
        <v>Complete</v>
      </c>
      <c r="I1879" s="68" t="s">
        <v>2542</v>
      </c>
    </row>
    <row r="1880" spans="2:9" ht="15" customHeight="1" x14ac:dyDescent="0.25">
      <c r="B1880" s="9" t="s">
        <v>2525</v>
      </c>
      <c r="C1880" s="1">
        <v>18</v>
      </c>
      <c r="D1880" s="2" t="s">
        <v>8418</v>
      </c>
      <c r="E1880" s="16"/>
      <c r="F1880" s="16" t="str">
        <f>IF(INDEX(I.Electricity.ES2U19C2,18)="","",INDEX(I.Electricity.ES2U19C2,18))</f>
        <v/>
      </c>
      <c r="G1880" s="16"/>
      <c r="H1880" s="1" t="str">
        <f t="shared" si="58"/>
        <v>Complete</v>
      </c>
      <c r="I1880" s="68" t="s">
        <v>2543</v>
      </c>
    </row>
    <row r="1881" spans="2:9" ht="15" customHeight="1" x14ac:dyDescent="0.25">
      <c r="B1881" s="9" t="s">
        <v>2525</v>
      </c>
      <c r="C1881" s="1">
        <v>19</v>
      </c>
      <c r="D1881" s="2" t="s">
        <v>8418</v>
      </c>
      <c r="E1881" s="16"/>
      <c r="F1881" s="16" t="str">
        <f>IF(INDEX(I.Electricity.ES2U19C2,19)="","",INDEX(I.Electricity.ES2U19C2,19))</f>
        <v/>
      </c>
      <c r="G1881" s="16"/>
      <c r="H1881" s="1" t="str">
        <f t="shared" si="58"/>
        <v>Complete</v>
      </c>
      <c r="I1881" s="68" t="s">
        <v>2544</v>
      </c>
    </row>
    <row r="1882" spans="2:9" ht="15" customHeight="1" x14ac:dyDescent="0.25">
      <c r="B1882" s="9" t="s">
        <v>2525</v>
      </c>
      <c r="C1882" s="1">
        <v>20</v>
      </c>
      <c r="D1882" s="2" t="s">
        <v>8418</v>
      </c>
      <c r="E1882" s="16"/>
      <c r="F1882" s="16" t="str">
        <f>IF(INDEX(I.Electricity.ES2U19C2,20)="","",INDEX(I.Electricity.ES2U19C2,20))</f>
        <v/>
      </c>
      <c r="G1882" s="16"/>
      <c r="H1882" s="1" t="str">
        <f t="shared" si="58"/>
        <v>Complete</v>
      </c>
      <c r="I1882" s="68" t="s">
        <v>2545</v>
      </c>
    </row>
    <row r="1883" spans="2:9" ht="15" customHeight="1" x14ac:dyDescent="0.25">
      <c r="B1883" s="9" t="s">
        <v>2525</v>
      </c>
      <c r="C1883" s="1">
        <v>21</v>
      </c>
      <c r="D1883" s="2" t="s">
        <v>8418</v>
      </c>
      <c r="E1883" s="16"/>
      <c r="F1883" s="16" t="str">
        <f>IF(INDEX(I.Electricity.ES2U19C2,21)="","",INDEX(I.Electricity.ES2U19C2,21))</f>
        <v/>
      </c>
      <c r="G1883" s="16"/>
      <c r="H1883" s="1" t="str">
        <f t="shared" si="58"/>
        <v>Complete</v>
      </c>
      <c r="I1883" s="68" t="s">
        <v>2546</v>
      </c>
    </row>
    <row r="1884" spans="2:9" ht="15" customHeight="1" x14ac:dyDescent="0.25">
      <c r="B1884" s="9" t="s">
        <v>2525</v>
      </c>
      <c r="C1884" s="1">
        <v>22</v>
      </c>
      <c r="D1884" s="2" t="s">
        <v>8418</v>
      </c>
      <c r="E1884" s="16"/>
      <c r="F1884" s="16" t="str">
        <f>IF(INDEX(I.Electricity.ES2U19C2,22)="","",INDEX(I.Electricity.ES2U19C2,22))</f>
        <v/>
      </c>
      <c r="G1884" s="16"/>
      <c r="H1884" s="1" t="str">
        <f t="shared" si="58"/>
        <v>Complete</v>
      </c>
      <c r="I1884" s="68" t="s">
        <v>2547</v>
      </c>
    </row>
    <row r="1885" spans="2:9" ht="15" customHeight="1" x14ac:dyDescent="0.25">
      <c r="B1885" s="9" t="s">
        <v>2525</v>
      </c>
      <c r="C1885" s="1">
        <v>23</v>
      </c>
      <c r="D1885" s="2" t="s">
        <v>8418</v>
      </c>
      <c r="E1885" s="16"/>
      <c r="F1885" s="16" t="str">
        <f>IF(INDEX(I.Electricity.ES2U19C2,23)="","",INDEX(I.Electricity.ES2U19C2,23))</f>
        <v/>
      </c>
      <c r="G1885" s="16"/>
      <c r="H1885" s="1" t="str">
        <f t="shared" si="58"/>
        <v>Complete</v>
      </c>
      <c r="I1885" s="68" t="s">
        <v>2548</v>
      </c>
    </row>
    <row r="1886" spans="2:9" ht="15" customHeight="1" x14ac:dyDescent="0.25">
      <c r="B1886" s="7" t="s">
        <v>2525</v>
      </c>
      <c r="C1886" s="5">
        <v>24</v>
      </c>
      <c r="D1886" s="6" t="s">
        <v>8418</v>
      </c>
      <c r="E1886" s="76"/>
      <c r="F1886" s="76" t="str">
        <f>IF(INDEX(I.Electricity.ES2U19C2,24)="","",INDEX(I.Electricity.ES2U19C2,24))</f>
        <v/>
      </c>
      <c r="G1886" s="76"/>
      <c r="H1886" s="5" t="str">
        <f t="shared" si="58"/>
        <v>Complete</v>
      </c>
      <c r="I1886" s="71" t="s">
        <v>2549</v>
      </c>
    </row>
    <row r="1887" spans="2:9" ht="15" customHeight="1" x14ac:dyDescent="0.25">
      <c r="B1887" s="9" t="s">
        <v>2550</v>
      </c>
      <c r="C1887" s="1">
        <v>1</v>
      </c>
      <c r="D1887" s="2" t="s">
        <v>8419</v>
      </c>
      <c r="E1887" s="16"/>
      <c r="F1887" s="16" t="str">
        <f>IF(INDEX(I.Electricity.ES2U20C2,1)="","",INDEX(I.Electricity.ES2U20C2,1))</f>
        <v/>
      </c>
      <c r="G1887" s="16"/>
      <c r="H1887" s="1" t="str">
        <f t="shared" ref="H1887:H1910" si="59">IF(AND(I.Developer.ES2=TRUE,I.Facility.UnitCount&gt;=20,I.Developer.C2=TRUE,F1887=""),"Incomplete","Complete")</f>
        <v>Complete</v>
      </c>
      <c r="I1887" s="68" t="s">
        <v>2551</v>
      </c>
    </row>
    <row r="1888" spans="2:9" ht="15" customHeight="1" x14ac:dyDescent="0.25">
      <c r="B1888" s="9" t="s">
        <v>2550</v>
      </c>
      <c r="C1888" s="1">
        <v>2</v>
      </c>
      <c r="D1888" s="2" t="s">
        <v>8419</v>
      </c>
      <c r="E1888" s="16"/>
      <c r="F1888" s="16" t="str">
        <f>IF(INDEX(I.Electricity.ES2U20C2,2)="","",INDEX(I.Electricity.ES2U20C2,2))</f>
        <v/>
      </c>
      <c r="G1888" s="16"/>
      <c r="H1888" s="1" t="str">
        <f t="shared" si="59"/>
        <v>Complete</v>
      </c>
      <c r="I1888" s="68" t="s">
        <v>2552</v>
      </c>
    </row>
    <row r="1889" spans="2:9" ht="15" customHeight="1" x14ac:dyDescent="0.25">
      <c r="B1889" s="9" t="s">
        <v>2550</v>
      </c>
      <c r="C1889" s="1">
        <v>3</v>
      </c>
      <c r="D1889" s="2" t="s">
        <v>8419</v>
      </c>
      <c r="E1889" s="16"/>
      <c r="F1889" s="16" t="str">
        <f>IF(INDEX(I.Electricity.ES2U20C2,3)="","",INDEX(I.Electricity.ES2U20C2,3))</f>
        <v/>
      </c>
      <c r="G1889" s="16"/>
      <c r="H1889" s="1" t="str">
        <f t="shared" si="59"/>
        <v>Complete</v>
      </c>
      <c r="I1889" s="68" t="s">
        <v>2553</v>
      </c>
    </row>
    <row r="1890" spans="2:9" ht="15" customHeight="1" x14ac:dyDescent="0.25">
      <c r="B1890" s="9" t="s">
        <v>2550</v>
      </c>
      <c r="C1890" s="1">
        <v>4</v>
      </c>
      <c r="D1890" s="2" t="s">
        <v>8419</v>
      </c>
      <c r="E1890" s="16"/>
      <c r="F1890" s="16" t="str">
        <f>IF(INDEX(I.Electricity.ES2U20C2,4)="","",INDEX(I.Electricity.ES2U20C2,4))</f>
        <v/>
      </c>
      <c r="G1890" s="16"/>
      <c r="H1890" s="1" t="str">
        <f t="shared" si="59"/>
        <v>Complete</v>
      </c>
      <c r="I1890" s="68" t="s">
        <v>2554</v>
      </c>
    </row>
    <row r="1891" spans="2:9" ht="15" customHeight="1" x14ac:dyDescent="0.25">
      <c r="B1891" s="9" t="s">
        <v>2550</v>
      </c>
      <c r="C1891" s="1">
        <v>5</v>
      </c>
      <c r="D1891" s="2" t="s">
        <v>8419</v>
      </c>
      <c r="E1891" s="16"/>
      <c r="F1891" s="16" t="str">
        <f>IF(INDEX(I.Electricity.ES2U20C2,5)="","",INDEX(I.Electricity.ES2U20C2,5))</f>
        <v/>
      </c>
      <c r="G1891" s="16"/>
      <c r="H1891" s="1" t="str">
        <f t="shared" si="59"/>
        <v>Complete</v>
      </c>
      <c r="I1891" s="68" t="s">
        <v>2555</v>
      </c>
    </row>
    <row r="1892" spans="2:9" ht="15" customHeight="1" x14ac:dyDescent="0.25">
      <c r="B1892" s="9" t="s">
        <v>2550</v>
      </c>
      <c r="C1892" s="1">
        <v>6</v>
      </c>
      <c r="D1892" s="2" t="s">
        <v>8419</v>
      </c>
      <c r="E1892" s="16"/>
      <c r="F1892" s="16" t="str">
        <f>IF(INDEX(I.Electricity.ES2U20C2,6)="","",INDEX(I.Electricity.ES2U20C2,6))</f>
        <v/>
      </c>
      <c r="G1892" s="16"/>
      <c r="H1892" s="1" t="str">
        <f t="shared" si="59"/>
        <v>Complete</v>
      </c>
      <c r="I1892" s="68" t="s">
        <v>2556</v>
      </c>
    </row>
    <row r="1893" spans="2:9" ht="15" customHeight="1" x14ac:dyDescent="0.25">
      <c r="B1893" s="9" t="s">
        <v>2550</v>
      </c>
      <c r="C1893" s="1">
        <v>7</v>
      </c>
      <c r="D1893" s="2" t="s">
        <v>8419</v>
      </c>
      <c r="E1893" s="16"/>
      <c r="F1893" s="16" t="str">
        <f>IF(INDEX(I.Electricity.ES2U20C2,7)="","",INDEX(I.Electricity.ES2U20C2,7))</f>
        <v/>
      </c>
      <c r="G1893" s="16"/>
      <c r="H1893" s="1" t="str">
        <f t="shared" si="59"/>
        <v>Complete</v>
      </c>
      <c r="I1893" s="68" t="s">
        <v>2557</v>
      </c>
    </row>
    <row r="1894" spans="2:9" ht="15" customHeight="1" x14ac:dyDescent="0.25">
      <c r="B1894" s="9" t="s">
        <v>2550</v>
      </c>
      <c r="C1894" s="1">
        <v>8</v>
      </c>
      <c r="D1894" s="2" t="s">
        <v>8419</v>
      </c>
      <c r="E1894" s="16"/>
      <c r="F1894" s="16" t="str">
        <f>IF(INDEX(I.Electricity.ES2U20C2,8)="","",INDEX(I.Electricity.ES2U20C2,8))</f>
        <v/>
      </c>
      <c r="G1894" s="16"/>
      <c r="H1894" s="1" t="str">
        <f t="shared" si="59"/>
        <v>Complete</v>
      </c>
      <c r="I1894" s="68" t="s">
        <v>2558</v>
      </c>
    </row>
    <row r="1895" spans="2:9" ht="15" customHeight="1" x14ac:dyDescent="0.25">
      <c r="B1895" s="9" t="s">
        <v>2550</v>
      </c>
      <c r="C1895" s="1">
        <v>9</v>
      </c>
      <c r="D1895" s="2" t="s">
        <v>8419</v>
      </c>
      <c r="E1895" s="16"/>
      <c r="F1895" s="16" t="str">
        <f>IF(INDEX(I.Electricity.ES2U20C2,9)="","",INDEX(I.Electricity.ES2U20C2,9))</f>
        <v/>
      </c>
      <c r="G1895" s="16"/>
      <c r="H1895" s="1" t="str">
        <f t="shared" si="59"/>
        <v>Complete</v>
      </c>
      <c r="I1895" s="68" t="s">
        <v>2559</v>
      </c>
    </row>
    <row r="1896" spans="2:9" ht="15" customHeight="1" x14ac:dyDescent="0.25">
      <c r="B1896" s="9" t="s">
        <v>2550</v>
      </c>
      <c r="C1896" s="1">
        <v>10</v>
      </c>
      <c r="D1896" s="2" t="s">
        <v>8419</v>
      </c>
      <c r="E1896" s="16"/>
      <c r="F1896" s="16" t="str">
        <f>IF(INDEX(I.Electricity.ES2U20C2,10)="","",INDEX(I.Electricity.ES2U20C2,10))</f>
        <v/>
      </c>
      <c r="G1896" s="16"/>
      <c r="H1896" s="1" t="str">
        <f t="shared" si="59"/>
        <v>Complete</v>
      </c>
      <c r="I1896" s="68" t="s">
        <v>2560</v>
      </c>
    </row>
    <row r="1897" spans="2:9" ht="15" customHeight="1" x14ac:dyDescent="0.25">
      <c r="B1897" s="9" t="s">
        <v>2550</v>
      </c>
      <c r="C1897" s="1">
        <v>11</v>
      </c>
      <c r="D1897" s="2" t="s">
        <v>8419</v>
      </c>
      <c r="E1897" s="16"/>
      <c r="F1897" s="16" t="str">
        <f>IF(INDEX(I.Electricity.ES2U20C2,11)="","",INDEX(I.Electricity.ES2U20C2,11))</f>
        <v/>
      </c>
      <c r="G1897" s="16"/>
      <c r="H1897" s="1" t="str">
        <f t="shared" si="59"/>
        <v>Complete</v>
      </c>
      <c r="I1897" s="68" t="s">
        <v>2561</v>
      </c>
    </row>
    <row r="1898" spans="2:9" ht="15" customHeight="1" x14ac:dyDescent="0.25">
      <c r="B1898" s="9" t="s">
        <v>2550</v>
      </c>
      <c r="C1898" s="1">
        <v>12</v>
      </c>
      <c r="D1898" s="2" t="s">
        <v>8419</v>
      </c>
      <c r="E1898" s="16"/>
      <c r="F1898" s="16" t="str">
        <f>IF(INDEX(I.Electricity.ES2U20C2,12)="","",INDEX(I.Electricity.ES2U20C2,12))</f>
        <v/>
      </c>
      <c r="G1898" s="16"/>
      <c r="H1898" s="1" t="str">
        <f t="shared" si="59"/>
        <v>Complete</v>
      </c>
      <c r="I1898" s="68" t="s">
        <v>2562</v>
      </c>
    </row>
    <row r="1899" spans="2:9" ht="15" customHeight="1" x14ac:dyDescent="0.25">
      <c r="B1899" s="9" t="s">
        <v>2550</v>
      </c>
      <c r="C1899" s="1">
        <v>13</v>
      </c>
      <c r="D1899" s="2" t="s">
        <v>8419</v>
      </c>
      <c r="E1899" s="16"/>
      <c r="F1899" s="16" t="str">
        <f>IF(INDEX(I.Electricity.ES2U20C2,13)="","",INDEX(I.Electricity.ES2U20C2,13))</f>
        <v/>
      </c>
      <c r="G1899" s="16"/>
      <c r="H1899" s="1" t="str">
        <f t="shared" si="59"/>
        <v>Complete</v>
      </c>
      <c r="I1899" s="68" t="s">
        <v>2563</v>
      </c>
    </row>
    <row r="1900" spans="2:9" ht="15" customHeight="1" x14ac:dyDescent="0.25">
      <c r="B1900" s="9" t="s">
        <v>2550</v>
      </c>
      <c r="C1900" s="1">
        <v>14</v>
      </c>
      <c r="D1900" s="2" t="s">
        <v>8419</v>
      </c>
      <c r="E1900" s="16"/>
      <c r="F1900" s="16" t="str">
        <f>IF(INDEX(I.Electricity.ES2U20C2,14)="","",INDEX(I.Electricity.ES2U20C2,14))</f>
        <v/>
      </c>
      <c r="G1900" s="16"/>
      <c r="H1900" s="1" t="str">
        <f t="shared" si="59"/>
        <v>Complete</v>
      </c>
      <c r="I1900" s="68" t="s">
        <v>2564</v>
      </c>
    </row>
    <row r="1901" spans="2:9" ht="15" customHeight="1" x14ac:dyDescent="0.25">
      <c r="B1901" s="9" t="s">
        <v>2550</v>
      </c>
      <c r="C1901" s="1">
        <v>15</v>
      </c>
      <c r="D1901" s="2" t="s">
        <v>8419</v>
      </c>
      <c r="E1901" s="16"/>
      <c r="F1901" s="16" t="str">
        <f>IF(INDEX(I.Electricity.ES2U20C2,15)="","",INDEX(I.Electricity.ES2U20C2,15))</f>
        <v/>
      </c>
      <c r="G1901" s="16"/>
      <c r="H1901" s="1" t="str">
        <f t="shared" si="59"/>
        <v>Complete</v>
      </c>
      <c r="I1901" s="68" t="s">
        <v>2565</v>
      </c>
    </row>
    <row r="1902" spans="2:9" ht="15" customHeight="1" x14ac:dyDescent="0.25">
      <c r="B1902" s="9" t="s">
        <v>2550</v>
      </c>
      <c r="C1902" s="1">
        <v>16</v>
      </c>
      <c r="D1902" s="2" t="s">
        <v>8419</v>
      </c>
      <c r="E1902" s="16"/>
      <c r="F1902" s="16" t="str">
        <f>IF(INDEX(I.Electricity.ES2U20C2,16)="","",INDEX(I.Electricity.ES2U20C2,16))</f>
        <v/>
      </c>
      <c r="G1902" s="16"/>
      <c r="H1902" s="1" t="str">
        <f t="shared" si="59"/>
        <v>Complete</v>
      </c>
      <c r="I1902" s="68" t="s">
        <v>2566</v>
      </c>
    </row>
    <row r="1903" spans="2:9" ht="15" customHeight="1" x14ac:dyDescent="0.25">
      <c r="B1903" s="9" t="s">
        <v>2550</v>
      </c>
      <c r="C1903" s="1">
        <v>17</v>
      </c>
      <c r="D1903" s="2" t="s">
        <v>8419</v>
      </c>
      <c r="E1903" s="16"/>
      <c r="F1903" s="16" t="str">
        <f>IF(INDEX(I.Electricity.ES2U20C2,17)="","",INDEX(I.Electricity.ES2U20C2,17))</f>
        <v/>
      </c>
      <c r="G1903" s="16"/>
      <c r="H1903" s="1" t="str">
        <f t="shared" si="59"/>
        <v>Complete</v>
      </c>
      <c r="I1903" s="68" t="s">
        <v>2567</v>
      </c>
    </row>
    <row r="1904" spans="2:9" ht="15" customHeight="1" x14ac:dyDescent="0.25">
      <c r="B1904" s="9" t="s">
        <v>2550</v>
      </c>
      <c r="C1904" s="1">
        <v>18</v>
      </c>
      <c r="D1904" s="2" t="s">
        <v>8419</v>
      </c>
      <c r="E1904" s="16"/>
      <c r="F1904" s="16" t="str">
        <f>IF(INDEX(I.Electricity.ES2U20C2,18)="","",INDEX(I.Electricity.ES2U20C2,18))</f>
        <v/>
      </c>
      <c r="G1904" s="16"/>
      <c r="H1904" s="1" t="str">
        <f t="shared" si="59"/>
        <v>Complete</v>
      </c>
      <c r="I1904" s="68" t="s">
        <v>2568</v>
      </c>
    </row>
    <row r="1905" spans="2:9" ht="15" customHeight="1" x14ac:dyDescent="0.25">
      <c r="B1905" s="9" t="s">
        <v>2550</v>
      </c>
      <c r="C1905" s="1">
        <v>19</v>
      </c>
      <c r="D1905" s="2" t="s">
        <v>8419</v>
      </c>
      <c r="E1905" s="16"/>
      <c r="F1905" s="16" t="str">
        <f>IF(INDEX(I.Electricity.ES2U20C2,19)="","",INDEX(I.Electricity.ES2U20C2,19))</f>
        <v/>
      </c>
      <c r="G1905" s="16"/>
      <c r="H1905" s="1" t="str">
        <f t="shared" si="59"/>
        <v>Complete</v>
      </c>
      <c r="I1905" s="68" t="s">
        <v>2569</v>
      </c>
    </row>
    <row r="1906" spans="2:9" ht="15" customHeight="1" x14ac:dyDescent="0.25">
      <c r="B1906" s="9" t="s">
        <v>2550</v>
      </c>
      <c r="C1906" s="1">
        <v>20</v>
      </c>
      <c r="D1906" s="2" t="s">
        <v>8419</v>
      </c>
      <c r="E1906" s="16"/>
      <c r="F1906" s="16" t="str">
        <f>IF(INDEX(I.Electricity.ES2U20C2,20)="","",INDEX(I.Electricity.ES2U20C2,20))</f>
        <v/>
      </c>
      <c r="G1906" s="16"/>
      <c r="H1906" s="1" t="str">
        <f t="shared" si="59"/>
        <v>Complete</v>
      </c>
      <c r="I1906" s="68" t="s">
        <v>2570</v>
      </c>
    </row>
    <row r="1907" spans="2:9" ht="15" customHeight="1" x14ac:dyDescent="0.25">
      <c r="B1907" s="9" t="s">
        <v>2550</v>
      </c>
      <c r="C1907" s="1">
        <v>21</v>
      </c>
      <c r="D1907" s="2" t="s">
        <v>8419</v>
      </c>
      <c r="E1907" s="16"/>
      <c r="F1907" s="16" t="str">
        <f>IF(INDEX(I.Electricity.ES2U20C2,21)="","",INDEX(I.Electricity.ES2U20C2,21))</f>
        <v/>
      </c>
      <c r="G1907" s="16"/>
      <c r="H1907" s="1" t="str">
        <f t="shared" si="59"/>
        <v>Complete</v>
      </c>
      <c r="I1907" s="68" t="s">
        <v>2571</v>
      </c>
    </row>
    <row r="1908" spans="2:9" ht="15" customHeight="1" x14ac:dyDescent="0.25">
      <c r="B1908" s="9" t="s">
        <v>2550</v>
      </c>
      <c r="C1908" s="1">
        <v>22</v>
      </c>
      <c r="D1908" s="2" t="s">
        <v>8419</v>
      </c>
      <c r="E1908" s="16"/>
      <c r="F1908" s="16" t="str">
        <f>IF(INDEX(I.Electricity.ES2U20C2,22)="","",INDEX(I.Electricity.ES2U20C2,22))</f>
        <v/>
      </c>
      <c r="G1908" s="16"/>
      <c r="H1908" s="1" t="str">
        <f t="shared" si="59"/>
        <v>Complete</v>
      </c>
      <c r="I1908" s="68" t="s">
        <v>2572</v>
      </c>
    </row>
    <row r="1909" spans="2:9" ht="15" customHeight="1" x14ac:dyDescent="0.25">
      <c r="B1909" s="9" t="s">
        <v>2550</v>
      </c>
      <c r="C1909" s="1">
        <v>23</v>
      </c>
      <c r="D1909" s="2" t="s">
        <v>8419</v>
      </c>
      <c r="E1909" s="16"/>
      <c r="F1909" s="16" t="str">
        <f>IF(INDEX(I.Electricity.ES2U20C2,23)="","",INDEX(I.Electricity.ES2U20C2,23))</f>
        <v/>
      </c>
      <c r="G1909" s="16"/>
      <c r="H1909" s="1" t="str">
        <f t="shared" si="59"/>
        <v>Complete</v>
      </c>
      <c r="I1909" s="68" t="s">
        <v>2573</v>
      </c>
    </row>
    <row r="1910" spans="2:9" ht="15" customHeight="1" x14ac:dyDescent="0.25">
      <c r="B1910" s="7" t="s">
        <v>2550</v>
      </c>
      <c r="C1910" s="5">
        <v>24</v>
      </c>
      <c r="D1910" s="6" t="s">
        <v>8419</v>
      </c>
      <c r="E1910" s="76"/>
      <c r="F1910" s="76" t="str">
        <f>IF(INDEX(I.Electricity.ES2U20C2,24)="","",INDEX(I.Electricity.ES2U20C2,24))</f>
        <v/>
      </c>
      <c r="G1910" s="76"/>
      <c r="H1910" s="5" t="str">
        <f t="shared" si="59"/>
        <v>Complete</v>
      </c>
      <c r="I1910" s="71" t="s">
        <v>2574</v>
      </c>
    </row>
    <row r="1911" spans="2:9" ht="15" customHeight="1" x14ac:dyDescent="0.25">
      <c r="B1911" s="9" t="s">
        <v>2575</v>
      </c>
      <c r="C1911" s="1">
        <v>1</v>
      </c>
      <c r="D1911" s="2" t="s">
        <v>8420</v>
      </c>
      <c r="E1911" s="16"/>
      <c r="F1911" s="16" t="str">
        <f>IF(INDEX(I.Electricity.ES2U1C3,1)="","",INDEX(I.Electricity.ES2U1C3,1))</f>
        <v/>
      </c>
      <c r="G1911" s="16"/>
      <c r="H1911" s="1" t="str">
        <f t="shared" ref="H1911:H1931" si="60">IF(AND(I.Developer.ES2=TRUE,I.Facility.UnitCount&gt;=1,I.Developer.C3=TRUE,F1911=""),"Incomplete","Complete")</f>
        <v>Complete</v>
      </c>
      <c r="I1911" s="68" t="s">
        <v>2576</v>
      </c>
    </row>
    <row r="1912" spans="2:9" ht="15" customHeight="1" x14ac:dyDescent="0.25">
      <c r="B1912" s="9" t="s">
        <v>2575</v>
      </c>
      <c r="C1912" s="1">
        <v>2</v>
      </c>
      <c r="D1912" s="2" t="s">
        <v>8420</v>
      </c>
      <c r="E1912" s="16"/>
      <c r="F1912" s="16" t="str">
        <f>IF(INDEX(I.Electricity.ES2U1C3,2)="","",INDEX(I.Electricity.ES2U1C3,2))</f>
        <v/>
      </c>
      <c r="G1912" s="16"/>
      <c r="H1912" s="1" t="str">
        <f t="shared" si="60"/>
        <v>Complete</v>
      </c>
      <c r="I1912" s="68" t="s">
        <v>2577</v>
      </c>
    </row>
    <row r="1913" spans="2:9" ht="15" customHeight="1" x14ac:dyDescent="0.25">
      <c r="B1913" s="9" t="s">
        <v>2575</v>
      </c>
      <c r="C1913" s="1">
        <v>3</v>
      </c>
      <c r="D1913" s="2" t="s">
        <v>8420</v>
      </c>
      <c r="E1913" s="16"/>
      <c r="F1913" s="16" t="str">
        <f>IF(INDEX(I.Electricity.ES2U1C3,3)="","",INDEX(I.Electricity.ES2U1C3,3))</f>
        <v/>
      </c>
      <c r="G1913" s="16"/>
      <c r="H1913" s="1" t="str">
        <f t="shared" si="60"/>
        <v>Complete</v>
      </c>
      <c r="I1913" s="68" t="s">
        <v>2578</v>
      </c>
    </row>
    <row r="1914" spans="2:9" ht="15" customHeight="1" x14ac:dyDescent="0.25">
      <c r="B1914" s="9" t="s">
        <v>2575</v>
      </c>
      <c r="C1914" s="1">
        <v>4</v>
      </c>
      <c r="D1914" s="2" t="s">
        <v>8420</v>
      </c>
      <c r="E1914" s="16"/>
      <c r="F1914" s="16" t="str">
        <f>IF(INDEX(I.Electricity.ES2U1C3,4)="","",INDEX(I.Electricity.ES2U1C3,4))</f>
        <v/>
      </c>
      <c r="G1914" s="16"/>
      <c r="H1914" s="1" t="str">
        <f t="shared" si="60"/>
        <v>Complete</v>
      </c>
      <c r="I1914" s="68" t="s">
        <v>2579</v>
      </c>
    </row>
    <row r="1915" spans="2:9" ht="15" customHeight="1" x14ac:dyDescent="0.25">
      <c r="B1915" s="9" t="s">
        <v>2575</v>
      </c>
      <c r="C1915" s="1">
        <v>5</v>
      </c>
      <c r="D1915" s="2" t="s">
        <v>8420</v>
      </c>
      <c r="E1915" s="16"/>
      <c r="F1915" s="16" t="str">
        <f>IF(INDEX(I.Electricity.ES2U1C3,5)="","",INDEX(I.Electricity.ES2U1C3,5))</f>
        <v/>
      </c>
      <c r="G1915" s="16"/>
      <c r="H1915" s="1" t="str">
        <f t="shared" si="60"/>
        <v>Complete</v>
      </c>
      <c r="I1915" s="68" t="s">
        <v>2580</v>
      </c>
    </row>
    <row r="1916" spans="2:9" ht="15" customHeight="1" x14ac:dyDescent="0.25">
      <c r="B1916" s="9" t="s">
        <v>2575</v>
      </c>
      <c r="C1916" s="1">
        <v>6</v>
      </c>
      <c r="D1916" s="2" t="s">
        <v>8420</v>
      </c>
      <c r="E1916" s="16"/>
      <c r="F1916" s="16" t="str">
        <f>IF(INDEX(I.Electricity.ES2U1C3,6)="","",INDEX(I.Electricity.ES2U1C3,6))</f>
        <v/>
      </c>
      <c r="G1916" s="16"/>
      <c r="H1916" s="1" t="str">
        <f t="shared" si="60"/>
        <v>Complete</v>
      </c>
      <c r="I1916" s="68" t="s">
        <v>2581</v>
      </c>
    </row>
    <row r="1917" spans="2:9" ht="15" customHeight="1" x14ac:dyDescent="0.25">
      <c r="B1917" s="9" t="s">
        <v>2575</v>
      </c>
      <c r="C1917" s="1">
        <v>7</v>
      </c>
      <c r="D1917" s="2" t="s">
        <v>8420</v>
      </c>
      <c r="E1917" s="16"/>
      <c r="F1917" s="16" t="str">
        <f>IF(INDEX(I.Electricity.ES2U1C3,7)="","",INDEX(I.Electricity.ES2U1C3,7))</f>
        <v/>
      </c>
      <c r="G1917" s="16"/>
      <c r="H1917" s="1" t="str">
        <f t="shared" si="60"/>
        <v>Complete</v>
      </c>
      <c r="I1917" s="68" t="s">
        <v>2582</v>
      </c>
    </row>
    <row r="1918" spans="2:9" ht="15" customHeight="1" x14ac:dyDescent="0.25">
      <c r="B1918" s="9" t="s">
        <v>2575</v>
      </c>
      <c r="C1918" s="1">
        <v>8</v>
      </c>
      <c r="D1918" s="2" t="s">
        <v>8420</v>
      </c>
      <c r="E1918" s="16"/>
      <c r="F1918" s="16" t="str">
        <f>IF(INDEX(I.Electricity.ES2U1C3,8)="","",INDEX(I.Electricity.ES2U1C3,8))</f>
        <v/>
      </c>
      <c r="G1918" s="16"/>
      <c r="H1918" s="1" t="str">
        <f t="shared" si="60"/>
        <v>Complete</v>
      </c>
      <c r="I1918" s="68" t="s">
        <v>2583</v>
      </c>
    </row>
    <row r="1919" spans="2:9" ht="15" customHeight="1" x14ac:dyDescent="0.25">
      <c r="B1919" s="9" t="s">
        <v>2575</v>
      </c>
      <c r="C1919" s="1">
        <v>9</v>
      </c>
      <c r="D1919" s="2" t="s">
        <v>8420</v>
      </c>
      <c r="E1919" s="16"/>
      <c r="F1919" s="16" t="str">
        <f>IF(INDEX(I.Electricity.ES2U1C3,9)="","",INDEX(I.Electricity.ES2U1C3,9))</f>
        <v/>
      </c>
      <c r="G1919" s="16"/>
      <c r="H1919" s="1" t="str">
        <f t="shared" si="60"/>
        <v>Complete</v>
      </c>
      <c r="I1919" s="68" t="s">
        <v>2584</v>
      </c>
    </row>
    <row r="1920" spans="2:9" ht="15" customHeight="1" x14ac:dyDescent="0.25">
      <c r="B1920" s="9" t="s">
        <v>2575</v>
      </c>
      <c r="C1920" s="1">
        <v>10</v>
      </c>
      <c r="D1920" s="2" t="s">
        <v>8420</v>
      </c>
      <c r="E1920" s="16"/>
      <c r="F1920" s="16" t="str">
        <f>IF(INDEX(I.Electricity.ES2U1C3,10)="","",INDEX(I.Electricity.ES2U1C3,10))</f>
        <v/>
      </c>
      <c r="G1920" s="16"/>
      <c r="H1920" s="1" t="str">
        <f t="shared" si="60"/>
        <v>Complete</v>
      </c>
      <c r="I1920" s="68" t="s">
        <v>2585</v>
      </c>
    </row>
    <row r="1921" spans="2:9" ht="15" customHeight="1" x14ac:dyDescent="0.25">
      <c r="B1921" s="9" t="s">
        <v>2575</v>
      </c>
      <c r="C1921" s="1">
        <v>11</v>
      </c>
      <c r="D1921" s="2" t="s">
        <v>8420</v>
      </c>
      <c r="E1921" s="16"/>
      <c r="F1921" s="16" t="str">
        <f>IF(INDEX(I.Electricity.ES2U1C3,11)="","",INDEX(I.Electricity.ES2U1C3,11))</f>
        <v/>
      </c>
      <c r="G1921" s="16"/>
      <c r="H1921" s="1" t="str">
        <f t="shared" si="60"/>
        <v>Complete</v>
      </c>
      <c r="I1921" s="68" t="s">
        <v>2586</v>
      </c>
    </row>
    <row r="1922" spans="2:9" ht="15" customHeight="1" x14ac:dyDescent="0.25">
      <c r="B1922" s="9" t="s">
        <v>2575</v>
      </c>
      <c r="C1922" s="1">
        <v>12</v>
      </c>
      <c r="D1922" s="2" t="s">
        <v>8420</v>
      </c>
      <c r="E1922" s="16"/>
      <c r="F1922" s="16" t="str">
        <f>IF(INDEX(I.Electricity.ES2U1C3,12)="","",INDEX(I.Electricity.ES2U1C3,12))</f>
        <v/>
      </c>
      <c r="G1922" s="16"/>
      <c r="H1922" s="1" t="str">
        <f t="shared" si="60"/>
        <v>Complete</v>
      </c>
      <c r="I1922" s="68" t="s">
        <v>2587</v>
      </c>
    </row>
    <row r="1923" spans="2:9" ht="15" customHeight="1" x14ac:dyDescent="0.25">
      <c r="B1923" s="9" t="s">
        <v>2575</v>
      </c>
      <c r="C1923" s="1">
        <v>13</v>
      </c>
      <c r="D1923" s="2" t="s">
        <v>8420</v>
      </c>
      <c r="E1923" s="16"/>
      <c r="F1923" s="16" t="str">
        <f>IF(INDEX(I.Electricity.ES2U1C3,13)="","",INDEX(I.Electricity.ES2U1C3,13))</f>
        <v/>
      </c>
      <c r="G1923" s="16"/>
      <c r="H1923" s="1" t="str">
        <f t="shared" si="60"/>
        <v>Complete</v>
      </c>
      <c r="I1923" s="68" t="s">
        <v>2588</v>
      </c>
    </row>
    <row r="1924" spans="2:9" ht="15" customHeight="1" x14ac:dyDescent="0.25">
      <c r="B1924" s="9" t="s">
        <v>2575</v>
      </c>
      <c r="C1924" s="1">
        <v>14</v>
      </c>
      <c r="D1924" s="2" t="s">
        <v>8420</v>
      </c>
      <c r="E1924" s="16"/>
      <c r="F1924" s="16" t="str">
        <f>IF(INDEX(I.Electricity.ES2U1C3,14)="","",INDEX(I.Electricity.ES2U1C3,14))</f>
        <v/>
      </c>
      <c r="G1924" s="16"/>
      <c r="H1924" s="1" t="str">
        <f t="shared" si="60"/>
        <v>Complete</v>
      </c>
      <c r="I1924" s="68" t="s">
        <v>2589</v>
      </c>
    </row>
    <row r="1925" spans="2:9" ht="15" customHeight="1" x14ac:dyDescent="0.25">
      <c r="B1925" s="9" t="s">
        <v>2575</v>
      </c>
      <c r="C1925" s="1">
        <v>15</v>
      </c>
      <c r="D1925" s="2" t="s">
        <v>8420</v>
      </c>
      <c r="E1925" s="16"/>
      <c r="F1925" s="16" t="str">
        <f>IF(INDEX(I.Electricity.ES2U1C3,15)="","",INDEX(I.Electricity.ES2U1C3,15))</f>
        <v/>
      </c>
      <c r="G1925" s="16"/>
      <c r="H1925" s="1" t="str">
        <f t="shared" si="60"/>
        <v>Complete</v>
      </c>
      <c r="I1925" s="68" t="s">
        <v>2590</v>
      </c>
    </row>
    <row r="1926" spans="2:9" ht="15" customHeight="1" x14ac:dyDescent="0.25">
      <c r="B1926" s="9" t="s">
        <v>2575</v>
      </c>
      <c r="C1926" s="1">
        <v>16</v>
      </c>
      <c r="D1926" s="2" t="s">
        <v>8420</v>
      </c>
      <c r="E1926" s="16"/>
      <c r="F1926" s="16" t="str">
        <f>IF(INDEX(I.Electricity.ES2U1C3,16)="","",INDEX(I.Electricity.ES2U1C3,16))</f>
        <v/>
      </c>
      <c r="G1926" s="16"/>
      <c r="H1926" s="1" t="str">
        <f t="shared" si="60"/>
        <v>Complete</v>
      </c>
      <c r="I1926" s="68" t="s">
        <v>2591</v>
      </c>
    </row>
    <row r="1927" spans="2:9" ht="15" customHeight="1" x14ac:dyDescent="0.25">
      <c r="B1927" s="9" t="s">
        <v>2575</v>
      </c>
      <c r="C1927" s="1">
        <v>17</v>
      </c>
      <c r="D1927" s="2" t="s">
        <v>8420</v>
      </c>
      <c r="E1927" s="16"/>
      <c r="F1927" s="16" t="str">
        <f>IF(INDEX(I.Electricity.ES2U1C3,17)="","",INDEX(I.Electricity.ES2U1C3,17))</f>
        <v/>
      </c>
      <c r="G1927" s="16"/>
      <c r="H1927" s="1" t="str">
        <f t="shared" si="60"/>
        <v>Complete</v>
      </c>
      <c r="I1927" s="68" t="s">
        <v>2592</v>
      </c>
    </row>
    <row r="1928" spans="2:9" ht="15" customHeight="1" x14ac:dyDescent="0.25">
      <c r="B1928" s="9" t="s">
        <v>2575</v>
      </c>
      <c r="C1928" s="1">
        <v>18</v>
      </c>
      <c r="D1928" s="2" t="s">
        <v>8420</v>
      </c>
      <c r="E1928" s="16"/>
      <c r="F1928" s="16" t="str">
        <f>IF(INDEX(I.Electricity.ES2U1C3,18)="","",INDEX(I.Electricity.ES2U1C3,18))</f>
        <v/>
      </c>
      <c r="G1928" s="16"/>
      <c r="H1928" s="1" t="str">
        <f t="shared" si="60"/>
        <v>Complete</v>
      </c>
      <c r="I1928" s="68" t="s">
        <v>2593</v>
      </c>
    </row>
    <row r="1929" spans="2:9" ht="15" customHeight="1" x14ac:dyDescent="0.25">
      <c r="B1929" s="9" t="s">
        <v>2575</v>
      </c>
      <c r="C1929" s="1">
        <v>19</v>
      </c>
      <c r="D1929" s="2" t="s">
        <v>8420</v>
      </c>
      <c r="E1929" s="16"/>
      <c r="F1929" s="16" t="str">
        <f>IF(INDEX(I.Electricity.ES2U1C3,19)="","",INDEX(I.Electricity.ES2U1C3,19))</f>
        <v/>
      </c>
      <c r="G1929" s="16"/>
      <c r="H1929" s="1" t="str">
        <f t="shared" si="60"/>
        <v>Complete</v>
      </c>
      <c r="I1929" s="68" t="s">
        <v>2594</v>
      </c>
    </row>
    <row r="1930" spans="2:9" ht="15" customHeight="1" x14ac:dyDescent="0.25">
      <c r="B1930" s="9" t="s">
        <v>2575</v>
      </c>
      <c r="C1930" s="1">
        <v>20</v>
      </c>
      <c r="D1930" s="2" t="s">
        <v>8420</v>
      </c>
      <c r="E1930" s="16"/>
      <c r="F1930" s="16" t="str">
        <f>IF(INDEX(I.Electricity.ES2U1C3,20)="","",INDEX(I.Electricity.ES2U1C3,20))</f>
        <v/>
      </c>
      <c r="G1930" s="16"/>
      <c r="H1930" s="1" t="str">
        <f t="shared" si="60"/>
        <v>Complete</v>
      </c>
      <c r="I1930" s="68" t="s">
        <v>2595</v>
      </c>
    </row>
    <row r="1931" spans="2:9" ht="15" customHeight="1" x14ac:dyDescent="0.25">
      <c r="B1931" s="7" t="s">
        <v>2575</v>
      </c>
      <c r="C1931" s="5">
        <v>21</v>
      </c>
      <c r="D1931" s="6" t="s">
        <v>8420</v>
      </c>
      <c r="E1931" s="76"/>
      <c r="F1931" s="76" t="str">
        <f>IF(INDEX(I.Electricity.ES2U1C3,21)="","",INDEX(I.Electricity.ES2U1C3,21))</f>
        <v/>
      </c>
      <c r="G1931" s="76"/>
      <c r="H1931" s="5" t="str">
        <f t="shared" si="60"/>
        <v>Complete</v>
      </c>
      <c r="I1931" s="71" t="s">
        <v>2596</v>
      </c>
    </row>
    <row r="1932" spans="2:9" ht="15" customHeight="1" x14ac:dyDescent="0.25">
      <c r="B1932" s="9" t="s">
        <v>2597</v>
      </c>
      <c r="C1932" s="1">
        <v>1</v>
      </c>
      <c r="D1932" s="2" t="s">
        <v>8421</v>
      </c>
      <c r="E1932" s="16"/>
      <c r="F1932" s="16" t="str">
        <f>IF(INDEX(I.Electricity.ES2U2C3,1)="","",INDEX(I.Electricity.ES2U2C3,1))</f>
        <v/>
      </c>
      <c r="G1932" s="16"/>
      <c r="H1932" s="1" t="str">
        <f t="shared" ref="H1932:H1952" si="61">IF(AND(I.Developer.ES2=TRUE,I.Facility.UnitCount&gt;=2,I.Developer.C3=TRUE,F1932=""),"Incomplete","Complete")</f>
        <v>Complete</v>
      </c>
      <c r="I1932" s="68" t="s">
        <v>2598</v>
      </c>
    </row>
    <row r="1933" spans="2:9" ht="15" customHeight="1" x14ac:dyDescent="0.25">
      <c r="B1933" s="9" t="s">
        <v>2597</v>
      </c>
      <c r="C1933" s="1">
        <v>2</v>
      </c>
      <c r="D1933" s="2" t="s">
        <v>8421</v>
      </c>
      <c r="E1933" s="16"/>
      <c r="F1933" s="16" t="str">
        <f>IF(INDEX(I.Electricity.ES2U2C3,2)="","",INDEX(I.Electricity.ES2U2C3,2))</f>
        <v/>
      </c>
      <c r="G1933" s="16"/>
      <c r="H1933" s="1" t="str">
        <f t="shared" si="61"/>
        <v>Complete</v>
      </c>
      <c r="I1933" s="68" t="s">
        <v>2599</v>
      </c>
    </row>
    <row r="1934" spans="2:9" ht="15" customHeight="1" x14ac:dyDescent="0.25">
      <c r="B1934" s="9" t="s">
        <v>2597</v>
      </c>
      <c r="C1934" s="1">
        <v>3</v>
      </c>
      <c r="D1934" s="2" t="s">
        <v>8421</v>
      </c>
      <c r="E1934" s="16"/>
      <c r="F1934" s="16" t="str">
        <f>IF(INDEX(I.Electricity.ES2U2C3,3)="","",INDEX(I.Electricity.ES2U2C3,3))</f>
        <v/>
      </c>
      <c r="G1934" s="16"/>
      <c r="H1934" s="1" t="str">
        <f t="shared" si="61"/>
        <v>Complete</v>
      </c>
      <c r="I1934" s="68" t="s">
        <v>2600</v>
      </c>
    </row>
    <row r="1935" spans="2:9" ht="15" customHeight="1" x14ac:dyDescent="0.25">
      <c r="B1935" s="9" t="s">
        <v>2597</v>
      </c>
      <c r="C1935" s="1">
        <v>4</v>
      </c>
      <c r="D1935" s="2" t="s">
        <v>8421</v>
      </c>
      <c r="E1935" s="16"/>
      <c r="F1935" s="16" t="str">
        <f>IF(INDEX(I.Electricity.ES2U2C3,4)="","",INDEX(I.Electricity.ES2U2C3,4))</f>
        <v/>
      </c>
      <c r="G1935" s="16"/>
      <c r="H1935" s="1" t="str">
        <f t="shared" si="61"/>
        <v>Complete</v>
      </c>
      <c r="I1935" s="68" t="s">
        <v>2601</v>
      </c>
    </row>
    <row r="1936" spans="2:9" ht="15" customHeight="1" x14ac:dyDescent="0.25">
      <c r="B1936" s="9" t="s">
        <v>2597</v>
      </c>
      <c r="C1936" s="1">
        <v>5</v>
      </c>
      <c r="D1936" s="2" t="s">
        <v>8421</v>
      </c>
      <c r="E1936" s="16"/>
      <c r="F1936" s="16" t="str">
        <f>IF(INDEX(I.Electricity.ES2U2C3,5)="","",INDEX(I.Electricity.ES2U2C3,5))</f>
        <v/>
      </c>
      <c r="G1936" s="16"/>
      <c r="H1936" s="1" t="str">
        <f t="shared" si="61"/>
        <v>Complete</v>
      </c>
      <c r="I1936" s="68" t="s">
        <v>2602</v>
      </c>
    </row>
    <row r="1937" spans="2:9" ht="15" customHeight="1" x14ac:dyDescent="0.25">
      <c r="B1937" s="9" t="s">
        <v>2597</v>
      </c>
      <c r="C1937" s="1">
        <v>6</v>
      </c>
      <c r="D1937" s="2" t="s">
        <v>8421</v>
      </c>
      <c r="E1937" s="16"/>
      <c r="F1937" s="16" t="str">
        <f>IF(INDEX(I.Electricity.ES2U2C3,6)="","",INDEX(I.Electricity.ES2U2C3,6))</f>
        <v/>
      </c>
      <c r="G1937" s="16"/>
      <c r="H1937" s="1" t="str">
        <f t="shared" si="61"/>
        <v>Complete</v>
      </c>
      <c r="I1937" s="68" t="s">
        <v>2603</v>
      </c>
    </row>
    <row r="1938" spans="2:9" ht="15" customHeight="1" x14ac:dyDescent="0.25">
      <c r="B1938" s="9" t="s">
        <v>2597</v>
      </c>
      <c r="C1938" s="1">
        <v>7</v>
      </c>
      <c r="D1938" s="2" t="s">
        <v>8421</v>
      </c>
      <c r="E1938" s="16"/>
      <c r="F1938" s="16" t="str">
        <f>IF(INDEX(I.Electricity.ES2U2C3,7)="","",INDEX(I.Electricity.ES2U2C3,7))</f>
        <v/>
      </c>
      <c r="G1938" s="16"/>
      <c r="H1938" s="1" t="str">
        <f t="shared" si="61"/>
        <v>Complete</v>
      </c>
      <c r="I1938" s="68" t="s">
        <v>2604</v>
      </c>
    </row>
    <row r="1939" spans="2:9" ht="15" customHeight="1" x14ac:dyDescent="0.25">
      <c r="B1939" s="9" t="s">
        <v>2597</v>
      </c>
      <c r="C1939" s="1">
        <v>8</v>
      </c>
      <c r="D1939" s="2" t="s">
        <v>8421</v>
      </c>
      <c r="E1939" s="16"/>
      <c r="F1939" s="16" t="str">
        <f>IF(INDEX(I.Electricity.ES2U2C3,8)="","",INDEX(I.Electricity.ES2U2C3,8))</f>
        <v/>
      </c>
      <c r="G1939" s="16"/>
      <c r="H1939" s="1" t="str">
        <f t="shared" si="61"/>
        <v>Complete</v>
      </c>
      <c r="I1939" s="68" t="s">
        <v>2605</v>
      </c>
    </row>
    <row r="1940" spans="2:9" ht="15" customHeight="1" x14ac:dyDescent="0.25">
      <c r="B1940" s="9" t="s">
        <v>2597</v>
      </c>
      <c r="C1940" s="1">
        <v>9</v>
      </c>
      <c r="D1940" s="2" t="s">
        <v>8421</v>
      </c>
      <c r="E1940" s="16"/>
      <c r="F1940" s="16" t="str">
        <f>IF(INDEX(I.Electricity.ES2U2C3,9)="","",INDEX(I.Electricity.ES2U2C3,9))</f>
        <v/>
      </c>
      <c r="G1940" s="16"/>
      <c r="H1940" s="1" t="str">
        <f t="shared" si="61"/>
        <v>Complete</v>
      </c>
      <c r="I1940" s="68" t="s">
        <v>2606</v>
      </c>
    </row>
    <row r="1941" spans="2:9" ht="15" customHeight="1" x14ac:dyDescent="0.25">
      <c r="B1941" s="9" t="s">
        <v>2597</v>
      </c>
      <c r="C1941" s="1">
        <v>10</v>
      </c>
      <c r="D1941" s="2" t="s">
        <v>8421</v>
      </c>
      <c r="E1941" s="16"/>
      <c r="F1941" s="16" t="str">
        <f>IF(INDEX(I.Electricity.ES2U2C3,10)="","",INDEX(I.Electricity.ES2U2C3,10))</f>
        <v/>
      </c>
      <c r="G1941" s="16"/>
      <c r="H1941" s="1" t="str">
        <f t="shared" si="61"/>
        <v>Complete</v>
      </c>
      <c r="I1941" s="68" t="s">
        <v>2607</v>
      </c>
    </row>
    <row r="1942" spans="2:9" ht="15" customHeight="1" x14ac:dyDescent="0.25">
      <c r="B1942" s="9" t="s">
        <v>2597</v>
      </c>
      <c r="C1942" s="1">
        <v>11</v>
      </c>
      <c r="D1942" s="2" t="s">
        <v>8421</v>
      </c>
      <c r="E1942" s="16"/>
      <c r="F1942" s="16" t="str">
        <f>IF(INDEX(I.Electricity.ES2U2C3,11)="","",INDEX(I.Electricity.ES2U2C3,11))</f>
        <v/>
      </c>
      <c r="G1942" s="16"/>
      <c r="H1942" s="1" t="str">
        <f t="shared" si="61"/>
        <v>Complete</v>
      </c>
      <c r="I1942" s="68" t="s">
        <v>2608</v>
      </c>
    </row>
    <row r="1943" spans="2:9" ht="15" customHeight="1" x14ac:dyDescent="0.25">
      <c r="B1943" s="9" t="s">
        <v>2597</v>
      </c>
      <c r="C1943" s="1">
        <v>12</v>
      </c>
      <c r="D1943" s="2" t="s">
        <v>8421</v>
      </c>
      <c r="E1943" s="16"/>
      <c r="F1943" s="16" t="str">
        <f>IF(INDEX(I.Electricity.ES2U2C3,12)="","",INDEX(I.Electricity.ES2U2C3,12))</f>
        <v/>
      </c>
      <c r="G1943" s="16"/>
      <c r="H1943" s="1" t="str">
        <f t="shared" si="61"/>
        <v>Complete</v>
      </c>
      <c r="I1943" s="68" t="s">
        <v>2609</v>
      </c>
    </row>
    <row r="1944" spans="2:9" ht="15" customHeight="1" x14ac:dyDescent="0.25">
      <c r="B1944" s="9" t="s">
        <v>2597</v>
      </c>
      <c r="C1944" s="1">
        <v>13</v>
      </c>
      <c r="D1944" s="2" t="s">
        <v>8421</v>
      </c>
      <c r="E1944" s="16"/>
      <c r="F1944" s="16" t="str">
        <f>IF(INDEX(I.Electricity.ES2U2C3,13)="","",INDEX(I.Electricity.ES2U2C3,13))</f>
        <v/>
      </c>
      <c r="G1944" s="16"/>
      <c r="H1944" s="1" t="str">
        <f t="shared" si="61"/>
        <v>Complete</v>
      </c>
      <c r="I1944" s="68" t="s">
        <v>2610</v>
      </c>
    </row>
    <row r="1945" spans="2:9" ht="15" customHeight="1" x14ac:dyDescent="0.25">
      <c r="B1945" s="9" t="s">
        <v>2597</v>
      </c>
      <c r="C1945" s="1">
        <v>14</v>
      </c>
      <c r="D1945" s="2" t="s">
        <v>8421</v>
      </c>
      <c r="E1945" s="16"/>
      <c r="F1945" s="16" t="str">
        <f>IF(INDEX(I.Electricity.ES2U2C3,14)="","",INDEX(I.Electricity.ES2U2C3,14))</f>
        <v/>
      </c>
      <c r="G1945" s="16"/>
      <c r="H1945" s="1" t="str">
        <f t="shared" si="61"/>
        <v>Complete</v>
      </c>
      <c r="I1945" s="68" t="s">
        <v>2611</v>
      </c>
    </row>
    <row r="1946" spans="2:9" ht="15" customHeight="1" x14ac:dyDescent="0.25">
      <c r="B1946" s="9" t="s">
        <v>2597</v>
      </c>
      <c r="C1946" s="1">
        <v>15</v>
      </c>
      <c r="D1946" s="2" t="s">
        <v>8421</v>
      </c>
      <c r="E1946" s="16"/>
      <c r="F1946" s="16" t="str">
        <f>IF(INDEX(I.Electricity.ES2U2C3,15)="","",INDEX(I.Electricity.ES2U2C3,15))</f>
        <v/>
      </c>
      <c r="G1946" s="16"/>
      <c r="H1946" s="1" t="str">
        <f t="shared" si="61"/>
        <v>Complete</v>
      </c>
      <c r="I1946" s="68" t="s">
        <v>2612</v>
      </c>
    </row>
    <row r="1947" spans="2:9" ht="15" customHeight="1" x14ac:dyDescent="0.25">
      <c r="B1947" s="9" t="s">
        <v>2597</v>
      </c>
      <c r="C1947" s="1">
        <v>16</v>
      </c>
      <c r="D1947" s="2" t="s">
        <v>8421</v>
      </c>
      <c r="E1947" s="16"/>
      <c r="F1947" s="16" t="str">
        <f>IF(INDEX(I.Electricity.ES2U2C3,16)="","",INDEX(I.Electricity.ES2U2C3,16))</f>
        <v/>
      </c>
      <c r="G1947" s="16"/>
      <c r="H1947" s="1" t="str">
        <f t="shared" si="61"/>
        <v>Complete</v>
      </c>
      <c r="I1947" s="68" t="s">
        <v>2613</v>
      </c>
    </row>
    <row r="1948" spans="2:9" ht="15" customHeight="1" x14ac:dyDescent="0.25">
      <c r="B1948" s="9" t="s">
        <v>2597</v>
      </c>
      <c r="C1948" s="1">
        <v>17</v>
      </c>
      <c r="D1948" s="2" t="s">
        <v>8421</v>
      </c>
      <c r="E1948" s="16"/>
      <c r="F1948" s="16" t="str">
        <f>IF(INDEX(I.Electricity.ES2U2C3,17)="","",INDEX(I.Electricity.ES2U2C3,17))</f>
        <v/>
      </c>
      <c r="G1948" s="16"/>
      <c r="H1948" s="1" t="str">
        <f t="shared" si="61"/>
        <v>Complete</v>
      </c>
      <c r="I1948" s="68" t="s">
        <v>2614</v>
      </c>
    </row>
    <row r="1949" spans="2:9" ht="15" customHeight="1" x14ac:dyDescent="0.25">
      <c r="B1949" s="9" t="s">
        <v>2597</v>
      </c>
      <c r="C1949" s="1">
        <v>18</v>
      </c>
      <c r="D1949" s="2" t="s">
        <v>8421</v>
      </c>
      <c r="E1949" s="16"/>
      <c r="F1949" s="16" t="str">
        <f>IF(INDEX(I.Electricity.ES2U2C3,18)="","",INDEX(I.Electricity.ES2U2C3,18))</f>
        <v/>
      </c>
      <c r="G1949" s="16"/>
      <c r="H1949" s="1" t="str">
        <f t="shared" si="61"/>
        <v>Complete</v>
      </c>
      <c r="I1949" s="68" t="s">
        <v>2615</v>
      </c>
    </row>
    <row r="1950" spans="2:9" ht="15" customHeight="1" x14ac:dyDescent="0.25">
      <c r="B1950" s="9" t="s">
        <v>2597</v>
      </c>
      <c r="C1950" s="1">
        <v>19</v>
      </c>
      <c r="D1950" s="2" t="s">
        <v>8421</v>
      </c>
      <c r="E1950" s="16"/>
      <c r="F1950" s="16" t="str">
        <f>IF(INDEX(I.Electricity.ES2U2C3,19)="","",INDEX(I.Electricity.ES2U2C3,19))</f>
        <v/>
      </c>
      <c r="G1950" s="16"/>
      <c r="H1950" s="1" t="str">
        <f t="shared" si="61"/>
        <v>Complete</v>
      </c>
      <c r="I1950" s="68" t="s">
        <v>2616</v>
      </c>
    </row>
    <row r="1951" spans="2:9" ht="15" customHeight="1" x14ac:dyDescent="0.25">
      <c r="B1951" s="9" t="s">
        <v>2597</v>
      </c>
      <c r="C1951" s="1">
        <v>20</v>
      </c>
      <c r="D1951" s="2" t="s">
        <v>8421</v>
      </c>
      <c r="E1951" s="16"/>
      <c r="F1951" s="16" t="str">
        <f>IF(INDEX(I.Electricity.ES2U2C3,20)="","",INDEX(I.Electricity.ES2U2C3,20))</f>
        <v/>
      </c>
      <c r="G1951" s="16"/>
      <c r="H1951" s="1" t="str">
        <f t="shared" si="61"/>
        <v>Complete</v>
      </c>
      <c r="I1951" s="68" t="s">
        <v>2617</v>
      </c>
    </row>
    <row r="1952" spans="2:9" ht="15" customHeight="1" x14ac:dyDescent="0.25">
      <c r="B1952" s="7" t="s">
        <v>2597</v>
      </c>
      <c r="C1952" s="5">
        <v>21</v>
      </c>
      <c r="D1952" s="6" t="s">
        <v>8421</v>
      </c>
      <c r="E1952" s="76"/>
      <c r="F1952" s="76" t="str">
        <f>IF(INDEX(I.Electricity.ES2U2C3,21)="","",INDEX(I.Electricity.ES2U2C3,21))</f>
        <v/>
      </c>
      <c r="G1952" s="76"/>
      <c r="H1952" s="5" t="str">
        <f t="shared" si="61"/>
        <v>Complete</v>
      </c>
      <c r="I1952" s="71" t="s">
        <v>2618</v>
      </c>
    </row>
    <row r="1953" spans="2:9" ht="15" customHeight="1" x14ac:dyDescent="0.25">
      <c r="B1953" s="9" t="s">
        <v>2619</v>
      </c>
      <c r="C1953" s="1">
        <v>1</v>
      </c>
      <c r="D1953" s="2" t="s">
        <v>8422</v>
      </c>
      <c r="E1953" s="16"/>
      <c r="F1953" s="16" t="str">
        <f>IF(INDEX(I.Electricity.ES2U3C3,1)="","",INDEX(I.Electricity.ES2U3C3,1))</f>
        <v/>
      </c>
      <c r="G1953" s="16"/>
      <c r="H1953" s="1" t="str">
        <f t="shared" ref="H1953:H1973" si="62">IF(AND(I.Developer.ES2=TRUE,I.Facility.UnitCount&gt;=3,I.Developer.C3=TRUE,F1953=""),"Incomplete","Complete")</f>
        <v>Complete</v>
      </c>
      <c r="I1953" s="68" t="s">
        <v>2620</v>
      </c>
    </row>
    <row r="1954" spans="2:9" ht="15" customHeight="1" x14ac:dyDescent="0.25">
      <c r="B1954" s="9" t="s">
        <v>2619</v>
      </c>
      <c r="C1954" s="1">
        <v>2</v>
      </c>
      <c r="D1954" s="2" t="s">
        <v>8422</v>
      </c>
      <c r="E1954" s="16"/>
      <c r="F1954" s="16" t="str">
        <f>IF(INDEX(I.Electricity.ES2U3C3,2)="","",INDEX(I.Electricity.ES2U3C3,2))</f>
        <v/>
      </c>
      <c r="G1954" s="16"/>
      <c r="H1954" s="1" t="str">
        <f t="shared" si="62"/>
        <v>Complete</v>
      </c>
      <c r="I1954" s="68" t="s">
        <v>2621</v>
      </c>
    </row>
    <row r="1955" spans="2:9" ht="15" customHeight="1" x14ac:dyDescent="0.25">
      <c r="B1955" s="9" t="s">
        <v>2619</v>
      </c>
      <c r="C1955" s="1">
        <v>3</v>
      </c>
      <c r="D1955" s="2" t="s">
        <v>8422</v>
      </c>
      <c r="E1955" s="16"/>
      <c r="F1955" s="16" t="str">
        <f>IF(INDEX(I.Electricity.ES2U3C3,3)="","",INDEX(I.Electricity.ES2U3C3,3))</f>
        <v/>
      </c>
      <c r="G1955" s="16"/>
      <c r="H1955" s="1" t="str">
        <f t="shared" si="62"/>
        <v>Complete</v>
      </c>
      <c r="I1955" s="68" t="s">
        <v>2622</v>
      </c>
    </row>
    <row r="1956" spans="2:9" ht="15" customHeight="1" x14ac:dyDescent="0.25">
      <c r="B1956" s="9" t="s">
        <v>2619</v>
      </c>
      <c r="C1956" s="1">
        <v>4</v>
      </c>
      <c r="D1956" s="2" t="s">
        <v>8422</v>
      </c>
      <c r="E1956" s="16"/>
      <c r="F1956" s="16" t="str">
        <f>IF(INDEX(I.Electricity.ES2U3C3,4)="","",INDEX(I.Electricity.ES2U3C3,4))</f>
        <v/>
      </c>
      <c r="G1956" s="16"/>
      <c r="H1956" s="1" t="str">
        <f t="shared" si="62"/>
        <v>Complete</v>
      </c>
      <c r="I1956" s="68" t="s">
        <v>2623</v>
      </c>
    </row>
    <row r="1957" spans="2:9" ht="15" customHeight="1" x14ac:dyDescent="0.25">
      <c r="B1957" s="9" t="s">
        <v>2619</v>
      </c>
      <c r="C1957" s="1">
        <v>5</v>
      </c>
      <c r="D1957" s="2" t="s">
        <v>8422</v>
      </c>
      <c r="E1957" s="16"/>
      <c r="F1957" s="16" t="str">
        <f>IF(INDEX(I.Electricity.ES2U3C3,5)="","",INDEX(I.Electricity.ES2U3C3,5))</f>
        <v/>
      </c>
      <c r="G1957" s="16"/>
      <c r="H1957" s="1" t="str">
        <f t="shared" si="62"/>
        <v>Complete</v>
      </c>
      <c r="I1957" s="68" t="s">
        <v>2624</v>
      </c>
    </row>
    <row r="1958" spans="2:9" ht="15" customHeight="1" x14ac:dyDescent="0.25">
      <c r="B1958" s="9" t="s">
        <v>2619</v>
      </c>
      <c r="C1958" s="1">
        <v>6</v>
      </c>
      <c r="D1958" s="2" t="s">
        <v>8422</v>
      </c>
      <c r="E1958" s="16"/>
      <c r="F1958" s="16" t="str">
        <f>IF(INDEX(I.Electricity.ES2U3C3,6)="","",INDEX(I.Electricity.ES2U3C3,6))</f>
        <v/>
      </c>
      <c r="G1958" s="16"/>
      <c r="H1958" s="1" t="str">
        <f t="shared" si="62"/>
        <v>Complete</v>
      </c>
      <c r="I1958" s="68" t="s">
        <v>2625</v>
      </c>
    </row>
    <row r="1959" spans="2:9" ht="15" customHeight="1" x14ac:dyDescent="0.25">
      <c r="B1959" s="9" t="s">
        <v>2619</v>
      </c>
      <c r="C1959" s="1">
        <v>7</v>
      </c>
      <c r="D1959" s="2" t="s">
        <v>8422</v>
      </c>
      <c r="E1959" s="16"/>
      <c r="F1959" s="16" t="str">
        <f>IF(INDEX(I.Electricity.ES2U3C3,7)="","",INDEX(I.Electricity.ES2U3C3,7))</f>
        <v/>
      </c>
      <c r="G1959" s="16"/>
      <c r="H1959" s="1" t="str">
        <f t="shared" si="62"/>
        <v>Complete</v>
      </c>
      <c r="I1959" s="68" t="s">
        <v>2626</v>
      </c>
    </row>
    <row r="1960" spans="2:9" ht="15" customHeight="1" x14ac:dyDescent="0.25">
      <c r="B1960" s="9" t="s">
        <v>2619</v>
      </c>
      <c r="C1960" s="1">
        <v>8</v>
      </c>
      <c r="D1960" s="2" t="s">
        <v>8422</v>
      </c>
      <c r="E1960" s="16"/>
      <c r="F1960" s="16" t="str">
        <f>IF(INDEX(I.Electricity.ES2U3C3,8)="","",INDEX(I.Electricity.ES2U3C3,8))</f>
        <v/>
      </c>
      <c r="G1960" s="16"/>
      <c r="H1960" s="1" t="str">
        <f t="shared" si="62"/>
        <v>Complete</v>
      </c>
      <c r="I1960" s="68" t="s">
        <v>2627</v>
      </c>
    </row>
    <row r="1961" spans="2:9" ht="15" customHeight="1" x14ac:dyDescent="0.25">
      <c r="B1961" s="9" t="s">
        <v>2619</v>
      </c>
      <c r="C1961" s="1">
        <v>9</v>
      </c>
      <c r="D1961" s="2" t="s">
        <v>8422</v>
      </c>
      <c r="E1961" s="16"/>
      <c r="F1961" s="16" t="str">
        <f>IF(INDEX(I.Electricity.ES2U3C3,9)="","",INDEX(I.Electricity.ES2U3C3,9))</f>
        <v/>
      </c>
      <c r="G1961" s="16"/>
      <c r="H1961" s="1" t="str">
        <f t="shared" si="62"/>
        <v>Complete</v>
      </c>
      <c r="I1961" s="68" t="s">
        <v>2628</v>
      </c>
    </row>
    <row r="1962" spans="2:9" ht="15" customHeight="1" x14ac:dyDescent="0.25">
      <c r="B1962" s="9" t="s">
        <v>2619</v>
      </c>
      <c r="C1962" s="1">
        <v>10</v>
      </c>
      <c r="D1962" s="2" t="s">
        <v>8422</v>
      </c>
      <c r="E1962" s="16"/>
      <c r="F1962" s="16" t="str">
        <f>IF(INDEX(I.Electricity.ES2U3C3,10)="","",INDEX(I.Electricity.ES2U3C3,10))</f>
        <v/>
      </c>
      <c r="G1962" s="16"/>
      <c r="H1962" s="1" t="str">
        <f t="shared" si="62"/>
        <v>Complete</v>
      </c>
      <c r="I1962" s="68" t="s">
        <v>2629</v>
      </c>
    </row>
    <row r="1963" spans="2:9" ht="15" customHeight="1" x14ac:dyDescent="0.25">
      <c r="B1963" s="9" t="s">
        <v>2619</v>
      </c>
      <c r="C1963" s="1">
        <v>11</v>
      </c>
      <c r="D1963" s="2" t="s">
        <v>8422</v>
      </c>
      <c r="E1963" s="16"/>
      <c r="F1963" s="16" t="str">
        <f>IF(INDEX(I.Electricity.ES2U3C3,11)="","",INDEX(I.Electricity.ES2U3C3,11))</f>
        <v/>
      </c>
      <c r="G1963" s="16"/>
      <c r="H1963" s="1" t="str">
        <f t="shared" si="62"/>
        <v>Complete</v>
      </c>
      <c r="I1963" s="68" t="s">
        <v>2630</v>
      </c>
    </row>
    <row r="1964" spans="2:9" ht="15" customHeight="1" x14ac:dyDescent="0.25">
      <c r="B1964" s="9" t="s">
        <v>2619</v>
      </c>
      <c r="C1964" s="1">
        <v>12</v>
      </c>
      <c r="D1964" s="2" t="s">
        <v>8422</v>
      </c>
      <c r="E1964" s="16"/>
      <c r="F1964" s="16" t="str">
        <f>IF(INDEX(I.Electricity.ES2U3C3,12)="","",INDEX(I.Electricity.ES2U3C3,12))</f>
        <v/>
      </c>
      <c r="G1964" s="16"/>
      <c r="H1964" s="1" t="str">
        <f t="shared" si="62"/>
        <v>Complete</v>
      </c>
      <c r="I1964" s="68" t="s">
        <v>2631</v>
      </c>
    </row>
    <row r="1965" spans="2:9" ht="15" customHeight="1" x14ac:dyDescent="0.25">
      <c r="B1965" s="9" t="s">
        <v>2619</v>
      </c>
      <c r="C1965" s="1">
        <v>13</v>
      </c>
      <c r="D1965" s="2" t="s">
        <v>8422</v>
      </c>
      <c r="E1965" s="16"/>
      <c r="F1965" s="16" t="str">
        <f>IF(INDEX(I.Electricity.ES2U3C3,13)="","",INDEX(I.Electricity.ES2U3C3,13))</f>
        <v/>
      </c>
      <c r="G1965" s="16"/>
      <c r="H1965" s="1" t="str">
        <f t="shared" si="62"/>
        <v>Complete</v>
      </c>
      <c r="I1965" s="68" t="s">
        <v>2632</v>
      </c>
    </row>
    <row r="1966" spans="2:9" ht="15" customHeight="1" x14ac:dyDescent="0.25">
      <c r="B1966" s="9" t="s">
        <v>2619</v>
      </c>
      <c r="C1966" s="1">
        <v>14</v>
      </c>
      <c r="D1966" s="2" t="s">
        <v>8422</v>
      </c>
      <c r="E1966" s="16"/>
      <c r="F1966" s="16" t="str">
        <f>IF(INDEX(I.Electricity.ES2U3C3,14)="","",INDEX(I.Electricity.ES2U3C3,14))</f>
        <v/>
      </c>
      <c r="G1966" s="16"/>
      <c r="H1966" s="1" t="str">
        <f t="shared" si="62"/>
        <v>Complete</v>
      </c>
      <c r="I1966" s="68" t="s">
        <v>2633</v>
      </c>
    </row>
    <row r="1967" spans="2:9" ht="15" customHeight="1" x14ac:dyDescent="0.25">
      <c r="B1967" s="9" t="s">
        <v>2619</v>
      </c>
      <c r="C1967" s="1">
        <v>15</v>
      </c>
      <c r="D1967" s="2" t="s">
        <v>8422</v>
      </c>
      <c r="E1967" s="16"/>
      <c r="F1967" s="16" t="str">
        <f>IF(INDEX(I.Electricity.ES2U3C3,15)="","",INDEX(I.Electricity.ES2U3C3,15))</f>
        <v/>
      </c>
      <c r="G1967" s="16"/>
      <c r="H1967" s="1" t="str">
        <f t="shared" si="62"/>
        <v>Complete</v>
      </c>
      <c r="I1967" s="68" t="s">
        <v>2634</v>
      </c>
    </row>
    <row r="1968" spans="2:9" ht="15" customHeight="1" x14ac:dyDescent="0.25">
      <c r="B1968" s="9" t="s">
        <v>2619</v>
      </c>
      <c r="C1968" s="1">
        <v>16</v>
      </c>
      <c r="D1968" s="2" t="s">
        <v>8422</v>
      </c>
      <c r="E1968" s="16"/>
      <c r="F1968" s="16" t="str">
        <f>IF(INDEX(I.Electricity.ES2U3C3,16)="","",INDEX(I.Electricity.ES2U3C3,16))</f>
        <v/>
      </c>
      <c r="G1968" s="16"/>
      <c r="H1968" s="1" t="str">
        <f t="shared" si="62"/>
        <v>Complete</v>
      </c>
      <c r="I1968" s="68" t="s">
        <v>2635</v>
      </c>
    </row>
    <row r="1969" spans="2:9" ht="15" customHeight="1" x14ac:dyDescent="0.25">
      <c r="B1969" s="9" t="s">
        <v>2619</v>
      </c>
      <c r="C1969" s="1">
        <v>17</v>
      </c>
      <c r="D1969" s="2" t="s">
        <v>8422</v>
      </c>
      <c r="E1969" s="16"/>
      <c r="F1969" s="16" t="str">
        <f>IF(INDEX(I.Electricity.ES2U3C3,17)="","",INDEX(I.Electricity.ES2U3C3,17))</f>
        <v/>
      </c>
      <c r="G1969" s="16"/>
      <c r="H1969" s="1" t="str">
        <f t="shared" si="62"/>
        <v>Complete</v>
      </c>
      <c r="I1969" s="68" t="s">
        <v>2636</v>
      </c>
    </row>
    <row r="1970" spans="2:9" ht="15" customHeight="1" x14ac:dyDescent="0.25">
      <c r="B1970" s="9" t="s">
        <v>2619</v>
      </c>
      <c r="C1970" s="1">
        <v>18</v>
      </c>
      <c r="D1970" s="2" t="s">
        <v>8422</v>
      </c>
      <c r="E1970" s="16"/>
      <c r="F1970" s="16" t="str">
        <f>IF(INDEX(I.Electricity.ES2U3C3,18)="","",INDEX(I.Electricity.ES2U3C3,18))</f>
        <v/>
      </c>
      <c r="G1970" s="16"/>
      <c r="H1970" s="1" t="str">
        <f t="shared" si="62"/>
        <v>Complete</v>
      </c>
      <c r="I1970" s="68" t="s">
        <v>2637</v>
      </c>
    </row>
    <row r="1971" spans="2:9" ht="15" customHeight="1" x14ac:dyDescent="0.25">
      <c r="B1971" s="9" t="s">
        <v>2619</v>
      </c>
      <c r="C1971" s="1">
        <v>19</v>
      </c>
      <c r="D1971" s="2" t="s">
        <v>8422</v>
      </c>
      <c r="E1971" s="16"/>
      <c r="F1971" s="16" t="str">
        <f>IF(INDEX(I.Electricity.ES2U3C3,19)="","",INDEX(I.Electricity.ES2U3C3,19))</f>
        <v/>
      </c>
      <c r="G1971" s="16"/>
      <c r="H1971" s="1" t="str">
        <f t="shared" si="62"/>
        <v>Complete</v>
      </c>
      <c r="I1971" s="68" t="s">
        <v>2638</v>
      </c>
    </row>
    <row r="1972" spans="2:9" ht="15" customHeight="1" x14ac:dyDescent="0.25">
      <c r="B1972" s="9" t="s">
        <v>2619</v>
      </c>
      <c r="C1972" s="1">
        <v>20</v>
      </c>
      <c r="D1972" s="2" t="s">
        <v>8422</v>
      </c>
      <c r="E1972" s="16"/>
      <c r="F1972" s="16" t="str">
        <f>IF(INDEX(I.Electricity.ES2U3C3,20)="","",INDEX(I.Electricity.ES2U3C3,20))</f>
        <v/>
      </c>
      <c r="G1972" s="16"/>
      <c r="H1972" s="1" t="str">
        <f t="shared" si="62"/>
        <v>Complete</v>
      </c>
      <c r="I1972" s="68" t="s">
        <v>2639</v>
      </c>
    </row>
    <row r="1973" spans="2:9" ht="15" customHeight="1" x14ac:dyDescent="0.25">
      <c r="B1973" s="7" t="s">
        <v>2619</v>
      </c>
      <c r="C1973" s="5">
        <v>21</v>
      </c>
      <c r="D1973" s="6" t="s">
        <v>8422</v>
      </c>
      <c r="E1973" s="76"/>
      <c r="F1973" s="76" t="str">
        <f>IF(INDEX(I.Electricity.ES2U3C3,21)="","",INDEX(I.Electricity.ES2U3C3,21))</f>
        <v/>
      </c>
      <c r="G1973" s="76"/>
      <c r="H1973" s="5" t="str">
        <f t="shared" si="62"/>
        <v>Complete</v>
      </c>
      <c r="I1973" s="71" t="s">
        <v>2640</v>
      </c>
    </row>
    <row r="1974" spans="2:9" ht="15" customHeight="1" x14ac:dyDescent="0.25">
      <c r="B1974" s="9" t="s">
        <v>2641</v>
      </c>
      <c r="C1974" s="1">
        <v>1</v>
      </c>
      <c r="D1974" s="2" t="s">
        <v>8423</v>
      </c>
      <c r="E1974" s="16"/>
      <c r="F1974" s="16" t="str">
        <f>IF(INDEX(I.Electricity.ES2U4C3,1)="","",INDEX(I.Electricity.ES2U4C3,1))</f>
        <v/>
      </c>
      <c r="G1974" s="16"/>
      <c r="H1974" s="1" t="str">
        <f t="shared" ref="H1974:H1994" si="63">IF(AND(I.Developer.ES2=TRUE,I.Facility.UnitCount&gt;=4,I.Developer.C3=TRUE,F1974=""),"Incomplete","Complete")</f>
        <v>Complete</v>
      </c>
      <c r="I1974" s="68" t="s">
        <v>2642</v>
      </c>
    </row>
    <row r="1975" spans="2:9" ht="15" customHeight="1" x14ac:dyDescent="0.25">
      <c r="B1975" s="9" t="s">
        <v>2641</v>
      </c>
      <c r="C1975" s="1">
        <v>2</v>
      </c>
      <c r="D1975" s="2" t="s">
        <v>8423</v>
      </c>
      <c r="E1975" s="16"/>
      <c r="F1975" s="16" t="str">
        <f>IF(INDEX(I.Electricity.ES2U4C3,2)="","",INDEX(I.Electricity.ES2U4C3,2))</f>
        <v/>
      </c>
      <c r="G1975" s="16"/>
      <c r="H1975" s="1" t="str">
        <f t="shared" si="63"/>
        <v>Complete</v>
      </c>
      <c r="I1975" s="68" t="s">
        <v>2643</v>
      </c>
    </row>
    <row r="1976" spans="2:9" ht="15" customHeight="1" x14ac:dyDescent="0.25">
      <c r="B1976" s="9" t="s">
        <v>2641</v>
      </c>
      <c r="C1976" s="1">
        <v>3</v>
      </c>
      <c r="D1976" s="2" t="s">
        <v>8423</v>
      </c>
      <c r="E1976" s="16"/>
      <c r="F1976" s="16" t="str">
        <f>IF(INDEX(I.Electricity.ES2U4C3,3)="","",INDEX(I.Electricity.ES2U4C3,3))</f>
        <v/>
      </c>
      <c r="G1976" s="16"/>
      <c r="H1976" s="1" t="str">
        <f t="shared" si="63"/>
        <v>Complete</v>
      </c>
      <c r="I1976" s="68" t="s">
        <v>2644</v>
      </c>
    </row>
    <row r="1977" spans="2:9" ht="15" customHeight="1" x14ac:dyDescent="0.25">
      <c r="B1977" s="9" t="s">
        <v>2641</v>
      </c>
      <c r="C1977" s="1">
        <v>4</v>
      </c>
      <c r="D1977" s="2" t="s">
        <v>8423</v>
      </c>
      <c r="E1977" s="16"/>
      <c r="F1977" s="16" t="str">
        <f>IF(INDEX(I.Electricity.ES2U4C3,4)="","",INDEX(I.Electricity.ES2U4C3,4))</f>
        <v/>
      </c>
      <c r="G1977" s="16"/>
      <c r="H1977" s="1" t="str">
        <f t="shared" si="63"/>
        <v>Complete</v>
      </c>
      <c r="I1977" s="68" t="s">
        <v>2645</v>
      </c>
    </row>
    <row r="1978" spans="2:9" ht="15" customHeight="1" x14ac:dyDescent="0.25">
      <c r="B1978" s="9" t="s">
        <v>2641</v>
      </c>
      <c r="C1978" s="1">
        <v>5</v>
      </c>
      <c r="D1978" s="2" t="s">
        <v>8423</v>
      </c>
      <c r="E1978" s="16"/>
      <c r="F1978" s="16" t="str">
        <f>IF(INDEX(I.Electricity.ES2U4C3,5)="","",INDEX(I.Electricity.ES2U4C3,5))</f>
        <v/>
      </c>
      <c r="G1978" s="16"/>
      <c r="H1978" s="1" t="str">
        <f t="shared" si="63"/>
        <v>Complete</v>
      </c>
      <c r="I1978" s="68" t="s">
        <v>2646</v>
      </c>
    </row>
    <row r="1979" spans="2:9" ht="15" customHeight="1" x14ac:dyDescent="0.25">
      <c r="B1979" s="9" t="s">
        <v>2641</v>
      </c>
      <c r="C1979" s="1">
        <v>6</v>
      </c>
      <c r="D1979" s="2" t="s">
        <v>8423</v>
      </c>
      <c r="E1979" s="16"/>
      <c r="F1979" s="16" t="str">
        <f>IF(INDEX(I.Electricity.ES2U4C3,6)="","",INDEX(I.Electricity.ES2U4C3,6))</f>
        <v/>
      </c>
      <c r="G1979" s="16"/>
      <c r="H1979" s="1" t="str">
        <f t="shared" si="63"/>
        <v>Complete</v>
      </c>
      <c r="I1979" s="68" t="s">
        <v>2647</v>
      </c>
    </row>
    <row r="1980" spans="2:9" ht="15" customHeight="1" x14ac:dyDescent="0.25">
      <c r="B1980" s="9" t="s">
        <v>2641</v>
      </c>
      <c r="C1980" s="1">
        <v>7</v>
      </c>
      <c r="D1980" s="2" t="s">
        <v>8423</v>
      </c>
      <c r="E1980" s="16"/>
      <c r="F1980" s="16" t="str">
        <f>IF(INDEX(I.Electricity.ES2U4C3,7)="","",INDEX(I.Electricity.ES2U4C3,7))</f>
        <v/>
      </c>
      <c r="G1980" s="16"/>
      <c r="H1980" s="1" t="str">
        <f t="shared" si="63"/>
        <v>Complete</v>
      </c>
      <c r="I1980" s="68" t="s">
        <v>2648</v>
      </c>
    </row>
    <row r="1981" spans="2:9" ht="15" customHeight="1" x14ac:dyDescent="0.25">
      <c r="B1981" s="9" t="s">
        <v>2641</v>
      </c>
      <c r="C1981" s="1">
        <v>8</v>
      </c>
      <c r="D1981" s="2" t="s">
        <v>8423</v>
      </c>
      <c r="E1981" s="16"/>
      <c r="F1981" s="16" t="str">
        <f>IF(INDEX(I.Electricity.ES2U4C3,8)="","",INDEX(I.Electricity.ES2U4C3,8))</f>
        <v/>
      </c>
      <c r="G1981" s="16"/>
      <c r="H1981" s="1" t="str">
        <f t="shared" si="63"/>
        <v>Complete</v>
      </c>
      <c r="I1981" s="68" t="s">
        <v>2649</v>
      </c>
    </row>
    <row r="1982" spans="2:9" ht="15" customHeight="1" x14ac:dyDescent="0.25">
      <c r="B1982" s="9" t="s">
        <v>2641</v>
      </c>
      <c r="C1982" s="1">
        <v>9</v>
      </c>
      <c r="D1982" s="2" t="s">
        <v>8423</v>
      </c>
      <c r="E1982" s="16"/>
      <c r="F1982" s="16" t="str">
        <f>IF(INDEX(I.Electricity.ES2U4C3,9)="","",INDEX(I.Electricity.ES2U4C3,9))</f>
        <v/>
      </c>
      <c r="G1982" s="16"/>
      <c r="H1982" s="1" t="str">
        <f t="shared" si="63"/>
        <v>Complete</v>
      </c>
      <c r="I1982" s="68" t="s">
        <v>2650</v>
      </c>
    </row>
    <row r="1983" spans="2:9" ht="15" customHeight="1" x14ac:dyDescent="0.25">
      <c r="B1983" s="9" t="s">
        <v>2641</v>
      </c>
      <c r="C1983" s="1">
        <v>10</v>
      </c>
      <c r="D1983" s="2" t="s">
        <v>8423</v>
      </c>
      <c r="E1983" s="16"/>
      <c r="F1983" s="16" t="str">
        <f>IF(INDEX(I.Electricity.ES2U4C3,10)="","",INDEX(I.Electricity.ES2U4C3,10))</f>
        <v/>
      </c>
      <c r="G1983" s="16"/>
      <c r="H1983" s="1" t="str">
        <f t="shared" si="63"/>
        <v>Complete</v>
      </c>
      <c r="I1983" s="68" t="s">
        <v>2651</v>
      </c>
    </row>
    <row r="1984" spans="2:9" ht="15" customHeight="1" x14ac:dyDescent="0.25">
      <c r="B1984" s="9" t="s">
        <v>2641</v>
      </c>
      <c r="C1984" s="1">
        <v>11</v>
      </c>
      <c r="D1984" s="2" t="s">
        <v>8423</v>
      </c>
      <c r="E1984" s="16"/>
      <c r="F1984" s="16" t="str">
        <f>IF(INDEX(I.Electricity.ES2U4C3,11)="","",INDEX(I.Electricity.ES2U4C3,11))</f>
        <v/>
      </c>
      <c r="G1984" s="16"/>
      <c r="H1984" s="1" t="str">
        <f t="shared" si="63"/>
        <v>Complete</v>
      </c>
      <c r="I1984" s="68" t="s">
        <v>2652</v>
      </c>
    </row>
    <row r="1985" spans="2:9" ht="15" customHeight="1" x14ac:dyDescent="0.25">
      <c r="B1985" s="9" t="s">
        <v>2641</v>
      </c>
      <c r="C1985" s="1">
        <v>12</v>
      </c>
      <c r="D1985" s="2" t="s">
        <v>8423</v>
      </c>
      <c r="E1985" s="16"/>
      <c r="F1985" s="16" t="str">
        <f>IF(INDEX(I.Electricity.ES2U4C3,12)="","",INDEX(I.Electricity.ES2U4C3,12))</f>
        <v/>
      </c>
      <c r="G1985" s="16"/>
      <c r="H1985" s="1" t="str">
        <f t="shared" si="63"/>
        <v>Complete</v>
      </c>
      <c r="I1985" s="68" t="s">
        <v>2653</v>
      </c>
    </row>
    <row r="1986" spans="2:9" ht="15" customHeight="1" x14ac:dyDescent="0.25">
      <c r="B1986" s="9" t="s">
        <v>2641</v>
      </c>
      <c r="C1986" s="1">
        <v>13</v>
      </c>
      <c r="D1986" s="2" t="s">
        <v>8423</v>
      </c>
      <c r="E1986" s="16"/>
      <c r="F1986" s="16" t="str">
        <f>IF(INDEX(I.Electricity.ES2U4C3,13)="","",INDEX(I.Electricity.ES2U4C3,13))</f>
        <v/>
      </c>
      <c r="G1986" s="16"/>
      <c r="H1986" s="1" t="str">
        <f t="shared" si="63"/>
        <v>Complete</v>
      </c>
      <c r="I1986" s="68" t="s">
        <v>2654</v>
      </c>
    </row>
    <row r="1987" spans="2:9" ht="15" customHeight="1" x14ac:dyDescent="0.25">
      <c r="B1987" s="9" t="s">
        <v>2641</v>
      </c>
      <c r="C1987" s="1">
        <v>14</v>
      </c>
      <c r="D1987" s="2" t="s">
        <v>8423</v>
      </c>
      <c r="E1987" s="16"/>
      <c r="F1987" s="16" t="str">
        <f>IF(INDEX(I.Electricity.ES2U4C3,14)="","",INDEX(I.Electricity.ES2U4C3,14))</f>
        <v/>
      </c>
      <c r="G1987" s="16"/>
      <c r="H1987" s="1" t="str">
        <f t="shared" si="63"/>
        <v>Complete</v>
      </c>
      <c r="I1987" s="68" t="s">
        <v>2655</v>
      </c>
    </row>
    <row r="1988" spans="2:9" ht="15" customHeight="1" x14ac:dyDescent="0.25">
      <c r="B1988" s="9" t="s">
        <v>2641</v>
      </c>
      <c r="C1988" s="1">
        <v>15</v>
      </c>
      <c r="D1988" s="2" t="s">
        <v>8423</v>
      </c>
      <c r="E1988" s="16"/>
      <c r="F1988" s="16" t="str">
        <f>IF(INDEX(I.Electricity.ES2U4C3,15)="","",INDEX(I.Electricity.ES2U4C3,15))</f>
        <v/>
      </c>
      <c r="G1988" s="16"/>
      <c r="H1988" s="1" t="str">
        <f t="shared" si="63"/>
        <v>Complete</v>
      </c>
      <c r="I1988" s="68" t="s">
        <v>2656</v>
      </c>
    </row>
    <row r="1989" spans="2:9" ht="15" customHeight="1" x14ac:dyDescent="0.25">
      <c r="B1989" s="9" t="s">
        <v>2641</v>
      </c>
      <c r="C1989" s="1">
        <v>16</v>
      </c>
      <c r="D1989" s="2" t="s">
        <v>8423</v>
      </c>
      <c r="E1989" s="16"/>
      <c r="F1989" s="16" t="str">
        <f>IF(INDEX(I.Electricity.ES2U4C3,16)="","",INDEX(I.Electricity.ES2U4C3,16))</f>
        <v/>
      </c>
      <c r="G1989" s="16"/>
      <c r="H1989" s="1" t="str">
        <f t="shared" si="63"/>
        <v>Complete</v>
      </c>
      <c r="I1989" s="68" t="s">
        <v>2657</v>
      </c>
    </row>
    <row r="1990" spans="2:9" ht="15" customHeight="1" x14ac:dyDescent="0.25">
      <c r="B1990" s="9" t="s">
        <v>2641</v>
      </c>
      <c r="C1990" s="1">
        <v>17</v>
      </c>
      <c r="D1990" s="2" t="s">
        <v>8423</v>
      </c>
      <c r="E1990" s="16"/>
      <c r="F1990" s="16" t="str">
        <f>IF(INDEX(I.Electricity.ES2U4C3,17)="","",INDEX(I.Electricity.ES2U4C3,17))</f>
        <v/>
      </c>
      <c r="G1990" s="16"/>
      <c r="H1990" s="1" t="str">
        <f t="shared" si="63"/>
        <v>Complete</v>
      </c>
      <c r="I1990" s="68" t="s">
        <v>2658</v>
      </c>
    </row>
    <row r="1991" spans="2:9" ht="15" customHeight="1" x14ac:dyDescent="0.25">
      <c r="B1991" s="9" t="s">
        <v>2641</v>
      </c>
      <c r="C1991" s="1">
        <v>18</v>
      </c>
      <c r="D1991" s="2" t="s">
        <v>8423</v>
      </c>
      <c r="E1991" s="16"/>
      <c r="F1991" s="16" t="str">
        <f>IF(INDEX(I.Electricity.ES2U4C3,18)="","",INDEX(I.Electricity.ES2U4C3,18))</f>
        <v/>
      </c>
      <c r="G1991" s="16"/>
      <c r="H1991" s="1" t="str">
        <f t="shared" si="63"/>
        <v>Complete</v>
      </c>
      <c r="I1991" s="68" t="s">
        <v>2659</v>
      </c>
    </row>
    <row r="1992" spans="2:9" ht="15" customHeight="1" x14ac:dyDescent="0.25">
      <c r="B1992" s="9" t="s">
        <v>2641</v>
      </c>
      <c r="C1992" s="1">
        <v>19</v>
      </c>
      <c r="D1992" s="2" t="s">
        <v>8423</v>
      </c>
      <c r="E1992" s="16"/>
      <c r="F1992" s="16" t="str">
        <f>IF(INDEX(I.Electricity.ES2U4C3,19)="","",INDEX(I.Electricity.ES2U4C3,19))</f>
        <v/>
      </c>
      <c r="G1992" s="16"/>
      <c r="H1992" s="1" t="str">
        <f t="shared" si="63"/>
        <v>Complete</v>
      </c>
      <c r="I1992" s="68" t="s">
        <v>2660</v>
      </c>
    </row>
    <row r="1993" spans="2:9" ht="15" customHeight="1" x14ac:dyDescent="0.25">
      <c r="B1993" s="9" t="s">
        <v>2641</v>
      </c>
      <c r="C1993" s="1">
        <v>20</v>
      </c>
      <c r="D1993" s="2" t="s">
        <v>8423</v>
      </c>
      <c r="E1993" s="16"/>
      <c r="F1993" s="16" t="str">
        <f>IF(INDEX(I.Electricity.ES2U4C3,20)="","",INDEX(I.Electricity.ES2U4C3,20))</f>
        <v/>
      </c>
      <c r="G1993" s="16"/>
      <c r="H1993" s="1" t="str">
        <f t="shared" si="63"/>
        <v>Complete</v>
      </c>
      <c r="I1993" s="68" t="s">
        <v>2661</v>
      </c>
    </row>
    <row r="1994" spans="2:9" ht="15" customHeight="1" x14ac:dyDescent="0.25">
      <c r="B1994" s="7" t="s">
        <v>2641</v>
      </c>
      <c r="C1994" s="5">
        <v>21</v>
      </c>
      <c r="D1994" s="6" t="s">
        <v>8423</v>
      </c>
      <c r="E1994" s="76"/>
      <c r="F1994" s="76" t="str">
        <f>IF(INDEX(I.Electricity.ES2U4C3,21)="","",INDEX(I.Electricity.ES2U4C3,21))</f>
        <v/>
      </c>
      <c r="G1994" s="76"/>
      <c r="H1994" s="5" t="str">
        <f t="shared" si="63"/>
        <v>Complete</v>
      </c>
      <c r="I1994" s="71" t="s">
        <v>2662</v>
      </c>
    </row>
    <row r="1995" spans="2:9" ht="15" customHeight="1" x14ac:dyDescent="0.25">
      <c r="B1995" s="9" t="s">
        <v>2663</v>
      </c>
      <c r="C1995" s="1">
        <v>1</v>
      </c>
      <c r="D1995" s="2" t="s">
        <v>8424</v>
      </c>
      <c r="E1995" s="16"/>
      <c r="F1995" s="16" t="str">
        <f>IF(INDEX(I.Electricity.ES2U5C3,1)="","",INDEX(I.Electricity.ES2U5C3,1))</f>
        <v/>
      </c>
      <c r="G1995" s="16"/>
      <c r="H1995" s="1" t="str">
        <f t="shared" ref="H1995:H2015" si="64">IF(AND(I.Developer.ES2=TRUE,I.Facility.UnitCount&gt;=5,I.Developer.C3=TRUE,F1995=""),"Incomplete","Complete")</f>
        <v>Complete</v>
      </c>
      <c r="I1995" s="68" t="s">
        <v>2664</v>
      </c>
    </row>
    <row r="1996" spans="2:9" ht="15" customHeight="1" x14ac:dyDescent="0.25">
      <c r="B1996" s="9" t="s">
        <v>2663</v>
      </c>
      <c r="C1996" s="1">
        <v>2</v>
      </c>
      <c r="D1996" s="2" t="s">
        <v>8424</v>
      </c>
      <c r="E1996" s="16"/>
      <c r="F1996" s="16" t="str">
        <f>IF(INDEX(I.Electricity.ES2U5C3,2)="","",INDEX(I.Electricity.ES2U5C3,2))</f>
        <v/>
      </c>
      <c r="G1996" s="16"/>
      <c r="H1996" s="1" t="str">
        <f t="shared" si="64"/>
        <v>Complete</v>
      </c>
      <c r="I1996" s="68" t="s">
        <v>2665</v>
      </c>
    </row>
    <row r="1997" spans="2:9" ht="15" customHeight="1" x14ac:dyDescent="0.25">
      <c r="B1997" s="9" t="s">
        <v>2663</v>
      </c>
      <c r="C1997" s="1">
        <v>3</v>
      </c>
      <c r="D1997" s="2" t="s">
        <v>8424</v>
      </c>
      <c r="E1997" s="16"/>
      <c r="F1997" s="16" t="str">
        <f>IF(INDEX(I.Electricity.ES2U5C3,3)="","",INDEX(I.Electricity.ES2U5C3,3))</f>
        <v/>
      </c>
      <c r="G1997" s="16"/>
      <c r="H1997" s="1" t="str">
        <f t="shared" si="64"/>
        <v>Complete</v>
      </c>
      <c r="I1997" s="68" t="s">
        <v>2666</v>
      </c>
    </row>
    <row r="1998" spans="2:9" ht="15" customHeight="1" x14ac:dyDescent="0.25">
      <c r="B1998" s="9" t="s">
        <v>2663</v>
      </c>
      <c r="C1998" s="1">
        <v>4</v>
      </c>
      <c r="D1998" s="2" t="s">
        <v>8424</v>
      </c>
      <c r="E1998" s="16"/>
      <c r="F1998" s="16" t="str">
        <f>IF(INDEX(I.Electricity.ES2U5C3,4)="","",INDEX(I.Electricity.ES2U5C3,4))</f>
        <v/>
      </c>
      <c r="G1998" s="16"/>
      <c r="H1998" s="1" t="str">
        <f t="shared" si="64"/>
        <v>Complete</v>
      </c>
      <c r="I1998" s="68" t="s">
        <v>2667</v>
      </c>
    </row>
    <row r="1999" spans="2:9" ht="15" customHeight="1" x14ac:dyDescent="0.25">
      <c r="B1999" s="9" t="s">
        <v>2663</v>
      </c>
      <c r="C1999" s="1">
        <v>5</v>
      </c>
      <c r="D1999" s="2" t="s">
        <v>8424</v>
      </c>
      <c r="E1999" s="16"/>
      <c r="F1999" s="16" t="str">
        <f>IF(INDEX(I.Electricity.ES2U5C3,5)="","",INDEX(I.Electricity.ES2U5C3,5))</f>
        <v/>
      </c>
      <c r="G1999" s="16"/>
      <c r="H1999" s="1" t="str">
        <f t="shared" si="64"/>
        <v>Complete</v>
      </c>
      <c r="I1999" s="68" t="s">
        <v>2668</v>
      </c>
    </row>
    <row r="2000" spans="2:9" ht="15" customHeight="1" x14ac:dyDescent="0.25">
      <c r="B2000" s="9" t="s">
        <v>2663</v>
      </c>
      <c r="C2000" s="1">
        <v>6</v>
      </c>
      <c r="D2000" s="2" t="s">
        <v>8424</v>
      </c>
      <c r="E2000" s="16"/>
      <c r="F2000" s="16" t="str">
        <f>IF(INDEX(I.Electricity.ES2U5C3,6)="","",INDEX(I.Electricity.ES2U5C3,6))</f>
        <v/>
      </c>
      <c r="G2000" s="16"/>
      <c r="H2000" s="1" t="str">
        <f t="shared" si="64"/>
        <v>Complete</v>
      </c>
      <c r="I2000" s="68" t="s">
        <v>2669</v>
      </c>
    </row>
    <row r="2001" spans="2:9" ht="15" customHeight="1" x14ac:dyDescent="0.25">
      <c r="B2001" s="9" t="s">
        <v>2663</v>
      </c>
      <c r="C2001" s="1">
        <v>7</v>
      </c>
      <c r="D2001" s="2" t="s">
        <v>8424</v>
      </c>
      <c r="E2001" s="16"/>
      <c r="F2001" s="16" t="str">
        <f>IF(INDEX(I.Electricity.ES2U5C3,7)="","",INDEX(I.Electricity.ES2U5C3,7))</f>
        <v/>
      </c>
      <c r="G2001" s="16"/>
      <c r="H2001" s="1" t="str">
        <f t="shared" si="64"/>
        <v>Complete</v>
      </c>
      <c r="I2001" s="68" t="s">
        <v>2670</v>
      </c>
    </row>
    <row r="2002" spans="2:9" ht="15" customHeight="1" x14ac:dyDescent="0.25">
      <c r="B2002" s="9" t="s">
        <v>2663</v>
      </c>
      <c r="C2002" s="1">
        <v>8</v>
      </c>
      <c r="D2002" s="2" t="s">
        <v>8424</v>
      </c>
      <c r="E2002" s="16"/>
      <c r="F2002" s="16" t="str">
        <f>IF(INDEX(I.Electricity.ES2U5C3,8)="","",INDEX(I.Electricity.ES2U5C3,8))</f>
        <v/>
      </c>
      <c r="G2002" s="16"/>
      <c r="H2002" s="1" t="str">
        <f t="shared" si="64"/>
        <v>Complete</v>
      </c>
      <c r="I2002" s="68" t="s">
        <v>2671</v>
      </c>
    </row>
    <row r="2003" spans="2:9" ht="15" customHeight="1" x14ac:dyDescent="0.25">
      <c r="B2003" s="9" t="s">
        <v>2663</v>
      </c>
      <c r="C2003" s="1">
        <v>9</v>
      </c>
      <c r="D2003" s="2" t="s">
        <v>8424</v>
      </c>
      <c r="E2003" s="16"/>
      <c r="F2003" s="16" t="str">
        <f>IF(INDEX(I.Electricity.ES2U5C3,9)="","",INDEX(I.Electricity.ES2U5C3,9))</f>
        <v/>
      </c>
      <c r="G2003" s="16"/>
      <c r="H2003" s="1" t="str">
        <f t="shared" si="64"/>
        <v>Complete</v>
      </c>
      <c r="I2003" s="68" t="s">
        <v>2672</v>
      </c>
    </row>
    <row r="2004" spans="2:9" ht="15" customHeight="1" x14ac:dyDescent="0.25">
      <c r="B2004" s="9" t="s">
        <v>2663</v>
      </c>
      <c r="C2004" s="1">
        <v>10</v>
      </c>
      <c r="D2004" s="2" t="s">
        <v>8424</v>
      </c>
      <c r="E2004" s="16"/>
      <c r="F2004" s="16" t="str">
        <f>IF(INDEX(I.Electricity.ES2U5C3,10)="","",INDEX(I.Electricity.ES2U5C3,10))</f>
        <v/>
      </c>
      <c r="G2004" s="16"/>
      <c r="H2004" s="1" t="str">
        <f t="shared" si="64"/>
        <v>Complete</v>
      </c>
      <c r="I2004" s="68" t="s">
        <v>2673</v>
      </c>
    </row>
    <row r="2005" spans="2:9" ht="15" customHeight="1" x14ac:dyDescent="0.25">
      <c r="B2005" s="9" t="s">
        <v>2663</v>
      </c>
      <c r="C2005" s="1">
        <v>11</v>
      </c>
      <c r="D2005" s="2" t="s">
        <v>8424</v>
      </c>
      <c r="E2005" s="16"/>
      <c r="F2005" s="16" t="str">
        <f>IF(INDEX(I.Electricity.ES2U5C3,11)="","",INDEX(I.Electricity.ES2U5C3,11))</f>
        <v/>
      </c>
      <c r="G2005" s="16"/>
      <c r="H2005" s="1" t="str">
        <f t="shared" si="64"/>
        <v>Complete</v>
      </c>
      <c r="I2005" s="68" t="s">
        <v>2674</v>
      </c>
    </row>
    <row r="2006" spans="2:9" ht="15" customHeight="1" x14ac:dyDescent="0.25">
      <c r="B2006" s="9" t="s">
        <v>2663</v>
      </c>
      <c r="C2006" s="1">
        <v>12</v>
      </c>
      <c r="D2006" s="2" t="s">
        <v>8424</v>
      </c>
      <c r="E2006" s="16"/>
      <c r="F2006" s="16" t="str">
        <f>IF(INDEX(I.Electricity.ES2U5C3,12)="","",INDEX(I.Electricity.ES2U5C3,12))</f>
        <v/>
      </c>
      <c r="G2006" s="16"/>
      <c r="H2006" s="1" t="str">
        <f t="shared" si="64"/>
        <v>Complete</v>
      </c>
      <c r="I2006" s="68" t="s">
        <v>2675</v>
      </c>
    </row>
    <row r="2007" spans="2:9" ht="15" customHeight="1" x14ac:dyDescent="0.25">
      <c r="B2007" s="9" t="s">
        <v>2663</v>
      </c>
      <c r="C2007" s="1">
        <v>13</v>
      </c>
      <c r="D2007" s="2" t="s">
        <v>8424</v>
      </c>
      <c r="E2007" s="16"/>
      <c r="F2007" s="16" t="str">
        <f>IF(INDEX(I.Electricity.ES2U5C3,13)="","",INDEX(I.Electricity.ES2U5C3,13))</f>
        <v/>
      </c>
      <c r="G2007" s="16"/>
      <c r="H2007" s="1" t="str">
        <f t="shared" si="64"/>
        <v>Complete</v>
      </c>
      <c r="I2007" s="68" t="s">
        <v>2676</v>
      </c>
    </row>
    <row r="2008" spans="2:9" ht="15" customHeight="1" x14ac:dyDescent="0.25">
      <c r="B2008" s="9" t="s">
        <v>2663</v>
      </c>
      <c r="C2008" s="1">
        <v>14</v>
      </c>
      <c r="D2008" s="2" t="s">
        <v>8424</v>
      </c>
      <c r="E2008" s="16"/>
      <c r="F2008" s="16" t="str">
        <f>IF(INDEX(I.Electricity.ES2U5C3,14)="","",INDEX(I.Electricity.ES2U5C3,14))</f>
        <v/>
      </c>
      <c r="G2008" s="16"/>
      <c r="H2008" s="1" t="str">
        <f t="shared" si="64"/>
        <v>Complete</v>
      </c>
      <c r="I2008" s="68" t="s">
        <v>2677</v>
      </c>
    </row>
    <row r="2009" spans="2:9" ht="15" customHeight="1" x14ac:dyDescent="0.25">
      <c r="B2009" s="9" t="s">
        <v>2663</v>
      </c>
      <c r="C2009" s="1">
        <v>15</v>
      </c>
      <c r="D2009" s="2" t="s">
        <v>8424</v>
      </c>
      <c r="E2009" s="16"/>
      <c r="F2009" s="16" t="str">
        <f>IF(INDEX(I.Electricity.ES2U5C3,15)="","",INDEX(I.Electricity.ES2U5C3,15))</f>
        <v/>
      </c>
      <c r="G2009" s="16"/>
      <c r="H2009" s="1" t="str">
        <f t="shared" si="64"/>
        <v>Complete</v>
      </c>
      <c r="I2009" s="68" t="s">
        <v>2678</v>
      </c>
    </row>
    <row r="2010" spans="2:9" ht="15" customHeight="1" x14ac:dyDescent="0.25">
      <c r="B2010" s="9" t="s">
        <v>2663</v>
      </c>
      <c r="C2010" s="1">
        <v>16</v>
      </c>
      <c r="D2010" s="2" t="s">
        <v>8424</v>
      </c>
      <c r="E2010" s="16"/>
      <c r="F2010" s="16" t="str">
        <f>IF(INDEX(I.Electricity.ES2U5C3,16)="","",INDEX(I.Electricity.ES2U5C3,16))</f>
        <v/>
      </c>
      <c r="G2010" s="16"/>
      <c r="H2010" s="1" t="str">
        <f t="shared" si="64"/>
        <v>Complete</v>
      </c>
      <c r="I2010" s="68" t="s">
        <v>2679</v>
      </c>
    </row>
    <row r="2011" spans="2:9" ht="15" customHeight="1" x14ac:dyDescent="0.25">
      <c r="B2011" s="9" t="s">
        <v>2663</v>
      </c>
      <c r="C2011" s="1">
        <v>17</v>
      </c>
      <c r="D2011" s="2" t="s">
        <v>8424</v>
      </c>
      <c r="E2011" s="16"/>
      <c r="F2011" s="16" t="str">
        <f>IF(INDEX(I.Electricity.ES2U5C3,17)="","",INDEX(I.Electricity.ES2U5C3,17))</f>
        <v/>
      </c>
      <c r="G2011" s="16"/>
      <c r="H2011" s="1" t="str">
        <f t="shared" si="64"/>
        <v>Complete</v>
      </c>
      <c r="I2011" s="68" t="s">
        <v>2680</v>
      </c>
    </row>
    <row r="2012" spans="2:9" ht="15" customHeight="1" x14ac:dyDescent="0.25">
      <c r="B2012" s="9" t="s">
        <v>2663</v>
      </c>
      <c r="C2012" s="1">
        <v>18</v>
      </c>
      <c r="D2012" s="2" t="s">
        <v>8424</v>
      </c>
      <c r="E2012" s="16"/>
      <c r="F2012" s="16" t="str">
        <f>IF(INDEX(I.Electricity.ES2U5C3,18)="","",INDEX(I.Electricity.ES2U5C3,18))</f>
        <v/>
      </c>
      <c r="G2012" s="16"/>
      <c r="H2012" s="1" t="str">
        <f t="shared" si="64"/>
        <v>Complete</v>
      </c>
      <c r="I2012" s="68" t="s">
        <v>2681</v>
      </c>
    </row>
    <row r="2013" spans="2:9" ht="15" customHeight="1" x14ac:dyDescent="0.25">
      <c r="B2013" s="9" t="s">
        <v>2663</v>
      </c>
      <c r="C2013" s="1">
        <v>19</v>
      </c>
      <c r="D2013" s="2" t="s">
        <v>8424</v>
      </c>
      <c r="E2013" s="16"/>
      <c r="F2013" s="16" t="str">
        <f>IF(INDEX(I.Electricity.ES2U5C3,19)="","",INDEX(I.Electricity.ES2U5C3,19))</f>
        <v/>
      </c>
      <c r="G2013" s="16"/>
      <c r="H2013" s="1" t="str">
        <f t="shared" si="64"/>
        <v>Complete</v>
      </c>
      <c r="I2013" s="68" t="s">
        <v>2682</v>
      </c>
    </row>
    <row r="2014" spans="2:9" ht="15" customHeight="1" x14ac:dyDescent="0.25">
      <c r="B2014" s="9" t="s">
        <v>2663</v>
      </c>
      <c r="C2014" s="1">
        <v>20</v>
      </c>
      <c r="D2014" s="2" t="s">
        <v>8424</v>
      </c>
      <c r="E2014" s="16"/>
      <c r="F2014" s="16" t="str">
        <f>IF(INDEX(I.Electricity.ES2U5C3,20)="","",INDEX(I.Electricity.ES2U5C3,20))</f>
        <v/>
      </c>
      <c r="G2014" s="16"/>
      <c r="H2014" s="1" t="str">
        <f t="shared" si="64"/>
        <v>Complete</v>
      </c>
      <c r="I2014" s="68" t="s">
        <v>2683</v>
      </c>
    </row>
    <row r="2015" spans="2:9" ht="15" customHeight="1" x14ac:dyDescent="0.25">
      <c r="B2015" s="7" t="s">
        <v>2663</v>
      </c>
      <c r="C2015" s="5">
        <v>21</v>
      </c>
      <c r="D2015" s="6" t="s">
        <v>8424</v>
      </c>
      <c r="E2015" s="76"/>
      <c r="F2015" s="76" t="str">
        <f>IF(INDEX(I.Electricity.ES2U5C3,21)="","",INDEX(I.Electricity.ES2U5C3,21))</f>
        <v/>
      </c>
      <c r="G2015" s="76"/>
      <c r="H2015" s="5" t="str">
        <f t="shared" si="64"/>
        <v>Complete</v>
      </c>
      <c r="I2015" s="71" t="s">
        <v>2684</v>
      </c>
    </row>
    <row r="2016" spans="2:9" ht="15" customHeight="1" x14ac:dyDescent="0.25">
      <c r="B2016" s="9" t="s">
        <v>2685</v>
      </c>
      <c r="C2016" s="1">
        <v>1</v>
      </c>
      <c r="D2016" s="2" t="s">
        <v>8425</v>
      </c>
      <c r="E2016" s="16"/>
      <c r="F2016" s="16" t="str">
        <f>IF(INDEX(I.Electricity.ES2U6C3,1)="","",INDEX(I.Electricity.ES2U6C3,1))</f>
        <v/>
      </c>
      <c r="G2016" s="16"/>
      <c r="H2016" s="1" t="str">
        <f t="shared" ref="H2016:H2036" si="65">IF(AND(I.Developer.ES2=TRUE,I.Facility.UnitCount&gt;=6,I.Developer.C3=TRUE,F2016=""),"Incomplete","Complete")</f>
        <v>Complete</v>
      </c>
      <c r="I2016" s="68" t="s">
        <v>2686</v>
      </c>
    </row>
    <row r="2017" spans="2:9" ht="15" customHeight="1" x14ac:dyDescent="0.25">
      <c r="B2017" s="9" t="s">
        <v>2685</v>
      </c>
      <c r="C2017" s="1">
        <v>2</v>
      </c>
      <c r="D2017" s="2" t="s">
        <v>8425</v>
      </c>
      <c r="E2017" s="16"/>
      <c r="F2017" s="16" t="str">
        <f>IF(INDEX(I.Electricity.ES2U6C3,2)="","",INDEX(I.Electricity.ES2U6C3,2))</f>
        <v/>
      </c>
      <c r="G2017" s="16"/>
      <c r="H2017" s="1" t="str">
        <f t="shared" si="65"/>
        <v>Complete</v>
      </c>
      <c r="I2017" s="68" t="s">
        <v>2687</v>
      </c>
    </row>
    <row r="2018" spans="2:9" ht="15" customHeight="1" x14ac:dyDescent="0.25">
      <c r="B2018" s="9" t="s">
        <v>2685</v>
      </c>
      <c r="C2018" s="1">
        <v>3</v>
      </c>
      <c r="D2018" s="2" t="s">
        <v>8425</v>
      </c>
      <c r="E2018" s="16"/>
      <c r="F2018" s="16" t="str">
        <f>IF(INDEX(I.Electricity.ES2U6C3,3)="","",INDEX(I.Electricity.ES2U6C3,3))</f>
        <v/>
      </c>
      <c r="G2018" s="16"/>
      <c r="H2018" s="1" t="str">
        <f t="shared" si="65"/>
        <v>Complete</v>
      </c>
      <c r="I2018" s="68" t="s">
        <v>2688</v>
      </c>
    </row>
    <row r="2019" spans="2:9" ht="15" customHeight="1" x14ac:dyDescent="0.25">
      <c r="B2019" s="9" t="s">
        <v>2685</v>
      </c>
      <c r="C2019" s="1">
        <v>4</v>
      </c>
      <c r="D2019" s="2" t="s">
        <v>8425</v>
      </c>
      <c r="E2019" s="16"/>
      <c r="F2019" s="16" t="str">
        <f>IF(INDEX(I.Electricity.ES2U6C3,4)="","",INDEX(I.Electricity.ES2U6C3,4))</f>
        <v/>
      </c>
      <c r="G2019" s="16"/>
      <c r="H2019" s="1" t="str">
        <f t="shared" si="65"/>
        <v>Complete</v>
      </c>
      <c r="I2019" s="68" t="s">
        <v>2689</v>
      </c>
    </row>
    <row r="2020" spans="2:9" ht="15" customHeight="1" x14ac:dyDescent="0.25">
      <c r="B2020" s="9" t="s">
        <v>2685</v>
      </c>
      <c r="C2020" s="1">
        <v>5</v>
      </c>
      <c r="D2020" s="2" t="s">
        <v>8425</v>
      </c>
      <c r="E2020" s="16"/>
      <c r="F2020" s="16" t="str">
        <f>IF(INDEX(I.Electricity.ES2U6C3,5)="","",INDEX(I.Electricity.ES2U6C3,5))</f>
        <v/>
      </c>
      <c r="G2020" s="16"/>
      <c r="H2020" s="1" t="str">
        <f t="shared" si="65"/>
        <v>Complete</v>
      </c>
      <c r="I2020" s="68" t="s">
        <v>2690</v>
      </c>
    </row>
    <row r="2021" spans="2:9" ht="15" customHeight="1" x14ac:dyDescent="0.25">
      <c r="B2021" s="9" t="s">
        <v>2685</v>
      </c>
      <c r="C2021" s="1">
        <v>6</v>
      </c>
      <c r="D2021" s="2" t="s">
        <v>8425</v>
      </c>
      <c r="E2021" s="16"/>
      <c r="F2021" s="16" t="str">
        <f>IF(INDEX(I.Electricity.ES2U6C3,6)="","",INDEX(I.Electricity.ES2U6C3,6))</f>
        <v/>
      </c>
      <c r="G2021" s="16"/>
      <c r="H2021" s="1" t="str">
        <f t="shared" si="65"/>
        <v>Complete</v>
      </c>
      <c r="I2021" s="68" t="s">
        <v>2691</v>
      </c>
    </row>
    <row r="2022" spans="2:9" ht="15" customHeight="1" x14ac:dyDescent="0.25">
      <c r="B2022" s="9" t="s">
        <v>2685</v>
      </c>
      <c r="C2022" s="1">
        <v>7</v>
      </c>
      <c r="D2022" s="2" t="s">
        <v>8425</v>
      </c>
      <c r="E2022" s="16"/>
      <c r="F2022" s="16" t="str">
        <f>IF(INDEX(I.Electricity.ES2U6C3,7)="","",INDEX(I.Electricity.ES2U6C3,7))</f>
        <v/>
      </c>
      <c r="G2022" s="16"/>
      <c r="H2022" s="1" t="str">
        <f t="shared" si="65"/>
        <v>Complete</v>
      </c>
      <c r="I2022" s="68" t="s">
        <v>2692</v>
      </c>
    </row>
    <row r="2023" spans="2:9" ht="15" customHeight="1" x14ac:dyDescent="0.25">
      <c r="B2023" s="9" t="s">
        <v>2685</v>
      </c>
      <c r="C2023" s="1">
        <v>8</v>
      </c>
      <c r="D2023" s="2" t="s">
        <v>8425</v>
      </c>
      <c r="E2023" s="16"/>
      <c r="F2023" s="16" t="str">
        <f>IF(INDEX(I.Electricity.ES2U6C3,8)="","",INDEX(I.Electricity.ES2U6C3,8))</f>
        <v/>
      </c>
      <c r="G2023" s="16"/>
      <c r="H2023" s="1" t="str">
        <f t="shared" si="65"/>
        <v>Complete</v>
      </c>
      <c r="I2023" s="68" t="s">
        <v>2693</v>
      </c>
    </row>
    <row r="2024" spans="2:9" ht="15" customHeight="1" x14ac:dyDescent="0.25">
      <c r="B2024" s="9" t="s">
        <v>2685</v>
      </c>
      <c r="C2024" s="1">
        <v>9</v>
      </c>
      <c r="D2024" s="2" t="s">
        <v>8425</v>
      </c>
      <c r="E2024" s="16"/>
      <c r="F2024" s="16" t="str">
        <f>IF(INDEX(I.Electricity.ES2U6C3,9)="","",INDEX(I.Electricity.ES2U6C3,9))</f>
        <v/>
      </c>
      <c r="G2024" s="16"/>
      <c r="H2024" s="1" t="str">
        <f t="shared" si="65"/>
        <v>Complete</v>
      </c>
      <c r="I2024" s="68" t="s">
        <v>2694</v>
      </c>
    </row>
    <row r="2025" spans="2:9" ht="15" customHeight="1" x14ac:dyDescent="0.25">
      <c r="B2025" s="9" t="s">
        <v>2685</v>
      </c>
      <c r="C2025" s="1">
        <v>10</v>
      </c>
      <c r="D2025" s="2" t="s">
        <v>8425</v>
      </c>
      <c r="E2025" s="16"/>
      <c r="F2025" s="16" t="str">
        <f>IF(INDEX(I.Electricity.ES2U6C3,10)="","",INDEX(I.Electricity.ES2U6C3,10))</f>
        <v/>
      </c>
      <c r="G2025" s="16"/>
      <c r="H2025" s="1" t="str">
        <f t="shared" si="65"/>
        <v>Complete</v>
      </c>
      <c r="I2025" s="68" t="s">
        <v>2695</v>
      </c>
    </row>
    <row r="2026" spans="2:9" ht="15" customHeight="1" x14ac:dyDescent="0.25">
      <c r="B2026" s="9" t="s">
        <v>2685</v>
      </c>
      <c r="C2026" s="1">
        <v>11</v>
      </c>
      <c r="D2026" s="2" t="s">
        <v>8425</v>
      </c>
      <c r="E2026" s="16"/>
      <c r="F2026" s="16" t="str">
        <f>IF(INDEX(I.Electricity.ES2U6C3,11)="","",INDEX(I.Electricity.ES2U6C3,11))</f>
        <v/>
      </c>
      <c r="G2026" s="16"/>
      <c r="H2026" s="1" t="str">
        <f t="shared" si="65"/>
        <v>Complete</v>
      </c>
      <c r="I2026" s="68" t="s">
        <v>2696</v>
      </c>
    </row>
    <row r="2027" spans="2:9" ht="15" customHeight="1" x14ac:dyDescent="0.25">
      <c r="B2027" s="9" t="s">
        <v>2685</v>
      </c>
      <c r="C2027" s="1">
        <v>12</v>
      </c>
      <c r="D2027" s="2" t="s">
        <v>8425</v>
      </c>
      <c r="E2027" s="16"/>
      <c r="F2027" s="16" t="str">
        <f>IF(INDEX(I.Electricity.ES2U6C3,12)="","",INDEX(I.Electricity.ES2U6C3,12))</f>
        <v/>
      </c>
      <c r="G2027" s="16"/>
      <c r="H2027" s="1" t="str">
        <f t="shared" si="65"/>
        <v>Complete</v>
      </c>
      <c r="I2027" s="68" t="s">
        <v>2697</v>
      </c>
    </row>
    <row r="2028" spans="2:9" ht="15" customHeight="1" x14ac:dyDescent="0.25">
      <c r="B2028" s="9" t="s">
        <v>2685</v>
      </c>
      <c r="C2028" s="1">
        <v>13</v>
      </c>
      <c r="D2028" s="2" t="s">
        <v>8425</v>
      </c>
      <c r="E2028" s="16"/>
      <c r="F2028" s="16" t="str">
        <f>IF(INDEX(I.Electricity.ES2U6C3,13)="","",INDEX(I.Electricity.ES2U6C3,13))</f>
        <v/>
      </c>
      <c r="G2028" s="16"/>
      <c r="H2028" s="1" t="str">
        <f t="shared" si="65"/>
        <v>Complete</v>
      </c>
      <c r="I2028" s="68" t="s">
        <v>2698</v>
      </c>
    </row>
    <row r="2029" spans="2:9" ht="15" customHeight="1" x14ac:dyDescent="0.25">
      <c r="B2029" s="9" t="s">
        <v>2685</v>
      </c>
      <c r="C2029" s="1">
        <v>14</v>
      </c>
      <c r="D2029" s="2" t="s">
        <v>8425</v>
      </c>
      <c r="E2029" s="16"/>
      <c r="F2029" s="16" t="str">
        <f>IF(INDEX(I.Electricity.ES2U6C3,14)="","",INDEX(I.Electricity.ES2U6C3,14))</f>
        <v/>
      </c>
      <c r="G2029" s="16"/>
      <c r="H2029" s="1" t="str">
        <f t="shared" si="65"/>
        <v>Complete</v>
      </c>
      <c r="I2029" s="68" t="s">
        <v>2699</v>
      </c>
    </row>
    <row r="2030" spans="2:9" ht="15" customHeight="1" x14ac:dyDescent="0.25">
      <c r="B2030" s="9" t="s">
        <v>2685</v>
      </c>
      <c r="C2030" s="1">
        <v>15</v>
      </c>
      <c r="D2030" s="2" t="s">
        <v>8425</v>
      </c>
      <c r="E2030" s="16"/>
      <c r="F2030" s="16" t="str">
        <f>IF(INDEX(I.Electricity.ES2U6C3,15)="","",INDEX(I.Electricity.ES2U6C3,15))</f>
        <v/>
      </c>
      <c r="G2030" s="16"/>
      <c r="H2030" s="1" t="str">
        <f t="shared" si="65"/>
        <v>Complete</v>
      </c>
      <c r="I2030" s="68" t="s">
        <v>2700</v>
      </c>
    </row>
    <row r="2031" spans="2:9" ht="15" customHeight="1" x14ac:dyDescent="0.25">
      <c r="B2031" s="9" t="s">
        <v>2685</v>
      </c>
      <c r="C2031" s="1">
        <v>16</v>
      </c>
      <c r="D2031" s="2" t="s">
        <v>8425</v>
      </c>
      <c r="E2031" s="16"/>
      <c r="F2031" s="16" t="str">
        <f>IF(INDEX(I.Electricity.ES2U6C3,16)="","",INDEX(I.Electricity.ES2U6C3,16))</f>
        <v/>
      </c>
      <c r="G2031" s="16"/>
      <c r="H2031" s="1" t="str">
        <f t="shared" si="65"/>
        <v>Complete</v>
      </c>
      <c r="I2031" s="68" t="s">
        <v>2701</v>
      </c>
    </row>
    <row r="2032" spans="2:9" ht="15" customHeight="1" x14ac:dyDescent="0.25">
      <c r="B2032" s="9" t="s">
        <v>2685</v>
      </c>
      <c r="C2032" s="1">
        <v>17</v>
      </c>
      <c r="D2032" s="2" t="s">
        <v>8425</v>
      </c>
      <c r="E2032" s="16"/>
      <c r="F2032" s="16" t="str">
        <f>IF(INDEX(I.Electricity.ES2U6C3,17)="","",INDEX(I.Electricity.ES2U6C3,17))</f>
        <v/>
      </c>
      <c r="G2032" s="16"/>
      <c r="H2032" s="1" t="str">
        <f t="shared" si="65"/>
        <v>Complete</v>
      </c>
      <c r="I2032" s="68" t="s">
        <v>2702</v>
      </c>
    </row>
    <row r="2033" spans="2:9" ht="15" customHeight="1" x14ac:dyDescent="0.25">
      <c r="B2033" s="9" t="s">
        <v>2685</v>
      </c>
      <c r="C2033" s="1">
        <v>18</v>
      </c>
      <c r="D2033" s="2" t="s">
        <v>8425</v>
      </c>
      <c r="E2033" s="16"/>
      <c r="F2033" s="16" t="str">
        <f>IF(INDEX(I.Electricity.ES2U6C3,18)="","",INDEX(I.Electricity.ES2U6C3,18))</f>
        <v/>
      </c>
      <c r="G2033" s="16"/>
      <c r="H2033" s="1" t="str">
        <f t="shared" si="65"/>
        <v>Complete</v>
      </c>
      <c r="I2033" s="68" t="s">
        <v>2703</v>
      </c>
    </row>
    <row r="2034" spans="2:9" ht="15" customHeight="1" x14ac:dyDescent="0.25">
      <c r="B2034" s="9" t="s">
        <v>2685</v>
      </c>
      <c r="C2034" s="1">
        <v>19</v>
      </c>
      <c r="D2034" s="2" t="s">
        <v>8425</v>
      </c>
      <c r="E2034" s="16"/>
      <c r="F2034" s="16" t="str">
        <f>IF(INDEX(I.Electricity.ES2U6C3,19)="","",INDEX(I.Electricity.ES2U6C3,19))</f>
        <v/>
      </c>
      <c r="G2034" s="16"/>
      <c r="H2034" s="1" t="str">
        <f t="shared" si="65"/>
        <v>Complete</v>
      </c>
      <c r="I2034" s="68" t="s">
        <v>2704</v>
      </c>
    </row>
    <row r="2035" spans="2:9" ht="15" customHeight="1" x14ac:dyDescent="0.25">
      <c r="B2035" s="9" t="s">
        <v>2685</v>
      </c>
      <c r="C2035" s="1">
        <v>20</v>
      </c>
      <c r="D2035" s="2" t="s">
        <v>8425</v>
      </c>
      <c r="E2035" s="16"/>
      <c r="F2035" s="16" t="str">
        <f>IF(INDEX(I.Electricity.ES2U6C3,20)="","",INDEX(I.Electricity.ES2U6C3,20))</f>
        <v/>
      </c>
      <c r="G2035" s="16"/>
      <c r="H2035" s="1" t="str">
        <f t="shared" si="65"/>
        <v>Complete</v>
      </c>
      <c r="I2035" s="68" t="s">
        <v>2705</v>
      </c>
    </row>
    <row r="2036" spans="2:9" ht="15" customHeight="1" x14ac:dyDescent="0.25">
      <c r="B2036" s="7" t="s">
        <v>2685</v>
      </c>
      <c r="C2036" s="5">
        <v>21</v>
      </c>
      <c r="D2036" s="6" t="s">
        <v>8425</v>
      </c>
      <c r="E2036" s="76"/>
      <c r="F2036" s="76" t="str">
        <f>IF(INDEX(I.Electricity.ES2U6C3,21)="","",INDEX(I.Electricity.ES2U6C3,21))</f>
        <v/>
      </c>
      <c r="G2036" s="76"/>
      <c r="H2036" s="5" t="str">
        <f t="shared" si="65"/>
        <v>Complete</v>
      </c>
      <c r="I2036" s="71" t="s">
        <v>2706</v>
      </c>
    </row>
    <row r="2037" spans="2:9" ht="15" customHeight="1" x14ac:dyDescent="0.25">
      <c r="B2037" s="9" t="s">
        <v>2707</v>
      </c>
      <c r="C2037" s="1">
        <v>1</v>
      </c>
      <c r="D2037" s="2" t="s">
        <v>8426</v>
      </c>
      <c r="E2037" s="16"/>
      <c r="F2037" s="16" t="str">
        <f>IF(INDEX(I.Electricity.ES2U7C3,1)="","",INDEX(I.Electricity.ES2U7C3,1))</f>
        <v/>
      </c>
      <c r="G2037" s="16"/>
      <c r="H2037" s="1" t="str">
        <f t="shared" ref="H2037:H2057" si="66">IF(AND(I.Developer.ES2=TRUE,I.Facility.UnitCount&gt;=7,I.Developer.C3=TRUE,F2037=""),"Incomplete","Complete")</f>
        <v>Complete</v>
      </c>
      <c r="I2037" s="68" t="s">
        <v>2708</v>
      </c>
    </row>
    <row r="2038" spans="2:9" ht="15" customHeight="1" x14ac:dyDescent="0.25">
      <c r="B2038" s="9" t="s">
        <v>2707</v>
      </c>
      <c r="C2038" s="1">
        <v>2</v>
      </c>
      <c r="D2038" s="2" t="s">
        <v>8426</v>
      </c>
      <c r="E2038" s="16"/>
      <c r="F2038" s="16" t="str">
        <f>IF(INDEX(I.Electricity.ES2U7C3,2)="","",INDEX(I.Electricity.ES2U7C3,2))</f>
        <v/>
      </c>
      <c r="G2038" s="16"/>
      <c r="H2038" s="1" t="str">
        <f t="shared" si="66"/>
        <v>Complete</v>
      </c>
      <c r="I2038" s="68" t="s">
        <v>2709</v>
      </c>
    </row>
    <row r="2039" spans="2:9" ht="15" customHeight="1" x14ac:dyDescent="0.25">
      <c r="B2039" s="9" t="s">
        <v>2707</v>
      </c>
      <c r="C2039" s="1">
        <v>3</v>
      </c>
      <c r="D2039" s="2" t="s">
        <v>8426</v>
      </c>
      <c r="E2039" s="16"/>
      <c r="F2039" s="16" t="str">
        <f>IF(INDEX(I.Electricity.ES2U7C3,3)="","",INDEX(I.Electricity.ES2U7C3,3))</f>
        <v/>
      </c>
      <c r="G2039" s="16"/>
      <c r="H2039" s="1" t="str">
        <f t="shared" si="66"/>
        <v>Complete</v>
      </c>
      <c r="I2039" s="68" t="s">
        <v>2710</v>
      </c>
    </row>
    <row r="2040" spans="2:9" ht="15" customHeight="1" x14ac:dyDescent="0.25">
      <c r="B2040" s="9" t="s">
        <v>2707</v>
      </c>
      <c r="C2040" s="1">
        <v>4</v>
      </c>
      <c r="D2040" s="2" t="s">
        <v>8426</v>
      </c>
      <c r="E2040" s="16"/>
      <c r="F2040" s="16" t="str">
        <f>IF(INDEX(I.Electricity.ES2U7C3,4)="","",INDEX(I.Electricity.ES2U7C3,4))</f>
        <v/>
      </c>
      <c r="G2040" s="16"/>
      <c r="H2040" s="1" t="str">
        <f t="shared" si="66"/>
        <v>Complete</v>
      </c>
      <c r="I2040" s="68" t="s">
        <v>2711</v>
      </c>
    </row>
    <row r="2041" spans="2:9" ht="15" customHeight="1" x14ac:dyDescent="0.25">
      <c r="B2041" s="9" t="s">
        <v>2707</v>
      </c>
      <c r="C2041" s="1">
        <v>5</v>
      </c>
      <c r="D2041" s="2" t="s">
        <v>8426</v>
      </c>
      <c r="E2041" s="16"/>
      <c r="F2041" s="16" t="str">
        <f>IF(INDEX(I.Electricity.ES2U7C3,5)="","",INDEX(I.Electricity.ES2U7C3,5))</f>
        <v/>
      </c>
      <c r="G2041" s="16"/>
      <c r="H2041" s="1" t="str">
        <f t="shared" si="66"/>
        <v>Complete</v>
      </c>
      <c r="I2041" s="68" t="s">
        <v>2712</v>
      </c>
    </row>
    <row r="2042" spans="2:9" ht="15" customHeight="1" x14ac:dyDescent="0.25">
      <c r="B2042" s="9" t="s">
        <v>2707</v>
      </c>
      <c r="C2042" s="1">
        <v>6</v>
      </c>
      <c r="D2042" s="2" t="s">
        <v>8426</v>
      </c>
      <c r="E2042" s="16"/>
      <c r="F2042" s="16" t="str">
        <f>IF(INDEX(I.Electricity.ES2U7C3,6)="","",INDEX(I.Electricity.ES2U7C3,6))</f>
        <v/>
      </c>
      <c r="G2042" s="16"/>
      <c r="H2042" s="1" t="str">
        <f t="shared" si="66"/>
        <v>Complete</v>
      </c>
      <c r="I2042" s="68" t="s">
        <v>2713</v>
      </c>
    </row>
    <row r="2043" spans="2:9" ht="15" customHeight="1" x14ac:dyDescent="0.25">
      <c r="B2043" s="9" t="s">
        <v>2707</v>
      </c>
      <c r="C2043" s="1">
        <v>7</v>
      </c>
      <c r="D2043" s="2" t="s">
        <v>8426</v>
      </c>
      <c r="E2043" s="16"/>
      <c r="F2043" s="16" t="str">
        <f>IF(INDEX(I.Electricity.ES2U7C3,7)="","",INDEX(I.Electricity.ES2U7C3,7))</f>
        <v/>
      </c>
      <c r="G2043" s="16"/>
      <c r="H2043" s="1" t="str">
        <f t="shared" si="66"/>
        <v>Complete</v>
      </c>
      <c r="I2043" s="68" t="s">
        <v>2714</v>
      </c>
    </row>
    <row r="2044" spans="2:9" ht="15" customHeight="1" x14ac:dyDescent="0.25">
      <c r="B2044" s="9" t="s">
        <v>2707</v>
      </c>
      <c r="C2044" s="1">
        <v>8</v>
      </c>
      <c r="D2044" s="2" t="s">
        <v>8426</v>
      </c>
      <c r="E2044" s="16"/>
      <c r="F2044" s="16" t="str">
        <f>IF(INDEX(I.Electricity.ES2U7C3,8)="","",INDEX(I.Electricity.ES2U7C3,8))</f>
        <v/>
      </c>
      <c r="G2044" s="16"/>
      <c r="H2044" s="1" t="str">
        <f t="shared" si="66"/>
        <v>Complete</v>
      </c>
      <c r="I2044" s="68" t="s">
        <v>2715</v>
      </c>
    </row>
    <row r="2045" spans="2:9" ht="15" customHeight="1" x14ac:dyDescent="0.25">
      <c r="B2045" s="9" t="s">
        <v>2707</v>
      </c>
      <c r="C2045" s="1">
        <v>9</v>
      </c>
      <c r="D2045" s="2" t="s">
        <v>8426</v>
      </c>
      <c r="E2045" s="16"/>
      <c r="F2045" s="16" t="str">
        <f>IF(INDEX(I.Electricity.ES2U7C3,9)="","",INDEX(I.Electricity.ES2U7C3,9))</f>
        <v/>
      </c>
      <c r="G2045" s="16"/>
      <c r="H2045" s="1" t="str">
        <f t="shared" si="66"/>
        <v>Complete</v>
      </c>
      <c r="I2045" s="68" t="s">
        <v>2716</v>
      </c>
    </row>
    <row r="2046" spans="2:9" ht="15" customHeight="1" x14ac:dyDescent="0.25">
      <c r="B2046" s="9" t="s">
        <v>2707</v>
      </c>
      <c r="C2046" s="1">
        <v>10</v>
      </c>
      <c r="D2046" s="2" t="s">
        <v>8426</v>
      </c>
      <c r="E2046" s="16"/>
      <c r="F2046" s="16" t="str">
        <f>IF(INDEX(I.Electricity.ES2U7C3,10)="","",INDEX(I.Electricity.ES2U7C3,10))</f>
        <v/>
      </c>
      <c r="G2046" s="16"/>
      <c r="H2046" s="1" t="str">
        <f t="shared" si="66"/>
        <v>Complete</v>
      </c>
      <c r="I2046" s="68" t="s">
        <v>2717</v>
      </c>
    </row>
    <row r="2047" spans="2:9" ht="15" customHeight="1" x14ac:dyDescent="0.25">
      <c r="B2047" s="9" t="s">
        <v>2707</v>
      </c>
      <c r="C2047" s="1">
        <v>11</v>
      </c>
      <c r="D2047" s="2" t="s">
        <v>8426</v>
      </c>
      <c r="E2047" s="16"/>
      <c r="F2047" s="16" t="str">
        <f>IF(INDEX(I.Electricity.ES2U7C3,11)="","",INDEX(I.Electricity.ES2U7C3,11))</f>
        <v/>
      </c>
      <c r="G2047" s="16"/>
      <c r="H2047" s="1" t="str">
        <f t="shared" si="66"/>
        <v>Complete</v>
      </c>
      <c r="I2047" s="68" t="s">
        <v>2718</v>
      </c>
    </row>
    <row r="2048" spans="2:9" ht="15" customHeight="1" x14ac:dyDescent="0.25">
      <c r="B2048" s="9" t="s">
        <v>2707</v>
      </c>
      <c r="C2048" s="1">
        <v>12</v>
      </c>
      <c r="D2048" s="2" t="s">
        <v>8426</v>
      </c>
      <c r="E2048" s="16"/>
      <c r="F2048" s="16" t="str">
        <f>IF(INDEX(I.Electricity.ES2U7C3,12)="","",INDEX(I.Electricity.ES2U7C3,12))</f>
        <v/>
      </c>
      <c r="G2048" s="16"/>
      <c r="H2048" s="1" t="str">
        <f t="shared" si="66"/>
        <v>Complete</v>
      </c>
      <c r="I2048" s="68" t="s">
        <v>2719</v>
      </c>
    </row>
    <row r="2049" spans="2:9" ht="15" customHeight="1" x14ac:dyDescent="0.25">
      <c r="B2049" s="9" t="s">
        <v>2707</v>
      </c>
      <c r="C2049" s="1">
        <v>13</v>
      </c>
      <c r="D2049" s="2" t="s">
        <v>8426</v>
      </c>
      <c r="E2049" s="16"/>
      <c r="F2049" s="16" t="str">
        <f>IF(INDEX(I.Electricity.ES2U7C3,13)="","",INDEX(I.Electricity.ES2U7C3,13))</f>
        <v/>
      </c>
      <c r="G2049" s="16"/>
      <c r="H2049" s="1" t="str">
        <f t="shared" si="66"/>
        <v>Complete</v>
      </c>
      <c r="I2049" s="68" t="s">
        <v>2720</v>
      </c>
    </row>
    <row r="2050" spans="2:9" ht="15" customHeight="1" x14ac:dyDescent="0.25">
      <c r="B2050" s="9" t="s">
        <v>2707</v>
      </c>
      <c r="C2050" s="1">
        <v>14</v>
      </c>
      <c r="D2050" s="2" t="s">
        <v>8426</v>
      </c>
      <c r="E2050" s="16"/>
      <c r="F2050" s="16" t="str">
        <f>IF(INDEX(I.Electricity.ES2U7C3,14)="","",INDEX(I.Electricity.ES2U7C3,14))</f>
        <v/>
      </c>
      <c r="G2050" s="16"/>
      <c r="H2050" s="1" t="str">
        <f t="shared" si="66"/>
        <v>Complete</v>
      </c>
      <c r="I2050" s="68" t="s">
        <v>2721</v>
      </c>
    </row>
    <row r="2051" spans="2:9" ht="15" customHeight="1" x14ac:dyDescent="0.25">
      <c r="B2051" s="9" t="s">
        <v>2707</v>
      </c>
      <c r="C2051" s="1">
        <v>15</v>
      </c>
      <c r="D2051" s="2" t="s">
        <v>8426</v>
      </c>
      <c r="E2051" s="16"/>
      <c r="F2051" s="16" t="str">
        <f>IF(INDEX(I.Electricity.ES2U7C3,15)="","",INDEX(I.Electricity.ES2U7C3,15))</f>
        <v/>
      </c>
      <c r="G2051" s="16"/>
      <c r="H2051" s="1" t="str">
        <f t="shared" si="66"/>
        <v>Complete</v>
      </c>
      <c r="I2051" s="68" t="s">
        <v>2722</v>
      </c>
    </row>
    <row r="2052" spans="2:9" ht="15" customHeight="1" x14ac:dyDescent="0.25">
      <c r="B2052" s="9" t="s">
        <v>2707</v>
      </c>
      <c r="C2052" s="1">
        <v>16</v>
      </c>
      <c r="D2052" s="2" t="s">
        <v>8426</v>
      </c>
      <c r="E2052" s="16"/>
      <c r="F2052" s="16" t="str">
        <f>IF(INDEX(I.Electricity.ES2U7C3,16)="","",INDEX(I.Electricity.ES2U7C3,16))</f>
        <v/>
      </c>
      <c r="G2052" s="16"/>
      <c r="H2052" s="1" t="str">
        <f t="shared" si="66"/>
        <v>Complete</v>
      </c>
      <c r="I2052" s="68" t="s">
        <v>2723</v>
      </c>
    </row>
    <row r="2053" spans="2:9" ht="15" customHeight="1" x14ac:dyDescent="0.25">
      <c r="B2053" s="9" t="s">
        <v>2707</v>
      </c>
      <c r="C2053" s="1">
        <v>17</v>
      </c>
      <c r="D2053" s="2" t="s">
        <v>8426</v>
      </c>
      <c r="E2053" s="16"/>
      <c r="F2053" s="16" t="str">
        <f>IF(INDEX(I.Electricity.ES2U7C3,17)="","",INDEX(I.Electricity.ES2U7C3,17))</f>
        <v/>
      </c>
      <c r="G2053" s="16"/>
      <c r="H2053" s="1" t="str">
        <f t="shared" si="66"/>
        <v>Complete</v>
      </c>
      <c r="I2053" s="68" t="s">
        <v>2724</v>
      </c>
    </row>
    <row r="2054" spans="2:9" ht="15" customHeight="1" x14ac:dyDescent="0.25">
      <c r="B2054" s="9" t="s">
        <v>2707</v>
      </c>
      <c r="C2054" s="1">
        <v>18</v>
      </c>
      <c r="D2054" s="2" t="s">
        <v>8426</v>
      </c>
      <c r="E2054" s="16"/>
      <c r="F2054" s="16" t="str">
        <f>IF(INDEX(I.Electricity.ES2U7C3,18)="","",INDEX(I.Electricity.ES2U7C3,18))</f>
        <v/>
      </c>
      <c r="G2054" s="16"/>
      <c r="H2054" s="1" t="str">
        <f t="shared" si="66"/>
        <v>Complete</v>
      </c>
      <c r="I2054" s="68" t="s">
        <v>2725</v>
      </c>
    </row>
    <row r="2055" spans="2:9" ht="15" customHeight="1" x14ac:dyDescent="0.25">
      <c r="B2055" s="9" t="s">
        <v>2707</v>
      </c>
      <c r="C2055" s="1">
        <v>19</v>
      </c>
      <c r="D2055" s="2" t="s">
        <v>8426</v>
      </c>
      <c r="E2055" s="16"/>
      <c r="F2055" s="16" t="str">
        <f>IF(INDEX(I.Electricity.ES2U7C3,19)="","",INDEX(I.Electricity.ES2U7C3,19))</f>
        <v/>
      </c>
      <c r="G2055" s="16"/>
      <c r="H2055" s="1" t="str">
        <f t="shared" si="66"/>
        <v>Complete</v>
      </c>
      <c r="I2055" s="68" t="s">
        <v>2726</v>
      </c>
    </row>
    <row r="2056" spans="2:9" ht="15" customHeight="1" x14ac:dyDescent="0.25">
      <c r="B2056" s="9" t="s">
        <v>2707</v>
      </c>
      <c r="C2056" s="1">
        <v>20</v>
      </c>
      <c r="D2056" s="2" t="s">
        <v>8426</v>
      </c>
      <c r="E2056" s="16"/>
      <c r="F2056" s="16" t="str">
        <f>IF(INDEX(I.Electricity.ES2U7C3,20)="","",INDEX(I.Electricity.ES2U7C3,20))</f>
        <v/>
      </c>
      <c r="G2056" s="16"/>
      <c r="H2056" s="1" t="str">
        <f t="shared" si="66"/>
        <v>Complete</v>
      </c>
      <c r="I2056" s="68" t="s">
        <v>2727</v>
      </c>
    </row>
    <row r="2057" spans="2:9" ht="15" customHeight="1" x14ac:dyDescent="0.25">
      <c r="B2057" s="7" t="s">
        <v>2707</v>
      </c>
      <c r="C2057" s="5">
        <v>21</v>
      </c>
      <c r="D2057" s="6" t="s">
        <v>8426</v>
      </c>
      <c r="E2057" s="76"/>
      <c r="F2057" s="76" t="str">
        <f>IF(INDEX(I.Electricity.ES2U7C3,21)="","",INDEX(I.Electricity.ES2U7C3,21))</f>
        <v/>
      </c>
      <c r="G2057" s="76"/>
      <c r="H2057" s="5" t="str">
        <f t="shared" si="66"/>
        <v>Complete</v>
      </c>
      <c r="I2057" s="71" t="s">
        <v>2728</v>
      </c>
    </row>
    <row r="2058" spans="2:9" ht="15" customHeight="1" x14ac:dyDescent="0.25">
      <c r="B2058" s="9" t="s">
        <v>2729</v>
      </c>
      <c r="C2058" s="1">
        <v>1</v>
      </c>
      <c r="D2058" s="2" t="s">
        <v>8427</v>
      </c>
      <c r="E2058" s="16"/>
      <c r="F2058" s="16" t="str">
        <f>IF(INDEX(I.Electricity.ES2U8C3,1)="","",INDEX(I.Electricity.ES2U8C3,1))</f>
        <v/>
      </c>
      <c r="G2058" s="16"/>
      <c r="H2058" s="1" t="str">
        <f t="shared" ref="H2058:H2078" si="67">IF(AND(I.Developer.ES2=TRUE,I.Facility.UnitCount&gt;=8,I.Developer.C3=TRUE,F2058=""),"Incomplete","Complete")</f>
        <v>Complete</v>
      </c>
      <c r="I2058" s="68" t="s">
        <v>2730</v>
      </c>
    </row>
    <row r="2059" spans="2:9" ht="15" customHeight="1" x14ac:dyDescent="0.25">
      <c r="B2059" s="9" t="s">
        <v>2729</v>
      </c>
      <c r="C2059" s="1">
        <v>2</v>
      </c>
      <c r="D2059" s="2" t="s">
        <v>8427</v>
      </c>
      <c r="E2059" s="16"/>
      <c r="F2059" s="16" t="str">
        <f>IF(INDEX(I.Electricity.ES2U8C3,2)="","",INDEX(I.Electricity.ES2U8C3,2))</f>
        <v/>
      </c>
      <c r="G2059" s="16"/>
      <c r="H2059" s="1" t="str">
        <f t="shared" si="67"/>
        <v>Complete</v>
      </c>
      <c r="I2059" s="68" t="s">
        <v>2731</v>
      </c>
    </row>
    <row r="2060" spans="2:9" ht="15" customHeight="1" x14ac:dyDescent="0.25">
      <c r="B2060" s="9" t="s">
        <v>2729</v>
      </c>
      <c r="C2060" s="1">
        <v>3</v>
      </c>
      <c r="D2060" s="2" t="s">
        <v>8427</v>
      </c>
      <c r="E2060" s="16"/>
      <c r="F2060" s="16" t="str">
        <f>IF(INDEX(I.Electricity.ES2U8C3,3)="","",INDEX(I.Electricity.ES2U8C3,3))</f>
        <v/>
      </c>
      <c r="G2060" s="16"/>
      <c r="H2060" s="1" t="str">
        <f t="shared" si="67"/>
        <v>Complete</v>
      </c>
      <c r="I2060" s="68" t="s">
        <v>2732</v>
      </c>
    </row>
    <row r="2061" spans="2:9" ht="15" customHeight="1" x14ac:dyDescent="0.25">
      <c r="B2061" s="9" t="s">
        <v>2729</v>
      </c>
      <c r="C2061" s="1">
        <v>4</v>
      </c>
      <c r="D2061" s="2" t="s">
        <v>8427</v>
      </c>
      <c r="E2061" s="16"/>
      <c r="F2061" s="16" t="str">
        <f>IF(INDEX(I.Electricity.ES2U8C3,4)="","",INDEX(I.Electricity.ES2U8C3,4))</f>
        <v/>
      </c>
      <c r="G2061" s="16"/>
      <c r="H2061" s="1" t="str">
        <f t="shared" si="67"/>
        <v>Complete</v>
      </c>
      <c r="I2061" s="68" t="s">
        <v>2733</v>
      </c>
    </row>
    <row r="2062" spans="2:9" ht="15" customHeight="1" x14ac:dyDescent="0.25">
      <c r="B2062" s="9" t="s">
        <v>2729</v>
      </c>
      <c r="C2062" s="1">
        <v>5</v>
      </c>
      <c r="D2062" s="2" t="s">
        <v>8427</v>
      </c>
      <c r="E2062" s="16"/>
      <c r="F2062" s="16" t="str">
        <f>IF(INDEX(I.Electricity.ES2U8C3,5)="","",INDEX(I.Electricity.ES2U8C3,5))</f>
        <v/>
      </c>
      <c r="G2062" s="16"/>
      <c r="H2062" s="1" t="str">
        <f t="shared" si="67"/>
        <v>Complete</v>
      </c>
      <c r="I2062" s="68" t="s">
        <v>2734</v>
      </c>
    </row>
    <row r="2063" spans="2:9" ht="15" customHeight="1" x14ac:dyDescent="0.25">
      <c r="B2063" s="9" t="s">
        <v>2729</v>
      </c>
      <c r="C2063" s="1">
        <v>6</v>
      </c>
      <c r="D2063" s="2" t="s">
        <v>8427</v>
      </c>
      <c r="E2063" s="16"/>
      <c r="F2063" s="16" t="str">
        <f>IF(INDEX(I.Electricity.ES2U8C3,6)="","",INDEX(I.Electricity.ES2U8C3,6))</f>
        <v/>
      </c>
      <c r="G2063" s="16"/>
      <c r="H2063" s="1" t="str">
        <f t="shared" si="67"/>
        <v>Complete</v>
      </c>
      <c r="I2063" s="68" t="s">
        <v>2735</v>
      </c>
    </row>
    <row r="2064" spans="2:9" ht="15" customHeight="1" x14ac:dyDescent="0.25">
      <c r="B2064" s="9" t="s">
        <v>2729</v>
      </c>
      <c r="C2064" s="1">
        <v>7</v>
      </c>
      <c r="D2064" s="2" t="s">
        <v>8427</v>
      </c>
      <c r="E2064" s="16"/>
      <c r="F2064" s="16" t="str">
        <f>IF(INDEX(I.Electricity.ES2U8C3,7)="","",INDEX(I.Electricity.ES2U8C3,7))</f>
        <v/>
      </c>
      <c r="G2064" s="16"/>
      <c r="H2064" s="1" t="str">
        <f t="shared" si="67"/>
        <v>Complete</v>
      </c>
      <c r="I2064" s="68" t="s">
        <v>2736</v>
      </c>
    </row>
    <row r="2065" spans="2:9" ht="15" customHeight="1" x14ac:dyDescent="0.25">
      <c r="B2065" s="9" t="s">
        <v>2729</v>
      </c>
      <c r="C2065" s="1">
        <v>8</v>
      </c>
      <c r="D2065" s="2" t="s">
        <v>8427</v>
      </c>
      <c r="E2065" s="16"/>
      <c r="F2065" s="16" t="str">
        <f>IF(INDEX(I.Electricity.ES2U8C3,8)="","",INDEX(I.Electricity.ES2U8C3,8))</f>
        <v/>
      </c>
      <c r="G2065" s="16"/>
      <c r="H2065" s="1" t="str">
        <f t="shared" si="67"/>
        <v>Complete</v>
      </c>
      <c r="I2065" s="68" t="s">
        <v>2737</v>
      </c>
    </row>
    <row r="2066" spans="2:9" ht="15" customHeight="1" x14ac:dyDescent="0.25">
      <c r="B2066" s="9" t="s">
        <v>2729</v>
      </c>
      <c r="C2066" s="1">
        <v>9</v>
      </c>
      <c r="D2066" s="2" t="s">
        <v>8427</v>
      </c>
      <c r="E2066" s="16"/>
      <c r="F2066" s="16" t="str">
        <f>IF(INDEX(I.Electricity.ES2U8C3,9)="","",INDEX(I.Electricity.ES2U8C3,9))</f>
        <v/>
      </c>
      <c r="G2066" s="16"/>
      <c r="H2066" s="1" t="str">
        <f t="shared" si="67"/>
        <v>Complete</v>
      </c>
      <c r="I2066" s="68" t="s">
        <v>2738</v>
      </c>
    </row>
    <row r="2067" spans="2:9" ht="15" customHeight="1" x14ac:dyDescent="0.25">
      <c r="B2067" s="9" t="s">
        <v>2729</v>
      </c>
      <c r="C2067" s="1">
        <v>10</v>
      </c>
      <c r="D2067" s="2" t="s">
        <v>8427</v>
      </c>
      <c r="E2067" s="16"/>
      <c r="F2067" s="16" t="str">
        <f>IF(INDEX(I.Electricity.ES2U8C3,10)="","",INDEX(I.Electricity.ES2U8C3,10))</f>
        <v/>
      </c>
      <c r="G2067" s="16"/>
      <c r="H2067" s="1" t="str">
        <f t="shared" si="67"/>
        <v>Complete</v>
      </c>
      <c r="I2067" s="68" t="s">
        <v>2739</v>
      </c>
    </row>
    <row r="2068" spans="2:9" ht="15" customHeight="1" x14ac:dyDescent="0.25">
      <c r="B2068" s="9" t="s">
        <v>2729</v>
      </c>
      <c r="C2068" s="1">
        <v>11</v>
      </c>
      <c r="D2068" s="2" t="s">
        <v>8427</v>
      </c>
      <c r="E2068" s="16"/>
      <c r="F2068" s="16" t="str">
        <f>IF(INDEX(I.Electricity.ES2U8C3,11)="","",INDEX(I.Electricity.ES2U8C3,11))</f>
        <v/>
      </c>
      <c r="G2068" s="16"/>
      <c r="H2068" s="1" t="str">
        <f t="shared" si="67"/>
        <v>Complete</v>
      </c>
      <c r="I2068" s="68" t="s">
        <v>2740</v>
      </c>
    </row>
    <row r="2069" spans="2:9" ht="15" customHeight="1" x14ac:dyDescent="0.25">
      <c r="B2069" s="9" t="s">
        <v>2729</v>
      </c>
      <c r="C2069" s="1">
        <v>12</v>
      </c>
      <c r="D2069" s="2" t="s">
        <v>8427</v>
      </c>
      <c r="E2069" s="16"/>
      <c r="F2069" s="16" t="str">
        <f>IF(INDEX(I.Electricity.ES2U8C3,12)="","",INDEX(I.Electricity.ES2U8C3,12))</f>
        <v/>
      </c>
      <c r="G2069" s="16"/>
      <c r="H2069" s="1" t="str">
        <f t="shared" si="67"/>
        <v>Complete</v>
      </c>
      <c r="I2069" s="68" t="s">
        <v>2741</v>
      </c>
    </row>
    <row r="2070" spans="2:9" ht="15" customHeight="1" x14ac:dyDescent="0.25">
      <c r="B2070" s="9" t="s">
        <v>2729</v>
      </c>
      <c r="C2070" s="1">
        <v>13</v>
      </c>
      <c r="D2070" s="2" t="s">
        <v>8427</v>
      </c>
      <c r="E2070" s="16"/>
      <c r="F2070" s="16" t="str">
        <f>IF(INDEX(I.Electricity.ES2U8C3,13)="","",INDEX(I.Electricity.ES2U8C3,13))</f>
        <v/>
      </c>
      <c r="G2070" s="16"/>
      <c r="H2070" s="1" t="str">
        <f t="shared" si="67"/>
        <v>Complete</v>
      </c>
      <c r="I2070" s="68" t="s">
        <v>2742</v>
      </c>
    </row>
    <row r="2071" spans="2:9" ht="15" customHeight="1" x14ac:dyDescent="0.25">
      <c r="B2071" s="9" t="s">
        <v>2729</v>
      </c>
      <c r="C2071" s="1">
        <v>14</v>
      </c>
      <c r="D2071" s="2" t="s">
        <v>8427</v>
      </c>
      <c r="E2071" s="16"/>
      <c r="F2071" s="16" t="str">
        <f>IF(INDEX(I.Electricity.ES2U8C3,14)="","",INDEX(I.Electricity.ES2U8C3,14))</f>
        <v/>
      </c>
      <c r="G2071" s="16"/>
      <c r="H2071" s="1" t="str">
        <f t="shared" si="67"/>
        <v>Complete</v>
      </c>
      <c r="I2071" s="68" t="s">
        <v>2743</v>
      </c>
    </row>
    <row r="2072" spans="2:9" ht="15" customHeight="1" x14ac:dyDescent="0.25">
      <c r="B2072" s="9" t="s">
        <v>2729</v>
      </c>
      <c r="C2072" s="1">
        <v>15</v>
      </c>
      <c r="D2072" s="2" t="s">
        <v>8427</v>
      </c>
      <c r="E2072" s="16"/>
      <c r="F2072" s="16" t="str">
        <f>IF(INDEX(I.Electricity.ES2U8C3,15)="","",INDEX(I.Electricity.ES2U8C3,15))</f>
        <v/>
      </c>
      <c r="G2072" s="16"/>
      <c r="H2072" s="1" t="str">
        <f t="shared" si="67"/>
        <v>Complete</v>
      </c>
      <c r="I2072" s="68" t="s">
        <v>2744</v>
      </c>
    </row>
    <row r="2073" spans="2:9" ht="15" customHeight="1" x14ac:dyDescent="0.25">
      <c r="B2073" s="9" t="s">
        <v>2729</v>
      </c>
      <c r="C2073" s="1">
        <v>16</v>
      </c>
      <c r="D2073" s="2" t="s">
        <v>8427</v>
      </c>
      <c r="E2073" s="16"/>
      <c r="F2073" s="16" t="str">
        <f>IF(INDEX(I.Electricity.ES2U8C3,16)="","",INDEX(I.Electricity.ES2U8C3,16))</f>
        <v/>
      </c>
      <c r="G2073" s="16"/>
      <c r="H2073" s="1" t="str">
        <f t="shared" si="67"/>
        <v>Complete</v>
      </c>
      <c r="I2073" s="68" t="s">
        <v>2745</v>
      </c>
    </row>
    <row r="2074" spans="2:9" ht="15" customHeight="1" x14ac:dyDescent="0.25">
      <c r="B2074" s="9" t="s">
        <v>2729</v>
      </c>
      <c r="C2074" s="1">
        <v>17</v>
      </c>
      <c r="D2074" s="2" t="s">
        <v>8427</v>
      </c>
      <c r="E2074" s="16"/>
      <c r="F2074" s="16" t="str">
        <f>IF(INDEX(I.Electricity.ES2U8C3,17)="","",INDEX(I.Electricity.ES2U8C3,17))</f>
        <v/>
      </c>
      <c r="G2074" s="16"/>
      <c r="H2074" s="1" t="str">
        <f t="shared" si="67"/>
        <v>Complete</v>
      </c>
      <c r="I2074" s="68" t="s">
        <v>2746</v>
      </c>
    </row>
    <row r="2075" spans="2:9" ht="15" customHeight="1" x14ac:dyDescent="0.25">
      <c r="B2075" s="9" t="s">
        <v>2729</v>
      </c>
      <c r="C2075" s="1">
        <v>18</v>
      </c>
      <c r="D2075" s="2" t="s">
        <v>8427</v>
      </c>
      <c r="E2075" s="16"/>
      <c r="F2075" s="16" t="str">
        <f>IF(INDEX(I.Electricity.ES2U8C3,18)="","",INDEX(I.Electricity.ES2U8C3,18))</f>
        <v/>
      </c>
      <c r="G2075" s="16"/>
      <c r="H2075" s="1" t="str">
        <f t="shared" si="67"/>
        <v>Complete</v>
      </c>
      <c r="I2075" s="68" t="s">
        <v>2747</v>
      </c>
    </row>
    <row r="2076" spans="2:9" ht="15" customHeight="1" x14ac:dyDescent="0.25">
      <c r="B2076" s="9" t="s">
        <v>2729</v>
      </c>
      <c r="C2076" s="1">
        <v>19</v>
      </c>
      <c r="D2076" s="2" t="s">
        <v>8427</v>
      </c>
      <c r="E2076" s="16"/>
      <c r="F2076" s="16" t="str">
        <f>IF(INDEX(I.Electricity.ES2U8C3,19)="","",INDEX(I.Electricity.ES2U8C3,19))</f>
        <v/>
      </c>
      <c r="G2076" s="16"/>
      <c r="H2076" s="1" t="str">
        <f t="shared" si="67"/>
        <v>Complete</v>
      </c>
      <c r="I2076" s="68" t="s">
        <v>2748</v>
      </c>
    </row>
    <row r="2077" spans="2:9" ht="15" customHeight="1" x14ac:dyDescent="0.25">
      <c r="B2077" s="9" t="s">
        <v>2729</v>
      </c>
      <c r="C2077" s="1">
        <v>20</v>
      </c>
      <c r="D2077" s="2" t="s">
        <v>8427</v>
      </c>
      <c r="E2077" s="16"/>
      <c r="F2077" s="16" t="str">
        <f>IF(INDEX(I.Electricity.ES2U8C3,20)="","",INDEX(I.Electricity.ES2U8C3,20))</f>
        <v/>
      </c>
      <c r="G2077" s="16"/>
      <c r="H2077" s="1" t="str">
        <f t="shared" si="67"/>
        <v>Complete</v>
      </c>
      <c r="I2077" s="68" t="s">
        <v>2749</v>
      </c>
    </row>
    <row r="2078" spans="2:9" ht="15" customHeight="1" x14ac:dyDescent="0.25">
      <c r="B2078" s="7" t="s">
        <v>2729</v>
      </c>
      <c r="C2078" s="5">
        <v>21</v>
      </c>
      <c r="D2078" s="6" t="s">
        <v>8427</v>
      </c>
      <c r="E2078" s="76"/>
      <c r="F2078" s="76" t="str">
        <f>IF(INDEX(I.Electricity.ES2U8C3,21)="","",INDEX(I.Electricity.ES2U8C3,21))</f>
        <v/>
      </c>
      <c r="G2078" s="76"/>
      <c r="H2078" s="5" t="str">
        <f t="shared" si="67"/>
        <v>Complete</v>
      </c>
      <c r="I2078" s="71" t="s">
        <v>2750</v>
      </c>
    </row>
    <row r="2079" spans="2:9" ht="15" customHeight="1" x14ac:dyDescent="0.25">
      <c r="B2079" s="9" t="s">
        <v>2751</v>
      </c>
      <c r="C2079" s="1">
        <v>1</v>
      </c>
      <c r="D2079" s="2" t="s">
        <v>8428</v>
      </c>
      <c r="E2079" s="16"/>
      <c r="F2079" s="16" t="str">
        <f>IF(INDEX(I.Electricity.ES2U9C3,1)="","",INDEX(I.Electricity.ES2U9C3,1))</f>
        <v/>
      </c>
      <c r="G2079" s="16"/>
      <c r="H2079" s="1" t="str">
        <f t="shared" ref="H2079:H2099" si="68">IF(AND(I.Developer.ES2=TRUE,I.Facility.UnitCount&gt;=9,I.Developer.C3=TRUE,F2079=""),"Incomplete","Complete")</f>
        <v>Complete</v>
      </c>
      <c r="I2079" s="68" t="s">
        <v>2752</v>
      </c>
    </row>
    <row r="2080" spans="2:9" ht="15" customHeight="1" x14ac:dyDescent="0.25">
      <c r="B2080" s="9" t="s">
        <v>2751</v>
      </c>
      <c r="C2080" s="1">
        <v>2</v>
      </c>
      <c r="D2080" s="2" t="s">
        <v>8428</v>
      </c>
      <c r="E2080" s="16"/>
      <c r="F2080" s="16" t="str">
        <f>IF(INDEX(I.Electricity.ES2U9C3,2)="","",INDEX(I.Electricity.ES2U9C3,2))</f>
        <v/>
      </c>
      <c r="G2080" s="16"/>
      <c r="H2080" s="1" t="str">
        <f t="shared" si="68"/>
        <v>Complete</v>
      </c>
      <c r="I2080" s="68" t="s">
        <v>2753</v>
      </c>
    </row>
    <row r="2081" spans="2:9" ht="15" customHeight="1" x14ac:dyDescent="0.25">
      <c r="B2081" s="9" t="s">
        <v>2751</v>
      </c>
      <c r="C2081" s="1">
        <v>3</v>
      </c>
      <c r="D2081" s="2" t="s">
        <v>8428</v>
      </c>
      <c r="E2081" s="16"/>
      <c r="F2081" s="16" t="str">
        <f>IF(INDEX(I.Electricity.ES2U9C3,3)="","",INDEX(I.Electricity.ES2U9C3,3))</f>
        <v/>
      </c>
      <c r="G2081" s="16"/>
      <c r="H2081" s="1" t="str">
        <f t="shared" si="68"/>
        <v>Complete</v>
      </c>
      <c r="I2081" s="68" t="s">
        <v>2754</v>
      </c>
    </row>
    <row r="2082" spans="2:9" ht="15" customHeight="1" x14ac:dyDescent="0.25">
      <c r="B2082" s="9" t="s">
        <v>2751</v>
      </c>
      <c r="C2082" s="1">
        <v>4</v>
      </c>
      <c r="D2082" s="2" t="s">
        <v>8428</v>
      </c>
      <c r="E2082" s="16"/>
      <c r="F2082" s="16" t="str">
        <f>IF(INDEX(I.Electricity.ES2U9C3,4)="","",INDEX(I.Electricity.ES2U9C3,4))</f>
        <v/>
      </c>
      <c r="G2082" s="16"/>
      <c r="H2082" s="1" t="str">
        <f t="shared" si="68"/>
        <v>Complete</v>
      </c>
      <c r="I2082" s="68" t="s">
        <v>2755</v>
      </c>
    </row>
    <row r="2083" spans="2:9" ht="15" customHeight="1" x14ac:dyDescent="0.25">
      <c r="B2083" s="9" t="s">
        <v>2751</v>
      </c>
      <c r="C2083" s="1">
        <v>5</v>
      </c>
      <c r="D2083" s="2" t="s">
        <v>8428</v>
      </c>
      <c r="E2083" s="16"/>
      <c r="F2083" s="16" t="str">
        <f>IF(INDEX(I.Electricity.ES2U9C3,5)="","",INDEX(I.Electricity.ES2U9C3,5))</f>
        <v/>
      </c>
      <c r="G2083" s="16"/>
      <c r="H2083" s="1" t="str">
        <f t="shared" si="68"/>
        <v>Complete</v>
      </c>
      <c r="I2083" s="68" t="s">
        <v>2756</v>
      </c>
    </row>
    <row r="2084" spans="2:9" ht="15" customHeight="1" x14ac:dyDescent="0.25">
      <c r="B2084" s="9" t="s">
        <v>2751</v>
      </c>
      <c r="C2084" s="1">
        <v>6</v>
      </c>
      <c r="D2084" s="2" t="s">
        <v>8428</v>
      </c>
      <c r="E2084" s="16"/>
      <c r="F2084" s="16" t="str">
        <f>IF(INDEX(I.Electricity.ES2U9C3,6)="","",INDEX(I.Electricity.ES2U9C3,6))</f>
        <v/>
      </c>
      <c r="G2084" s="16"/>
      <c r="H2084" s="1" t="str">
        <f t="shared" si="68"/>
        <v>Complete</v>
      </c>
      <c r="I2084" s="68" t="s">
        <v>2757</v>
      </c>
    </row>
    <row r="2085" spans="2:9" ht="15" customHeight="1" x14ac:dyDescent="0.25">
      <c r="B2085" s="9" t="s">
        <v>2751</v>
      </c>
      <c r="C2085" s="1">
        <v>7</v>
      </c>
      <c r="D2085" s="2" t="s">
        <v>8428</v>
      </c>
      <c r="E2085" s="16"/>
      <c r="F2085" s="16" t="str">
        <f>IF(INDEX(I.Electricity.ES2U9C3,7)="","",INDEX(I.Electricity.ES2U9C3,7))</f>
        <v/>
      </c>
      <c r="G2085" s="16"/>
      <c r="H2085" s="1" t="str">
        <f t="shared" si="68"/>
        <v>Complete</v>
      </c>
      <c r="I2085" s="68" t="s">
        <v>2758</v>
      </c>
    </row>
    <row r="2086" spans="2:9" ht="15" customHeight="1" x14ac:dyDescent="0.25">
      <c r="B2086" s="9" t="s">
        <v>2751</v>
      </c>
      <c r="C2086" s="1">
        <v>8</v>
      </c>
      <c r="D2086" s="2" t="s">
        <v>8428</v>
      </c>
      <c r="E2086" s="16"/>
      <c r="F2086" s="16" t="str">
        <f>IF(INDEX(I.Electricity.ES2U9C3,8)="","",INDEX(I.Electricity.ES2U9C3,8))</f>
        <v/>
      </c>
      <c r="G2086" s="16"/>
      <c r="H2086" s="1" t="str">
        <f t="shared" si="68"/>
        <v>Complete</v>
      </c>
      <c r="I2086" s="68" t="s">
        <v>2759</v>
      </c>
    </row>
    <row r="2087" spans="2:9" ht="15" customHeight="1" x14ac:dyDescent="0.25">
      <c r="B2087" s="9" t="s">
        <v>2751</v>
      </c>
      <c r="C2087" s="1">
        <v>9</v>
      </c>
      <c r="D2087" s="2" t="s">
        <v>8428</v>
      </c>
      <c r="E2087" s="16"/>
      <c r="F2087" s="16" t="str">
        <f>IF(INDEX(I.Electricity.ES2U9C3,9)="","",INDEX(I.Electricity.ES2U9C3,9))</f>
        <v/>
      </c>
      <c r="G2087" s="16"/>
      <c r="H2087" s="1" t="str">
        <f t="shared" si="68"/>
        <v>Complete</v>
      </c>
      <c r="I2087" s="68" t="s">
        <v>2760</v>
      </c>
    </row>
    <row r="2088" spans="2:9" ht="15" customHeight="1" x14ac:dyDescent="0.25">
      <c r="B2088" s="9" t="s">
        <v>2751</v>
      </c>
      <c r="C2088" s="1">
        <v>10</v>
      </c>
      <c r="D2088" s="2" t="s">
        <v>8428</v>
      </c>
      <c r="E2088" s="16"/>
      <c r="F2088" s="16" t="str">
        <f>IF(INDEX(I.Electricity.ES2U9C3,10)="","",INDEX(I.Electricity.ES2U9C3,10))</f>
        <v/>
      </c>
      <c r="G2088" s="16"/>
      <c r="H2088" s="1" t="str">
        <f t="shared" si="68"/>
        <v>Complete</v>
      </c>
      <c r="I2088" s="68" t="s">
        <v>2761</v>
      </c>
    </row>
    <row r="2089" spans="2:9" ht="15" customHeight="1" x14ac:dyDescent="0.25">
      <c r="B2089" s="9" t="s">
        <v>2751</v>
      </c>
      <c r="C2089" s="1">
        <v>11</v>
      </c>
      <c r="D2089" s="2" t="s">
        <v>8428</v>
      </c>
      <c r="E2089" s="16"/>
      <c r="F2089" s="16" t="str">
        <f>IF(INDEX(I.Electricity.ES2U9C3,11)="","",INDEX(I.Electricity.ES2U9C3,11))</f>
        <v/>
      </c>
      <c r="G2089" s="16"/>
      <c r="H2089" s="1" t="str">
        <f t="shared" si="68"/>
        <v>Complete</v>
      </c>
      <c r="I2089" s="68" t="s">
        <v>2762</v>
      </c>
    </row>
    <row r="2090" spans="2:9" ht="15" customHeight="1" x14ac:dyDescent="0.25">
      <c r="B2090" s="9" t="s">
        <v>2751</v>
      </c>
      <c r="C2090" s="1">
        <v>12</v>
      </c>
      <c r="D2090" s="2" t="s">
        <v>8428</v>
      </c>
      <c r="E2090" s="16"/>
      <c r="F2090" s="16" t="str">
        <f>IF(INDEX(I.Electricity.ES2U9C3,12)="","",INDEX(I.Electricity.ES2U9C3,12))</f>
        <v/>
      </c>
      <c r="G2090" s="16"/>
      <c r="H2090" s="1" t="str">
        <f t="shared" si="68"/>
        <v>Complete</v>
      </c>
      <c r="I2090" s="68" t="s">
        <v>2763</v>
      </c>
    </row>
    <row r="2091" spans="2:9" ht="15" customHeight="1" x14ac:dyDescent="0.25">
      <c r="B2091" s="9" t="s">
        <v>2751</v>
      </c>
      <c r="C2091" s="1">
        <v>13</v>
      </c>
      <c r="D2091" s="2" t="s">
        <v>8428</v>
      </c>
      <c r="E2091" s="16"/>
      <c r="F2091" s="16" t="str">
        <f>IF(INDEX(I.Electricity.ES2U9C3,13)="","",INDEX(I.Electricity.ES2U9C3,13))</f>
        <v/>
      </c>
      <c r="G2091" s="16"/>
      <c r="H2091" s="1" t="str">
        <f t="shared" si="68"/>
        <v>Complete</v>
      </c>
      <c r="I2091" s="68" t="s">
        <v>2764</v>
      </c>
    </row>
    <row r="2092" spans="2:9" ht="15" customHeight="1" x14ac:dyDescent="0.25">
      <c r="B2092" s="9" t="s">
        <v>2751</v>
      </c>
      <c r="C2092" s="1">
        <v>14</v>
      </c>
      <c r="D2092" s="2" t="s">
        <v>8428</v>
      </c>
      <c r="E2092" s="16"/>
      <c r="F2092" s="16" t="str">
        <f>IF(INDEX(I.Electricity.ES2U9C3,14)="","",INDEX(I.Electricity.ES2U9C3,14))</f>
        <v/>
      </c>
      <c r="G2092" s="16"/>
      <c r="H2092" s="1" t="str">
        <f t="shared" si="68"/>
        <v>Complete</v>
      </c>
      <c r="I2092" s="68" t="s">
        <v>2765</v>
      </c>
    </row>
    <row r="2093" spans="2:9" ht="15" customHeight="1" x14ac:dyDescent="0.25">
      <c r="B2093" s="9" t="s">
        <v>2751</v>
      </c>
      <c r="C2093" s="1">
        <v>15</v>
      </c>
      <c r="D2093" s="2" t="s">
        <v>8428</v>
      </c>
      <c r="E2093" s="16"/>
      <c r="F2093" s="16" t="str">
        <f>IF(INDEX(I.Electricity.ES2U9C3,15)="","",INDEX(I.Electricity.ES2U9C3,15))</f>
        <v/>
      </c>
      <c r="G2093" s="16"/>
      <c r="H2093" s="1" t="str">
        <f t="shared" si="68"/>
        <v>Complete</v>
      </c>
      <c r="I2093" s="68" t="s">
        <v>2766</v>
      </c>
    </row>
    <row r="2094" spans="2:9" ht="15" customHeight="1" x14ac:dyDescent="0.25">
      <c r="B2094" s="9" t="s">
        <v>2751</v>
      </c>
      <c r="C2094" s="1">
        <v>16</v>
      </c>
      <c r="D2094" s="2" t="s">
        <v>8428</v>
      </c>
      <c r="E2094" s="16"/>
      <c r="F2094" s="16" t="str">
        <f>IF(INDEX(I.Electricity.ES2U9C3,16)="","",INDEX(I.Electricity.ES2U9C3,16))</f>
        <v/>
      </c>
      <c r="G2094" s="16"/>
      <c r="H2094" s="1" t="str">
        <f t="shared" si="68"/>
        <v>Complete</v>
      </c>
      <c r="I2094" s="68" t="s">
        <v>2767</v>
      </c>
    </row>
    <row r="2095" spans="2:9" ht="15" customHeight="1" x14ac:dyDescent="0.25">
      <c r="B2095" s="9" t="s">
        <v>2751</v>
      </c>
      <c r="C2095" s="1">
        <v>17</v>
      </c>
      <c r="D2095" s="2" t="s">
        <v>8428</v>
      </c>
      <c r="E2095" s="16"/>
      <c r="F2095" s="16" t="str">
        <f>IF(INDEX(I.Electricity.ES2U9C3,17)="","",INDEX(I.Electricity.ES2U9C3,17))</f>
        <v/>
      </c>
      <c r="G2095" s="16"/>
      <c r="H2095" s="1" t="str">
        <f t="shared" si="68"/>
        <v>Complete</v>
      </c>
      <c r="I2095" s="68" t="s">
        <v>2768</v>
      </c>
    </row>
    <row r="2096" spans="2:9" ht="15" customHeight="1" x14ac:dyDescent="0.25">
      <c r="B2096" s="9" t="s">
        <v>2751</v>
      </c>
      <c r="C2096" s="1">
        <v>18</v>
      </c>
      <c r="D2096" s="2" t="s">
        <v>8428</v>
      </c>
      <c r="E2096" s="16"/>
      <c r="F2096" s="16" t="str">
        <f>IF(INDEX(I.Electricity.ES2U9C3,18)="","",INDEX(I.Electricity.ES2U9C3,18))</f>
        <v/>
      </c>
      <c r="G2096" s="16"/>
      <c r="H2096" s="1" t="str">
        <f t="shared" si="68"/>
        <v>Complete</v>
      </c>
      <c r="I2096" s="68" t="s">
        <v>2769</v>
      </c>
    </row>
    <row r="2097" spans="2:9" ht="15" customHeight="1" x14ac:dyDescent="0.25">
      <c r="B2097" s="9" t="s">
        <v>2751</v>
      </c>
      <c r="C2097" s="1">
        <v>19</v>
      </c>
      <c r="D2097" s="2" t="s">
        <v>8428</v>
      </c>
      <c r="E2097" s="16"/>
      <c r="F2097" s="16" t="str">
        <f>IF(INDEX(I.Electricity.ES2U9C3,19)="","",INDEX(I.Electricity.ES2U9C3,19))</f>
        <v/>
      </c>
      <c r="G2097" s="16"/>
      <c r="H2097" s="1" t="str">
        <f t="shared" si="68"/>
        <v>Complete</v>
      </c>
      <c r="I2097" s="68" t="s">
        <v>2770</v>
      </c>
    </row>
    <row r="2098" spans="2:9" ht="15" customHeight="1" x14ac:dyDescent="0.25">
      <c r="B2098" s="9" t="s">
        <v>2751</v>
      </c>
      <c r="C2098" s="1">
        <v>20</v>
      </c>
      <c r="D2098" s="2" t="s">
        <v>8428</v>
      </c>
      <c r="E2098" s="16"/>
      <c r="F2098" s="16" t="str">
        <f>IF(INDEX(I.Electricity.ES2U9C3,20)="","",INDEX(I.Electricity.ES2U9C3,20))</f>
        <v/>
      </c>
      <c r="G2098" s="16"/>
      <c r="H2098" s="1" t="str">
        <f t="shared" si="68"/>
        <v>Complete</v>
      </c>
      <c r="I2098" s="68" t="s">
        <v>2771</v>
      </c>
    </row>
    <row r="2099" spans="2:9" ht="15" customHeight="1" x14ac:dyDescent="0.25">
      <c r="B2099" s="7" t="s">
        <v>2751</v>
      </c>
      <c r="C2099" s="5">
        <v>21</v>
      </c>
      <c r="D2099" s="6" t="s">
        <v>8428</v>
      </c>
      <c r="E2099" s="76"/>
      <c r="F2099" s="76" t="str">
        <f>IF(INDEX(I.Electricity.ES2U9C3,21)="","",INDEX(I.Electricity.ES2U9C3,21))</f>
        <v/>
      </c>
      <c r="G2099" s="76"/>
      <c r="H2099" s="5" t="str">
        <f t="shared" si="68"/>
        <v>Complete</v>
      </c>
      <c r="I2099" s="71" t="s">
        <v>2772</v>
      </c>
    </row>
    <row r="2100" spans="2:9" ht="15" customHeight="1" x14ac:dyDescent="0.25">
      <c r="B2100" s="9" t="s">
        <v>2773</v>
      </c>
      <c r="C2100" s="1">
        <v>1</v>
      </c>
      <c r="D2100" s="2" t="s">
        <v>8429</v>
      </c>
      <c r="E2100" s="16"/>
      <c r="F2100" s="16" t="str">
        <f>IF(INDEX(I.Electricity.ES2U10C3,1)="","",INDEX(I.Electricity.ES2U10C3,1))</f>
        <v/>
      </c>
      <c r="G2100" s="16"/>
      <c r="H2100" s="1" t="str">
        <f t="shared" ref="H2100:H2120" si="69">IF(AND(I.Developer.ES2=TRUE,I.Facility.UnitCount&gt;=10,I.Developer.C3=TRUE,F2100=""),"Incomplete","Complete")</f>
        <v>Complete</v>
      </c>
      <c r="I2100" s="68" t="s">
        <v>2774</v>
      </c>
    </row>
    <row r="2101" spans="2:9" ht="15" customHeight="1" x14ac:dyDescent="0.25">
      <c r="B2101" s="9" t="s">
        <v>2773</v>
      </c>
      <c r="C2101" s="1">
        <v>2</v>
      </c>
      <c r="D2101" s="2" t="s">
        <v>8429</v>
      </c>
      <c r="E2101" s="16"/>
      <c r="F2101" s="16" t="str">
        <f>IF(INDEX(I.Electricity.ES2U10C3,2)="","",INDEX(I.Electricity.ES2U10C3,2))</f>
        <v/>
      </c>
      <c r="G2101" s="16"/>
      <c r="H2101" s="1" t="str">
        <f t="shared" si="69"/>
        <v>Complete</v>
      </c>
      <c r="I2101" s="68" t="s">
        <v>2775</v>
      </c>
    </row>
    <row r="2102" spans="2:9" ht="15" customHeight="1" x14ac:dyDescent="0.25">
      <c r="B2102" s="9" t="s">
        <v>2773</v>
      </c>
      <c r="C2102" s="1">
        <v>3</v>
      </c>
      <c r="D2102" s="2" t="s">
        <v>8429</v>
      </c>
      <c r="E2102" s="16"/>
      <c r="F2102" s="16" t="str">
        <f>IF(INDEX(I.Electricity.ES2U10C3,3)="","",INDEX(I.Electricity.ES2U10C3,3))</f>
        <v/>
      </c>
      <c r="G2102" s="16"/>
      <c r="H2102" s="1" t="str">
        <f t="shared" si="69"/>
        <v>Complete</v>
      </c>
      <c r="I2102" s="68" t="s">
        <v>2776</v>
      </c>
    </row>
    <row r="2103" spans="2:9" ht="15" customHeight="1" x14ac:dyDescent="0.25">
      <c r="B2103" s="9" t="s">
        <v>2773</v>
      </c>
      <c r="C2103" s="1">
        <v>4</v>
      </c>
      <c r="D2103" s="2" t="s">
        <v>8429</v>
      </c>
      <c r="E2103" s="16"/>
      <c r="F2103" s="16" t="str">
        <f>IF(INDEX(I.Electricity.ES2U10C3,4)="","",INDEX(I.Electricity.ES2U10C3,4))</f>
        <v/>
      </c>
      <c r="G2103" s="16"/>
      <c r="H2103" s="1" t="str">
        <f t="shared" si="69"/>
        <v>Complete</v>
      </c>
      <c r="I2103" s="68" t="s">
        <v>2777</v>
      </c>
    </row>
    <row r="2104" spans="2:9" ht="15" customHeight="1" x14ac:dyDescent="0.25">
      <c r="B2104" s="9" t="s">
        <v>2773</v>
      </c>
      <c r="C2104" s="1">
        <v>5</v>
      </c>
      <c r="D2104" s="2" t="s">
        <v>8429</v>
      </c>
      <c r="E2104" s="16"/>
      <c r="F2104" s="16" t="str">
        <f>IF(INDEX(I.Electricity.ES2U10C3,5)="","",INDEX(I.Electricity.ES2U10C3,5))</f>
        <v/>
      </c>
      <c r="G2104" s="16"/>
      <c r="H2104" s="1" t="str">
        <f t="shared" si="69"/>
        <v>Complete</v>
      </c>
      <c r="I2104" s="68" t="s">
        <v>2778</v>
      </c>
    </row>
    <row r="2105" spans="2:9" ht="15" customHeight="1" x14ac:dyDescent="0.25">
      <c r="B2105" s="9" t="s">
        <v>2773</v>
      </c>
      <c r="C2105" s="1">
        <v>6</v>
      </c>
      <c r="D2105" s="2" t="s">
        <v>8429</v>
      </c>
      <c r="E2105" s="16"/>
      <c r="F2105" s="16" t="str">
        <f>IF(INDEX(I.Electricity.ES2U10C3,6)="","",INDEX(I.Electricity.ES2U10C3,6))</f>
        <v/>
      </c>
      <c r="G2105" s="16"/>
      <c r="H2105" s="1" t="str">
        <f t="shared" si="69"/>
        <v>Complete</v>
      </c>
      <c r="I2105" s="68" t="s">
        <v>2779</v>
      </c>
    </row>
    <row r="2106" spans="2:9" ht="15" customHeight="1" x14ac:dyDescent="0.25">
      <c r="B2106" s="9" t="s">
        <v>2773</v>
      </c>
      <c r="C2106" s="1">
        <v>7</v>
      </c>
      <c r="D2106" s="2" t="s">
        <v>8429</v>
      </c>
      <c r="E2106" s="16"/>
      <c r="F2106" s="16" t="str">
        <f>IF(INDEX(I.Electricity.ES2U10C3,7)="","",INDEX(I.Electricity.ES2U10C3,7))</f>
        <v/>
      </c>
      <c r="G2106" s="16"/>
      <c r="H2106" s="1" t="str">
        <f t="shared" si="69"/>
        <v>Complete</v>
      </c>
      <c r="I2106" s="68" t="s">
        <v>2780</v>
      </c>
    </row>
    <row r="2107" spans="2:9" ht="15" customHeight="1" x14ac:dyDescent="0.25">
      <c r="B2107" s="9" t="s">
        <v>2773</v>
      </c>
      <c r="C2107" s="1">
        <v>8</v>
      </c>
      <c r="D2107" s="2" t="s">
        <v>8429</v>
      </c>
      <c r="E2107" s="16"/>
      <c r="F2107" s="16" t="str">
        <f>IF(INDEX(I.Electricity.ES2U10C3,8)="","",INDEX(I.Electricity.ES2U10C3,8))</f>
        <v/>
      </c>
      <c r="G2107" s="16"/>
      <c r="H2107" s="1" t="str">
        <f t="shared" si="69"/>
        <v>Complete</v>
      </c>
      <c r="I2107" s="68" t="s">
        <v>2781</v>
      </c>
    </row>
    <row r="2108" spans="2:9" ht="15" customHeight="1" x14ac:dyDescent="0.25">
      <c r="B2108" s="9" t="s">
        <v>2773</v>
      </c>
      <c r="C2108" s="1">
        <v>9</v>
      </c>
      <c r="D2108" s="2" t="s">
        <v>8429</v>
      </c>
      <c r="E2108" s="16"/>
      <c r="F2108" s="16" t="str">
        <f>IF(INDEX(I.Electricity.ES2U10C3,9)="","",INDEX(I.Electricity.ES2U10C3,9))</f>
        <v/>
      </c>
      <c r="G2108" s="16"/>
      <c r="H2108" s="1" t="str">
        <f t="shared" si="69"/>
        <v>Complete</v>
      </c>
      <c r="I2108" s="68" t="s">
        <v>2782</v>
      </c>
    </row>
    <row r="2109" spans="2:9" ht="15" customHeight="1" x14ac:dyDescent="0.25">
      <c r="B2109" s="9" t="s">
        <v>2773</v>
      </c>
      <c r="C2109" s="1">
        <v>10</v>
      </c>
      <c r="D2109" s="2" t="s">
        <v>8429</v>
      </c>
      <c r="E2109" s="16"/>
      <c r="F2109" s="16" t="str">
        <f>IF(INDEX(I.Electricity.ES2U10C3,10)="","",INDEX(I.Electricity.ES2U10C3,10))</f>
        <v/>
      </c>
      <c r="G2109" s="16"/>
      <c r="H2109" s="1" t="str">
        <f t="shared" si="69"/>
        <v>Complete</v>
      </c>
      <c r="I2109" s="68" t="s">
        <v>2783</v>
      </c>
    </row>
    <row r="2110" spans="2:9" ht="15" customHeight="1" x14ac:dyDescent="0.25">
      <c r="B2110" s="9" t="s">
        <v>2773</v>
      </c>
      <c r="C2110" s="1">
        <v>11</v>
      </c>
      <c r="D2110" s="2" t="s">
        <v>8429</v>
      </c>
      <c r="E2110" s="16"/>
      <c r="F2110" s="16" t="str">
        <f>IF(INDEX(I.Electricity.ES2U10C3,11)="","",INDEX(I.Electricity.ES2U10C3,11))</f>
        <v/>
      </c>
      <c r="G2110" s="16"/>
      <c r="H2110" s="1" t="str">
        <f t="shared" si="69"/>
        <v>Complete</v>
      </c>
      <c r="I2110" s="68" t="s">
        <v>2784</v>
      </c>
    </row>
    <row r="2111" spans="2:9" ht="15" customHeight="1" x14ac:dyDescent="0.25">
      <c r="B2111" s="9" t="s">
        <v>2773</v>
      </c>
      <c r="C2111" s="1">
        <v>12</v>
      </c>
      <c r="D2111" s="2" t="s">
        <v>8429</v>
      </c>
      <c r="E2111" s="16"/>
      <c r="F2111" s="16" t="str">
        <f>IF(INDEX(I.Electricity.ES2U10C3,12)="","",INDEX(I.Electricity.ES2U10C3,12))</f>
        <v/>
      </c>
      <c r="G2111" s="16"/>
      <c r="H2111" s="1" t="str">
        <f t="shared" si="69"/>
        <v>Complete</v>
      </c>
      <c r="I2111" s="68" t="s">
        <v>2785</v>
      </c>
    </row>
    <row r="2112" spans="2:9" ht="15" customHeight="1" x14ac:dyDescent="0.25">
      <c r="B2112" s="9" t="s">
        <v>2773</v>
      </c>
      <c r="C2112" s="1">
        <v>13</v>
      </c>
      <c r="D2112" s="2" t="s">
        <v>8429</v>
      </c>
      <c r="E2112" s="16"/>
      <c r="F2112" s="16" t="str">
        <f>IF(INDEX(I.Electricity.ES2U10C3,13)="","",INDEX(I.Electricity.ES2U10C3,13))</f>
        <v/>
      </c>
      <c r="G2112" s="16"/>
      <c r="H2112" s="1" t="str">
        <f t="shared" si="69"/>
        <v>Complete</v>
      </c>
      <c r="I2112" s="68" t="s">
        <v>2786</v>
      </c>
    </row>
    <row r="2113" spans="2:9" ht="15" customHeight="1" x14ac:dyDescent="0.25">
      <c r="B2113" s="9" t="s">
        <v>2773</v>
      </c>
      <c r="C2113" s="1">
        <v>14</v>
      </c>
      <c r="D2113" s="2" t="s">
        <v>8429</v>
      </c>
      <c r="E2113" s="16"/>
      <c r="F2113" s="16" t="str">
        <f>IF(INDEX(I.Electricity.ES2U10C3,14)="","",INDEX(I.Electricity.ES2U10C3,14))</f>
        <v/>
      </c>
      <c r="G2113" s="16"/>
      <c r="H2113" s="1" t="str">
        <f t="shared" si="69"/>
        <v>Complete</v>
      </c>
      <c r="I2113" s="68" t="s">
        <v>2787</v>
      </c>
    </row>
    <row r="2114" spans="2:9" ht="15" customHeight="1" x14ac:dyDescent="0.25">
      <c r="B2114" s="9" t="s">
        <v>2773</v>
      </c>
      <c r="C2114" s="1">
        <v>15</v>
      </c>
      <c r="D2114" s="2" t="s">
        <v>8429</v>
      </c>
      <c r="E2114" s="16"/>
      <c r="F2114" s="16" t="str">
        <f>IF(INDEX(I.Electricity.ES2U10C3,15)="","",INDEX(I.Electricity.ES2U10C3,15))</f>
        <v/>
      </c>
      <c r="G2114" s="16"/>
      <c r="H2114" s="1" t="str">
        <f t="shared" si="69"/>
        <v>Complete</v>
      </c>
      <c r="I2114" s="68" t="s">
        <v>2788</v>
      </c>
    </row>
    <row r="2115" spans="2:9" ht="15" customHeight="1" x14ac:dyDescent="0.25">
      <c r="B2115" s="9" t="s">
        <v>2773</v>
      </c>
      <c r="C2115" s="1">
        <v>16</v>
      </c>
      <c r="D2115" s="2" t="s">
        <v>8429</v>
      </c>
      <c r="E2115" s="16"/>
      <c r="F2115" s="16" t="str">
        <f>IF(INDEX(I.Electricity.ES2U10C3,16)="","",INDEX(I.Electricity.ES2U10C3,16))</f>
        <v/>
      </c>
      <c r="G2115" s="16"/>
      <c r="H2115" s="1" t="str">
        <f t="shared" si="69"/>
        <v>Complete</v>
      </c>
      <c r="I2115" s="68" t="s">
        <v>2789</v>
      </c>
    </row>
    <row r="2116" spans="2:9" ht="15" customHeight="1" x14ac:dyDescent="0.25">
      <c r="B2116" s="9" t="s">
        <v>2773</v>
      </c>
      <c r="C2116" s="1">
        <v>17</v>
      </c>
      <c r="D2116" s="2" t="s">
        <v>8429</v>
      </c>
      <c r="E2116" s="16"/>
      <c r="F2116" s="16" t="str">
        <f>IF(INDEX(I.Electricity.ES2U10C3,17)="","",INDEX(I.Electricity.ES2U10C3,17))</f>
        <v/>
      </c>
      <c r="G2116" s="16"/>
      <c r="H2116" s="1" t="str">
        <f t="shared" si="69"/>
        <v>Complete</v>
      </c>
      <c r="I2116" s="68" t="s">
        <v>2790</v>
      </c>
    </row>
    <row r="2117" spans="2:9" ht="15" customHeight="1" x14ac:dyDescent="0.25">
      <c r="B2117" s="9" t="s">
        <v>2773</v>
      </c>
      <c r="C2117" s="1">
        <v>18</v>
      </c>
      <c r="D2117" s="2" t="s">
        <v>8429</v>
      </c>
      <c r="E2117" s="16"/>
      <c r="F2117" s="16" t="str">
        <f>IF(INDEX(I.Electricity.ES2U10C3,18)="","",INDEX(I.Electricity.ES2U10C3,18))</f>
        <v/>
      </c>
      <c r="G2117" s="16"/>
      <c r="H2117" s="1" t="str">
        <f t="shared" si="69"/>
        <v>Complete</v>
      </c>
      <c r="I2117" s="68" t="s">
        <v>2791</v>
      </c>
    </row>
    <row r="2118" spans="2:9" ht="15" customHeight="1" x14ac:dyDescent="0.25">
      <c r="B2118" s="9" t="s">
        <v>2773</v>
      </c>
      <c r="C2118" s="1">
        <v>19</v>
      </c>
      <c r="D2118" s="2" t="s">
        <v>8429</v>
      </c>
      <c r="E2118" s="16"/>
      <c r="F2118" s="16" t="str">
        <f>IF(INDEX(I.Electricity.ES2U10C3,19)="","",INDEX(I.Electricity.ES2U10C3,19))</f>
        <v/>
      </c>
      <c r="G2118" s="16"/>
      <c r="H2118" s="1" t="str">
        <f t="shared" si="69"/>
        <v>Complete</v>
      </c>
      <c r="I2118" s="68" t="s">
        <v>2792</v>
      </c>
    </row>
    <row r="2119" spans="2:9" ht="15" customHeight="1" x14ac:dyDescent="0.25">
      <c r="B2119" s="9" t="s">
        <v>2773</v>
      </c>
      <c r="C2119" s="1">
        <v>20</v>
      </c>
      <c r="D2119" s="2" t="s">
        <v>8429</v>
      </c>
      <c r="E2119" s="16"/>
      <c r="F2119" s="16" t="str">
        <f>IF(INDEX(I.Electricity.ES2U10C3,20)="","",INDEX(I.Electricity.ES2U10C3,20))</f>
        <v/>
      </c>
      <c r="G2119" s="16"/>
      <c r="H2119" s="1" t="str">
        <f t="shared" si="69"/>
        <v>Complete</v>
      </c>
      <c r="I2119" s="68" t="s">
        <v>2793</v>
      </c>
    </row>
    <row r="2120" spans="2:9" ht="15" customHeight="1" x14ac:dyDescent="0.25">
      <c r="B2120" s="7" t="s">
        <v>2773</v>
      </c>
      <c r="C2120" s="5">
        <v>21</v>
      </c>
      <c r="D2120" s="6" t="s">
        <v>8429</v>
      </c>
      <c r="E2120" s="76"/>
      <c r="F2120" s="76" t="str">
        <f>IF(INDEX(I.Electricity.ES2U10C3,21)="","",INDEX(I.Electricity.ES2U10C3,21))</f>
        <v/>
      </c>
      <c r="G2120" s="76"/>
      <c r="H2120" s="5" t="str">
        <f t="shared" si="69"/>
        <v>Complete</v>
      </c>
      <c r="I2120" s="71" t="s">
        <v>2794</v>
      </c>
    </row>
    <row r="2121" spans="2:9" ht="15" customHeight="1" x14ac:dyDescent="0.25">
      <c r="B2121" s="9" t="s">
        <v>2795</v>
      </c>
      <c r="C2121" s="1">
        <v>1</v>
      </c>
      <c r="D2121" s="2" t="s">
        <v>8430</v>
      </c>
      <c r="E2121" s="16"/>
      <c r="F2121" s="16" t="str">
        <f>IF(INDEX(I.Electricity.ES2U11C3,1)="","",INDEX(I.Electricity.ES2U11C3,1))</f>
        <v/>
      </c>
      <c r="G2121" s="16"/>
      <c r="H2121" s="1" t="str">
        <f t="shared" ref="H2121:H2141" si="70">IF(AND(I.Developer.ES2=TRUE,I.Facility.UnitCount&gt;=11,I.Developer.C3=TRUE,F2121=""),"Incomplete","Complete")</f>
        <v>Complete</v>
      </c>
      <c r="I2121" s="68" t="s">
        <v>2796</v>
      </c>
    </row>
    <row r="2122" spans="2:9" ht="15" customHeight="1" x14ac:dyDescent="0.25">
      <c r="B2122" s="9" t="s">
        <v>2795</v>
      </c>
      <c r="C2122" s="1">
        <v>2</v>
      </c>
      <c r="D2122" s="2" t="s">
        <v>8430</v>
      </c>
      <c r="E2122" s="16"/>
      <c r="F2122" s="16" t="str">
        <f>IF(INDEX(I.Electricity.ES2U11C3,2)="","",INDEX(I.Electricity.ES2U11C3,2))</f>
        <v/>
      </c>
      <c r="G2122" s="16"/>
      <c r="H2122" s="1" t="str">
        <f t="shared" si="70"/>
        <v>Complete</v>
      </c>
      <c r="I2122" s="68" t="s">
        <v>2797</v>
      </c>
    </row>
    <row r="2123" spans="2:9" ht="15" customHeight="1" x14ac:dyDescent="0.25">
      <c r="B2123" s="9" t="s">
        <v>2795</v>
      </c>
      <c r="C2123" s="1">
        <v>3</v>
      </c>
      <c r="D2123" s="2" t="s">
        <v>8430</v>
      </c>
      <c r="E2123" s="16"/>
      <c r="F2123" s="16" t="str">
        <f>IF(INDEX(I.Electricity.ES2U11C3,3)="","",INDEX(I.Electricity.ES2U11C3,3))</f>
        <v/>
      </c>
      <c r="G2123" s="16"/>
      <c r="H2123" s="1" t="str">
        <f t="shared" si="70"/>
        <v>Complete</v>
      </c>
      <c r="I2123" s="68" t="s">
        <v>2798</v>
      </c>
    </row>
    <row r="2124" spans="2:9" ht="15" customHeight="1" x14ac:dyDescent="0.25">
      <c r="B2124" s="9" t="s">
        <v>2795</v>
      </c>
      <c r="C2124" s="1">
        <v>4</v>
      </c>
      <c r="D2124" s="2" t="s">
        <v>8430</v>
      </c>
      <c r="E2124" s="16"/>
      <c r="F2124" s="16" t="str">
        <f>IF(INDEX(I.Electricity.ES2U11C3,4)="","",INDEX(I.Electricity.ES2U11C3,4))</f>
        <v/>
      </c>
      <c r="G2124" s="16"/>
      <c r="H2124" s="1" t="str">
        <f t="shared" si="70"/>
        <v>Complete</v>
      </c>
      <c r="I2124" s="68" t="s">
        <v>2799</v>
      </c>
    </row>
    <row r="2125" spans="2:9" ht="15" customHeight="1" x14ac:dyDescent="0.25">
      <c r="B2125" s="9" t="s">
        <v>2795</v>
      </c>
      <c r="C2125" s="1">
        <v>5</v>
      </c>
      <c r="D2125" s="2" t="s">
        <v>8430</v>
      </c>
      <c r="E2125" s="16"/>
      <c r="F2125" s="16" t="str">
        <f>IF(INDEX(I.Electricity.ES2U11C3,5)="","",INDEX(I.Electricity.ES2U11C3,5))</f>
        <v/>
      </c>
      <c r="G2125" s="16"/>
      <c r="H2125" s="1" t="str">
        <f t="shared" si="70"/>
        <v>Complete</v>
      </c>
      <c r="I2125" s="68" t="s">
        <v>2800</v>
      </c>
    </row>
    <row r="2126" spans="2:9" ht="15" customHeight="1" x14ac:dyDescent="0.25">
      <c r="B2126" s="9" t="s">
        <v>2795</v>
      </c>
      <c r="C2126" s="1">
        <v>6</v>
      </c>
      <c r="D2126" s="2" t="s">
        <v>8430</v>
      </c>
      <c r="E2126" s="16"/>
      <c r="F2126" s="16" t="str">
        <f>IF(INDEX(I.Electricity.ES2U11C3,6)="","",INDEX(I.Electricity.ES2U11C3,6))</f>
        <v/>
      </c>
      <c r="G2126" s="16"/>
      <c r="H2126" s="1" t="str">
        <f t="shared" si="70"/>
        <v>Complete</v>
      </c>
      <c r="I2126" s="68" t="s">
        <v>2801</v>
      </c>
    </row>
    <row r="2127" spans="2:9" ht="15" customHeight="1" x14ac:dyDescent="0.25">
      <c r="B2127" s="9" t="s">
        <v>2795</v>
      </c>
      <c r="C2127" s="1">
        <v>7</v>
      </c>
      <c r="D2127" s="2" t="s">
        <v>8430</v>
      </c>
      <c r="E2127" s="16"/>
      <c r="F2127" s="16" t="str">
        <f>IF(INDEX(I.Electricity.ES2U11C3,7)="","",INDEX(I.Electricity.ES2U11C3,7))</f>
        <v/>
      </c>
      <c r="G2127" s="16"/>
      <c r="H2127" s="1" t="str">
        <f t="shared" si="70"/>
        <v>Complete</v>
      </c>
      <c r="I2127" s="68" t="s">
        <v>2802</v>
      </c>
    </row>
    <row r="2128" spans="2:9" ht="15" customHeight="1" x14ac:dyDescent="0.25">
      <c r="B2128" s="9" t="s">
        <v>2795</v>
      </c>
      <c r="C2128" s="1">
        <v>8</v>
      </c>
      <c r="D2128" s="2" t="s">
        <v>8430</v>
      </c>
      <c r="E2128" s="16"/>
      <c r="F2128" s="16" t="str">
        <f>IF(INDEX(I.Electricity.ES2U11C3,8)="","",INDEX(I.Electricity.ES2U11C3,8))</f>
        <v/>
      </c>
      <c r="G2128" s="16"/>
      <c r="H2128" s="1" t="str">
        <f t="shared" si="70"/>
        <v>Complete</v>
      </c>
      <c r="I2128" s="68" t="s">
        <v>2803</v>
      </c>
    </row>
    <row r="2129" spans="2:9" ht="15" customHeight="1" x14ac:dyDescent="0.25">
      <c r="B2129" s="9" t="s">
        <v>2795</v>
      </c>
      <c r="C2129" s="1">
        <v>9</v>
      </c>
      <c r="D2129" s="2" t="s">
        <v>8430</v>
      </c>
      <c r="E2129" s="16"/>
      <c r="F2129" s="16" t="str">
        <f>IF(INDEX(I.Electricity.ES2U11C3,9)="","",INDEX(I.Electricity.ES2U11C3,9))</f>
        <v/>
      </c>
      <c r="G2129" s="16"/>
      <c r="H2129" s="1" t="str">
        <f t="shared" si="70"/>
        <v>Complete</v>
      </c>
      <c r="I2129" s="68" t="s">
        <v>2804</v>
      </c>
    </row>
    <row r="2130" spans="2:9" ht="15" customHeight="1" x14ac:dyDescent="0.25">
      <c r="B2130" s="9" t="s">
        <v>2795</v>
      </c>
      <c r="C2130" s="1">
        <v>10</v>
      </c>
      <c r="D2130" s="2" t="s">
        <v>8430</v>
      </c>
      <c r="E2130" s="16"/>
      <c r="F2130" s="16" t="str">
        <f>IF(INDEX(I.Electricity.ES2U11C3,10)="","",INDEX(I.Electricity.ES2U11C3,10))</f>
        <v/>
      </c>
      <c r="G2130" s="16"/>
      <c r="H2130" s="1" t="str">
        <f t="shared" si="70"/>
        <v>Complete</v>
      </c>
      <c r="I2130" s="68" t="s">
        <v>2805</v>
      </c>
    </row>
    <row r="2131" spans="2:9" ht="15" customHeight="1" x14ac:dyDescent="0.25">
      <c r="B2131" s="9" t="s">
        <v>2795</v>
      </c>
      <c r="C2131" s="1">
        <v>11</v>
      </c>
      <c r="D2131" s="2" t="s">
        <v>8430</v>
      </c>
      <c r="E2131" s="16"/>
      <c r="F2131" s="16" t="str">
        <f>IF(INDEX(I.Electricity.ES2U11C3,11)="","",INDEX(I.Electricity.ES2U11C3,11))</f>
        <v/>
      </c>
      <c r="G2131" s="16"/>
      <c r="H2131" s="1" t="str">
        <f t="shared" si="70"/>
        <v>Complete</v>
      </c>
      <c r="I2131" s="68" t="s">
        <v>2806</v>
      </c>
    </row>
    <row r="2132" spans="2:9" ht="15" customHeight="1" x14ac:dyDescent="0.25">
      <c r="B2132" s="9" t="s">
        <v>2795</v>
      </c>
      <c r="C2132" s="1">
        <v>12</v>
      </c>
      <c r="D2132" s="2" t="s">
        <v>8430</v>
      </c>
      <c r="E2132" s="16"/>
      <c r="F2132" s="16" t="str">
        <f>IF(INDEX(I.Electricity.ES2U11C3,12)="","",INDEX(I.Electricity.ES2U11C3,12))</f>
        <v/>
      </c>
      <c r="G2132" s="16"/>
      <c r="H2132" s="1" t="str">
        <f t="shared" si="70"/>
        <v>Complete</v>
      </c>
      <c r="I2132" s="68" t="s">
        <v>2807</v>
      </c>
    </row>
    <row r="2133" spans="2:9" ht="15" customHeight="1" x14ac:dyDescent="0.25">
      <c r="B2133" s="9" t="s">
        <v>2795</v>
      </c>
      <c r="C2133" s="1">
        <v>13</v>
      </c>
      <c r="D2133" s="2" t="s">
        <v>8430</v>
      </c>
      <c r="E2133" s="16"/>
      <c r="F2133" s="16" t="str">
        <f>IF(INDEX(I.Electricity.ES2U11C3,13)="","",INDEX(I.Electricity.ES2U11C3,13))</f>
        <v/>
      </c>
      <c r="G2133" s="16"/>
      <c r="H2133" s="1" t="str">
        <f t="shared" si="70"/>
        <v>Complete</v>
      </c>
      <c r="I2133" s="68" t="s">
        <v>2808</v>
      </c>
    </row>
    <row r="2134" spans="2:9" ht="15" customHeight="1" x14ac:dyDescent="0.25">
      <c r="B2134" s="9" t="s">
        <v>2795</v>
      </c>
      <c r="C2134" s="1">
        <v>14</v>
      </c>
      <c r="D2134" s="2" t="s">
        <v>8430</v>
      </c>
      <c r="E2134" s="16"/>
      <c r="F2134" s="16" t="str">
        <f>IF(INDEX(I.Electricity.ES2U11C3,14)="","",INDEX(I.Electricity.ES2U11C3,14))</f>
        <v/>
      </c>
      <c r="G2134" s="16"/>
      <c r="H2134" s="1" t="str">
        <f t="shared" si="70"/>
        <v>Complete</v>
      </c>
      <c r="I2134" s="68" t="s">
        <v>2809</v>
      </c>
    </row>
    <row r="2135" spans="2:9" ht="15" customHeight="1" x14ac:dyDescent="0.25">
      <c r="B2135" s="9" t="s">
        <v>2795</v>
      </c>
      <c r="C2135" s="1">
        <v>15</v>
      </c>
      <c r="D2135" s="2" t="s">
        <v>8430</v>
      </c>
      <c r="E2135" s="16"/>
      <c r="F2135" s="16" t="str">
        <f>IF(INDEX(I.Electricity.ES2U11C3,15)="","",INDEX(I.Electricity.ES2U11C3,15))</f>
        <v/>
      </c>
      <c r="G2135" s="16"/>
      <c r="H2135" s="1" t="str">
        <f t="shared" si="70"/>
        <v>Complete</v>
      </c>
      <c r="I2135" s="68" t="s">
        <v>2810</v>
      </c>
    </row>
    <row r="2136" spans="2:9" ht="15" customHeight="1" x14ac:dyDescent="0.25">
      <c r="B2136" s="9" t="s">
        <v>2795</v>
      </c>
      <c r="C2136" s="1">
        <v>16</v>
      </c>
      <c r="D2136" s="2" t="s">
        <v>8430</v>
      </c>
      <c r="E2136" s="16"/>
      <c r="F2136" s="16" t="str">
        <f>IF(INDEX(I.Electricity.ES2U11C3,16)="","",INDEX(I.Electricity.ES2U11C3,16))</f>
        <v/>
      </c>
      <c r="G2136" s="16"/>
      <c r="H2136" s="1" t="str">
        <f t="shared" si="70"/>
        <v>Complete</v>
      </c>
      <c r="I2136" s="68" t="s">
        <v>2811</v>
      </c>
    </row>
    <row r="2137" spans="2:9" ht="15" customHeight="1" x14ac:dyDescent="0.25">
      <c r="B2137" s="9" t="s">
        <v>2795</v>
      </c>
      <c r="C2137" s="1">
        <v>17</v>
      </c>
      <c r="D2137" s="2" t="s">
        <v>8430</v>
      </c>
      <c r="E2137" s="16"/>
      <c r="F2137" s="16" t="str">
        <f>IF(INDEX(I.Electricity.ES2U11C3,17)="","",INDEX(I.Electricity.ES2U11C3,17))</f>
        <v/>
      </c>
      <c r="G2137" s="16"/>
      <c r="H2137" s="1" t="str">
        <f t="shared" si="70"/>
        <v>Complete</v>
      </c>
      <c r="I2137" s="68" t="s">
        <v>2812</v>
      </c>
    </row>
    <row r="2138" spans="2:9" ht="15" customHeight="1" x14ac:dyDescent="0.25">
      <c r="B2138" s="9" t="s">
        <v>2795</v>
      </c>
      <c r="C2138" s="1">
        <v>18</v>
      </c>
      <c r="D2138" s="2" t="s">
        <v>8430</v>
      </c>
      <c r="E2138" s="16"/>
      <c r="F2138" s="16" t="str">
        <f>IF(INDEX(I.Electricity.ES2U11C3,18)="","",INDEX(I.Electricity.ES2U11C3,18))</f>
        <v/>
      </c>
      <c r="G2138" s="16"/>
      <c r="H2138" s="1" t="str">
        <f t="shared" si="70"/>
        <v>Complete</v>
      </c>
      <c r="I2138" s="68" t="s">
        <v>2813</v>
      </c>
    </row>
    <row r="2139" spans="2:9" ht="15" customHeight="1" x14ac:dyDescent="0.25">
      <c r="B2139" s="9" t="s">
        <v>2795</v>
      </c>
      <c r="C2139" s="1">
        <v>19</v>
      </c>
      <c r="D2139" s="2" t="s">
        <v>8430</v>
      </c>
      <c r="E2139" s="16"/>
      <c r="F2139" s="16" t="str">
        <f>IF(INDEX(I.Electricity.ES2U11C3,19)="","",INDEX(I.Electricity.ES2U11C3,19))</f>
        <v/>
      </c>
      <c r="G2139" s="16"/>
      <c r="H2139" s="1" t="str">
        <f t="shared" si="70"/>
        <v>Complete</v>
      </c>
      <c r="I2139" s="68" t="s">
        <v>2814</v>
      </c>
    </row>
    <row r="2140" spans="2:9" ht="15" customHeight="1" x14ac:dyDescent="0.25">
      <c r="B2140" s="9" t="s">
        <v>2795</v>
      </c>
      <c r="C2140" s="1">
        <v>20</v>
      </c>
      <c r="D2140" s="2" t="s">
        <v>8430</v>
      </c>
      <c r="E2140" s="16"/>
      <c r="F2140" s="16" t="str">
        <f>IF(INDEX(I.Electricity.ES2U11C3,20)="","",INDEX(I.Electricity.ES2U11C3,20))</f>
        <v/>
      </c>
      <c r="G2140" s="16"/>
      <c r="H2140" s="1" t="str">
        <f t="shared" si="70"/>
        <v>Complete</v>
      </c>
      <c r="I2140" s="68" t="s">
        <v>2815</v>
      </c>
    </row>
    <row r="2141" spans="2:9" ht="15" customHeight="1" x14ac:dyDescent="0.25">
      <c r="B2141" s="7" t="s">
        <v>2795</v>
      </c>
      <c r="C2141" s="5">
        <v>21</v>
      </c>
      <c r="D2141" s="6" t="s">
        <v>8430</v>
      </c>
      <c r="E2141" s="76"/>
      <c r="F2141" s="76" t="str">
        <f>IF(INDEX(I.Electricity.ES2U11C3,21)="","",INDEX(I.Electricity.ES2U11C3,21))</f>
        <v/>
      </c>
      <c r="G2141" s="76"/>
      <c r="H2141" s="5" t="str">
        <f t="shared" si="70"/>
        <v>Complete</v>
      </c>
      <c r="I2141" s="71" t="s">
        <v>2816</v>
      </c>
    </row>
    <row r="2142" spans="2:9" ht="15" customHeight="1" x14ac:dyDescent="0.25">
      <c r="B2142" s="9" t="s">
        <v>2817</v>
      </c>
      <c r="C2142" s="1">
        <v>1</v>
      </c>
      <c r="D2142" s="2" t="s">
        <v>8431</v>
      </c>
      <c r="E2142" s="16"/>
      <c r="F2142" s="16" t="str">
        <f>IF(INDEX(I.Electricity.ES2U12C3,1)="","",INDEX(I.Electricity.ES2U12C3,1))</f>
        <v/>
      </c>
      <c r="G2142" s="16"/>
      <c r="H2142" s="1" t="str">
        <f t="shared" ref="H2142:H2162" si="71">IF(AND(I.Developer.ES2=TRUE,I.Facility.UnitCount&gt;=12,I.Developer.C3=TRUE,F2142=""),"Incomplete","Complete")</f>
        <v>Complete</v>
      </c>
      <c r="I2142" s="68" t="s">
        <v>2818</v>
      </c>
    </row>
    <row r="2143" spans="2:9" ht="15" customHeight="1" x14ac:dyDescent="0.25">
      <c r="B2143" s="9" t="s">
        <v>2817</v>
      </c>
      <c r="C2143" s="1">
        <v>2</v>
      </c>
      <c r="D2143" s="2" t="s">
        <v>8431</v>
      </c>
      <c r="E2143" s="16"/>
      <c r="F2143" s="16" t="str">
        <f>IF(INDEX(I.Electricity.ES2U12C3,2)="","",INDEX(I.Electricity.ES2U12C3,2))</f>
        <v/>
      </c>
      <c r="G2143" s="16"/>
      <c r="H2143" s="1" t="str">
        <f t="shared" si="71"/>
        <v>Complete</v>
      </c>
      <c r="I2143" s="68" t="s">
        <v>2819</v>
      </c>
    </row>
    <row r="2144" spans="2:9" ht="15" customHeight="1" x14ac:dyDescent="0.25">
      <c r="B2144" s="9" t="s">
        <v>2817</v>
      </c>
      <c r="C2144" s="1">
        <v>3</v>
      </c>
      <c r="D2144" s="2" t="s">
        <v>8431</v>
      </c>
      <c r="E2144" s="16"/>
      <c r="F2144" s="16" t="str">
        <f>IF(INDEX(I.Electricity.ES2U12C3,3)="","",INDEX(I.Electricity.ES2U12C3,3))</f>
        <v/>
      </c>
      <c r="G2144" s="16"/>
      <c r="H2144" s="1" t="str">
        <f t="shared" si="71"/>
        <v>Complete</v>
      </c>
      <c r="I2144" s="68" t="s">
        <v>2820</v>
      </c>
    </row>
    <row r="2145" spans="2:9" ht="15" customHeight="1" x14ac:dyDescent="0.25">
      <c r="B2145" s="9" t="s">
        <v>2817</v>
      </c>
      <c r="C2145" s="1">
        <v>4</v>
      </c>
      <c r="D2145" s="2" t="s">
        <v>8431</v>
      </c>
      <c r="E2145" s="16"/>
      <c r="F2145" s="16" t="str">
        <f>IF(INDEX(I.Electricity.ES2U12C3,4)="","",INDEX(I.Electricity.ES2U12C3,4))</f>
        <v/>
      </c>
      <c r="G2145" s="16"/>
      <c r="H2145" s="1" t="str">
        <f t="shared" si="71"/>
        <v>Complete</v>
      </c>
      <c r="I2145" s="68" t="s">
        <v>2821</v>
      </c>
    </row>
    <row r="2146" spans="2:9" ht="15" customHeight="1" x14ac:dyDescent="0.25">
      <c r="B2146" s="9" t="s">
        <v>2817</v>
      </c>
      <c r="C2146" s="1">
        <v>5</v>
      </c>
      <c r="D2146" s="2" t="s">
        <v>8431</v>
      </c>
      <c r="E2146" s="16"/>
      <c r="F2146" s="16" t="str">
        <f>IF(INDEX(I.Electricity.ES2U12C3,5)="","",INDEX(I.Electricity.ES2U12C3,5))</f>
        <v/>
      </c>
      <c r="G2146" s="16"/>
      <c r="H2146" s="1" t="str">
        <f t="shared" si="71"/>
        <v>Complete</v>
      </c>
      <c r="I2146" s="68" t="s">
        <v>2822</v>
      </c>
    </row>
    <row r="2147" spans="2:9" ht="15" customHeight="1" x14ac:dyDescent="0.25">
      <c r="B2147" s="9" t="s">
        <v>2817</v>
      </c>
      <c r="C2147" s="1">
        <v>6</v>
      </c>
      <c r="D2147" s="2" t="s">
        <v>8431</v>
      </c>
      <c r="E2147" s="16"/>
      <c r="F2147" s="16" t="str">
        <f>IF(INDEX(I.Electricity.ES2U12C3,6)="","",INDEX(I.Electricity.ES2U12C3,6))</f>
        <v/>
      </c>
      <c r="G2147" s="16"/>
      <c r="H2147" s="1" t="str">
        <f t="shared" si="71"/>
        <v>Complete</v>
      </c>
      <c r="I2147" s="68" t="s">
        <v>2823</v>
      </c>
    </row>
    <row r="2148" spans="2:9" ht="15" customHeight="1" x14ac:dyDescent="0.25">
      <c r="B2148" s="9" t="s">
        <v>2817</v>
      </c>
      <c r="C2148" s="1">
        <v>7</v>
      </c>
      <c r="D2148" s="2" t="s">
        <v>8431</v>
      </c>
      <c r="E2148" s="16"/>
      <c r="F2148" s="16" t="str">
        <f>IF(INDEX(I.Electricity.ES2U12C3,7)="","",INDEX(I.Electricity.ES2U12C3,7))</f>
        <v/>
      </c>
      <c r="G2148" s="16"/>
      <c r="H2148" s="1" t="str">
        <f t="shared" si="71"/>
        <v>Complete</v>
      </c>
      <c r="I2148" s="68" t="s">
        <v>2824</v>
      </c>
    </row>
    <row r="2149" spans="2:9" ht="15" customHeight="1" x14ac:dyDescent="0.25">
      <c r="B2149" s="9" t="s">
        <v>2817</v>
      </c>
      <c r="C2149" s="1">
        <v>8</v>
      </c>
      <c r="D2149" s="2" t="s">
        <v>8431</v>
      </c>
      <c r="E2149" s="16"/>
      <c r="F2149" s="16" t="str">
        <f>IF(INDEX(I.Electricity.ES2U12C3,8)="","",INDEX(I.Electricity.ES2U12C3,8))</f>
        <v/>
      </c>
      <c r="G2149" s="16"/>
      <c r="H2149" s="1" t="str">
        <f t="shared" si="71"/>
        <v>Complete</v>
      </c>
      <c r="I2149" s="68" t="s">
        <v>2825</v>
      </c>
    </row>
    <row r="2150" spans="2:9" ht="15" customHeight="1" x14ac:dyDescent="0.25">
      <c r="B2150" s="9" t="s">
        <v>2817</v>
      </c>
      <c r="C2150" s="1">
        <v>9</v>
      </c>
      <c r="D2150" s="2" t="s">
        <v>8431</v>
      </c>
      <c r="E2150" s="16"/>
      <c r="F2150" s="16" t="str">
        <f>IF(INDEX(I.Electricity.ES2U12C3,9)="","",INDEX(I.Electricity.ES2U12C3,9))</f>
        <v/>
      </c>
      <c r="G2150" s="16"/>
      <c r="H2150" s="1" t="str">
        <f t="shared" si="71"/>
        <v>Complete</v>
      </c>
      <c r="I2150" s="68" t="s">
        <v>2826</v>
      </c>
    </row>
    <row r="2151" spans="2:9" ht="15" customHeight="1" x14ac:dyDescent="0.25">
      <c r="B2151" s="9" t="s">
        <v>2817</v>
      </c>
      <c r="C2151" s="1">
        <v>10</v>
      </c>
      <c r="D2151" s="2" t="s">
        <v>8431</v>
      </c>
      <c r="E2151" s="16"/>
      <c r="F2151" s="16" t="str">
        <f>IF(INDEX(I.Electricity.ES2U12C3,10)="","",INDEX(I.Electricity.ES2U12C3,10))</f>
        <v/>
      </c>
      <c r="G2151" s="16"/>
      <c r="H2151" s="1" t="str">
        <f t="shared" si="71"/>
        <v>Complete</v>
      </c>
      <c r="I2151" s="68" t="s">
        <v>2827</v>
      </c>
    </row>
    <row r="2152" spans="2:9" ht="15" customHeight="1" x14ac:dyDescent="0.25">
      <c r="B2152" s="9" t="s">
        <v>2817</v>
      </c>
      <c r="C2152" s="1">
        <v>11</v>
      </c>
      <c r="D2152" s="2" t="s">
        <v>8431</v>
      </c>
      <c r="E2152" s="16"/>
      <c r="F2152" s="16" t="str">
        <f>IF(INDEX(I.Electricity.ES2U12C3,11)="","",INDEX(I.Electricity.ES2U12C3,11))</f>
        <v/>
      </c>
      <c r="G2152" s="16"/>
      <c r="H2152" s="1" t="str">
        <f t="shared" si="71"/>
        <v>Complete</v>
      </c>
      <c r="I2152" s="68" t="s">
        <v>2828</v>
      </c>
    </row>
    <row r="2153" spans="2:9" ht="15" customHeight="1" x14ac:dyDescent="0.25">
      <c r="B2153" s="9" t="s">
        <v>2817</v>
      </c>
      <c r="C2153" s="1">
        <v>12</v>
      </c>
      <c r="D2153" s="2" t="s">
        <v>8431</v>
      </c>
      <c r="E2153" s="16"/>
      <c r="F2153" s="16" t="str">
        <f>IF(INDEX(I.Electricity.ES2U12C3,12)="","",INDEX(I.Electricity.ES2U12C3,12))</f>
        <v/>
      </c>
      <c r="G2153" s="16"/>
      <c r="H2153" s="1" t="str">
        <f t="shared" si="71"/>
        <v>Complete</v>
      </c>
      <c r="I2153" s="68" t="s">
        <v>2829</v>
      </c>
    </row>
    <row r="2154" spans="2:9" ht="15" customHeight="1" x14ac:dyDescent="0.25">
      <c r="B2154" s="9" t="s">
        <v>2817</v>
      </c>
      <c r="C2154" s="1">
        <v>13</v>
      </c>
      <c r="D2154" s="2" t="s">
        <v>8431</v>
      </c>
      <c r="E2154" s="16"/>
      <c r="F2154" s="16" t="str">
        <f>IF(INDEX(I.Electricity.ES2U12C3,13)="","",INDEX(I.Electricity.ES2U12C3,13))</f>
        <v/>
      </c>
      <c r="G2154" s="16"/>
      <c r="H2154" s="1" t="str">
        <f t="shared" si="71"/>
        <v>Complete</v>
      </c>
      <c r="I2154" s="68" t="s">
        <v>2830</v>
      </c>
    </row>
    <row r="2155" spans="2:9" ht="15" customHeight="1" x14ac:dyDescent="0.25">
      <c r="B2155" s="9" t="s">
        <v>2817</v>
      </c>
      <c r="C2155" s="1">
        <v>14</v>
      </c>
      <c r="D2155" s="2" t="s">
        <v>8431</v>
      </c>
      <c r="E2155" s="16"/>
      <c r="F2155" s="16" t="str">
        <f>IF(INDEX(I.Electricity.ES2U12C3,14)="","",INDEX(I.Electricity.ES2U12C3,14))</f>
        <v/>
      </c>
      <c r="G2155" s="16"/>
      <c r="H2155" s="1" t="str">
        <f t="shared" si="71"/>
        <v>Complete</v>
      </c>
      <c r="I2155" s="68" t="s">
        <v>2831</v>
      </c>
    </row>
    <row r="2156" spans="2:9" ht="15" customHeight="1" x14ac:dyDescent="0.25">
      <c r="B2156" s="9" t="s">
        <v>2817</v>
      </c>
      <c r="C2156" s="1">
        <v>15</v>
      </c>
      <c r="D2156" s="2" t="s">
        <v>8431</v>
      </c>
      <c r="E2156" s="16"/>
      <c r="F2156" s="16" t="str">
        <f>IF(INDEX(I.Electricity.ES2U12C3,15)="","",INDEX(I.Electricity.ES2U12C3,15))</f>
        <v/>
      </c>
      <c r="G2156" s="16"/>
      <c r="H2156" s="1" t="str">
        <f t="shared" si="71"/>
        <v>Complete</v>
      </c>
      <c r="I2156" s="68" t="s">
        <v>2832</v>
      </c>
    </row>
    <row r="2157" spans="2:9" ht="15" customHeight="1" x14ac:dyDescent="0.25">
      <c r="B2157" s="9" t="s">
        <v>2817</v>
      </c>
      <c r="C2157" s="1">
        <v>16</v>
      </c>
      <c r="D2157" s="2" t="s">
        <v>8431</v>
      </c>
      <c r="E2157" s="16"/>
      <c r="F2157" s="16" t="str">
        <f>IF(INDEX(I.Electricity.ES2U12C3,16)="","",INDEX(I.Electricity.ES2U12C3,16))</f>
        <v/>
      </c>
      <c r="G2157" s="16"/>
      <c r="H2157" s="1" t="str">
        <f t="shared" si="71"/>
        <v>Complete</v>
      </c>
      <c r="I2157" s="68" t="s">
        <v>2833</v>
      </c>
    </row>
    <row r="2158" spans="2:9" ht="15" customHeight="1" x14ac:dyDescent="0.25">
      <c r="B2158" s="9" t="s">
        <v>2817</v>
      </c>
      <c r="C2158" s="1">
        <v>17</v>
      </c>
      <c r="D2158" s="2" t="s">
        <v>8431</v>
      </c>
      <c r="E2158" s="16"/>
      <c r="F2158" s="16" t="str">
        <f>IF(INDEX(I.Electricity.ES2U12C3,17)="","",INDEX(I.Electricity.ES2U12C3,17))</f>
        <v/>
      </c>
      <c r="G2158" s="16"/>
      <c r="H2158" s="1" t="str">
        <f t="shared" si="71"/>
        <v>Complete</v>
      </c>
      <c r="I2158" s="68" t="s">
        <v>2834</v>
      </c>
    </row>
    <row r="2159" spans="2:9" ht="15" customHeight="1" x14ac:dyDescent="0.25">
      <c r="B2159" s="9" t="s">
        <v>2817</v>
      </c>
      <c r="C2159" s="1">
        <v>18</v>
      </c>
      <c r="D2159" s="2" t="s">
        <v>8431</v>
      </c>
      <c r="E2159" s="16"/>
      <c r="F2159" s="16" t="str">
        <f>IF(INDEX(I.Electricity.ES2U12C3,18)="","",INDEX(I.Electricity.ES2U12C3,18))</f>
        <v/>
      </c>
      <c r="G2159" s="16"/>
      <c r="H2159" s="1" t="str">
        <f t="shared" si="71"/>
        <v>Complete</v>
      </c>
      <c r="I2159" s="68" t="s">
        <v>2835</v>
      </c>
    </row>
    <row r="2160" spans="2:9" ht="15" customHeight="1" x14ac:dyDescent="0.25">
      <c r="B2160" s="9" t="s">
        <v>2817</v>
      </c>
      <c r="C2160" s="1">
        <v>19</v>
      </c>
      <c r="D2160" s="2" t="s">
        <v>8431</v>
      </c>
      <c r="E2160" s="16"/>
      <c r="F2160" s="16" t="str">
        <f>IF(INDEX(I.Electricity.ES2U12C3,19)="","",INDEX(I.Electricity.ES2U12C3,19))</f>
        <v/>
      </c>
      <c r="G2160" s="16"/>
      <c r="H2160" s="1" t="str">
        <f t="shared" si="71"/>
        <v>Complete</v>
      </c>
      <c r="I2160" s="68" t="s">
        <v>2836</v>
      </c>
    </row>
    <row r="2161" spans="2:9" ht="15" customHeight="1" x14ac:dyDescent="0.25">
      <c r="B2161" s="9" t="s">
        <v>2817</v>
      </c>
      <c r="C2161" s="1">
        <v>20</v>
      </c>
      <c r="D2161" s="2" t="s">
        <v>8431</v>
      </c>
      <c r="E2161" s="16"/>
      <c r="F2161" s="16" t="str">
        <f>IF(INDEX(I.Electricity.ES2U12C3,20)="","",INDEX(I.Electricity.ES2U12C3,20))</f>
        <v/>
      </c>
      <c r="G2161" s="16"/>
      <c r="H2161" s="1" t="str">
        <f t="shared" si="71"/>
        <v>Complete</v>
      </c>
      <c r="I2161" s="68" t="s">
        <v>2837</v>
      </c>
    </row>
    <row r="2162" spans="2:9" ht="15" customHeight="1" x14ac:dyDescent="0.25">
      <c r="B2162" s="7" t="s">
        <v>2817</v>
      </c>
      <c r="C2162" s="5">
        <v>21</v>
      </c>
      <c r="D2162" s="6" t="s">
        <v>8431</v>
      </c>
      <c r="E2162" s="76"/>
      <c r="F2162" s="76" t="str">
        <f>IF(INDEX(I.Electricity.ES2U12C3,21)="","",INDEX(I.Electricity.ES2U12C3,21))</f>
        <v/>
      </c>
      <c r="G2162" s="76"/>
      <c r="H2162" s="5" t="str">
        <f t="shared" si="71"/>
        <v>Complete</v>
      </c>
      <c r="I2162" s="71" t="s">
        <v>2838</v>
      </c>
    </row>
    <row r="2163" spans="2:9" ht="15" customHeight="1" x14ac:dyDescent="0.25">
      <c r="B2163" s="9" t="s">
        <v>2839</v>
      </c>
      <c r="C2163" s="1">
        <v>1</v>
      </c>
      <c r="D2163" s="2" t="s">
        <v>8432</v>
      </c>
      <c r="E2163" s="16"/>
      <c r="F2163" s="16" t="str">
        <f>IF(INDEX(I.Electricity.ES2U13C3,1)="","",INDEX(I.Electricity.ES2U13C3,1))</f>
        <v/>
      </c>
      <c r="G2163" s="16"/>
      <c r="H2163" s="1" t="str">
        <f t="shared" ref="H2163:H2183" si="72">IF(AND(I.Developer.ES2=TRUE,I.Facility.UnitCount&gt;=13,I.Developer.C3=TRUE,F2163=""),"Incomplete","Complete")</f>
        <v>Complete</v>
      </c>
      <c r="I2163" s="68" t="s">
        <v>2840</v>
      </c>
    </row>
    <row r="2164" spans="2:9" ht="15" customHeight="1" x14ac:dyDescent="0.25">
      <c r="B2164" s="9" t="s">
        <v>2839</v>
      </c>
      <c r="C2164" s="1">
        <v>2</v>
      </c>
      <c r="D2164" s="2" t="s">
        <v>8432</v>
      </c>
      <c r="E2164" s="16"/>
      <c r="F2164" s="16" t="str">
        <f>IF(INDEX(I.Electricity.ES2U13C3,2)="","",INDEX(I.Electricity.ES2U13C3,2))</f>
        <v/>
      </c>
      <c r="G2164" s="16"/>
      <c r="H2164" s="1" t="str">
        <f t="shared" si="72"/>
        <v>Complete</v>
      </c>
      <c r="I2164" s="68" t="s">
        <v>2841</v>
      </c>
    </row>
    <row r="2165" spans="2:9" ht="15" customHeight="1" x14ac:dyDescent="0.25">
      <c r="B2165" s="9" t="s">
        <v>2839</v>
      </c>
      <c r="C2165" s="1">
        <v>3</v>
      </c>
      <c r="D2165" s="2" t="s">
        <v>8432</v>
      </c>
      <c r="E2165" s="16"/>
      <c r="F2165" s="16" t="str">
        <f>IF(INDEX(I.Electricity.ES2U13C3,3)="","",INDEX(I.Electricity.ES2U13C3,3))</f>
        <v/>
      </c>
      <c r="G2165" s="16"/>
      <c r="H2165" s="1" t="str">
        <f t="shared" si="72"/>
        <v>Complete</v>
      </c>
      <c r="I2165" s="68" t="s">
        <v>2842</v>
      </c>
    </row>
    <row r="2166" spans="2:9" ht="15" customHeight="1" x14ac:dyDescent="0.25">
      <c r="B2166" s="9" t="s">
        <v>2839</v>
      </c>
      <c r="C2166" s="1">
        <v>4</v>
      </c>
      <c r="D2166" s="2" t="s">
        <v>8432</v>
      </c>
      <c r="E2166" s="16"/>
      <c r="F2166" s="16" t="str">
        <f>IF(INDEX(I.Electricity.ES2U13C3,4)="","",INDEX(I.Electricity.ES2U13C3,4))</f>
        <v/>
      </c>
      <c r="G2166" s="16"/>
      <c r="H2166" s="1" t="str">
        <f t="shared" si="72"/>
        <v>Complete</v>
      </c>
      <c r="I2166" s="68" t="s">
        <v>2843</v>
      </c>
    </row>
    <row r="2167" spans="2:9" ht="15" customHeight="1" x14ac:dyDescent="0.25">
      <c r="B2167" s="9" t="s">
        <v>2839</v>
      </c>
      <c r="C2167" s="1">
        <v>5</v>
      </c>
      <c r="D2167" s="2" t="s">
        <v>8432</v>
      </c>
      <c r="E2167" s="16"/>
      <c r="F2167" s="16" t="str">
        <f>IF(INDEX(I.Electricity.ES2U13C3,5)="","",INDEX(I.Electricity.ES2U13C3,5))</f>
        <v/>
      </c>
      <c r="G2167" s="16"/>
      <c r="H2167" s="1" t="str">
        <f t="shared" si="72"/>
        <v>Complete</v>
      </c>
      <c r="I2167" s="68" t="s">
        <v>2844</v>
      </c>
    </row>
    <row r="2168" spans="2:9" ht="15" customHeight="1" x14ac:dyDescent="0.25">
      <c r="B2168" s="9" t="s">
        <v>2839</v>
      </c>
      <c r="C2168" s="1">
        <v>6</v>
      </c>
      <c r="D2168" s="2" t="s">
        <v>8432</v>
      </c>
      <c r="E2168" s="16"/>
      <c r="F2168" s="16" t="str">
        <f>IF(INDEX(I.Electricity.ES2U13C3,6)="","",INDEX(I.Electricity.ES2U13C3,6))</f>
        <v/>
      </c>
      <c r="G2168" s="16"/>
      <c r="H2168" s="1" t="str">
        <f t="shared" si="72"/>
        <v>Complete</v>
      </c>
      <c r="I2168" s="68" t="s">
        <v>2845</v>
      </c>
    </row>
    <row r="2169" spans="2:9" ht="15" customHeight="1" x14ac:dyDescent="0.25">
      <c r="B2169" s="9" t="s">
        <v>2839</v>
      </c>
      <c r="C2169" s="1">
        <v>7</v>
      </c>
      <c r="D2169" s="2" t="s">
        <v>8432</v>
      </c>
      <c r="E2169" s="16"/>
      <c r="F2169" s="16" t="str">
        <f>IF(INDEX(I.Electricity.ES2U13C3,7)="","",INDEX(I.Electricity.ES2U13C3,7))</f>
        <v/>
      </c>
      <c r="G2169" s="16"/>
      <c r="H2169" s="1" t="str">
        <f t="shared" si="72"/>
        <v>Complete</v>
      </c>
      <c r="I2169" s="68" t="s">
        <v>2846</v>
      </c>
    </row>
    <row r="2170" spans="2:9" ht="15" customHeight="1" x14ac:dyDescent="0.25">
      <c r="B2170" s="9" t="s">
        <v>2839</v>
      </c>
      <c r="C2170" s="1">
        <v>8</v>
      </c>
      <c r="D2170" s="2" t="s">
        <v>8432</v>
      </c>
      <c r="E2170" s="16"/>
      <c r="F2170" s="16" t="str">
        <f>IF(INDEX(I.Electricity.ES2U13C3,8)="","",INDEX(I.Electricity.ES2U13C3,8))</f>
        <v/>
      </c>
      <c r="G2170" s="16"/>
      <c r="H2170" s="1" t="str">
        <f t="shared" si="72"/>
        <v>Complete</v>
      </c>
      <c r="I2170" s="68" t="s">
        <v>2847</v>
      </c>
    </row>
    <row r="2171" spans="2:9" ht="15" customHeight="1" x14ac:dyDescent="0.25">
      <c r="B2171" s="9" t="s">
        <v>2839</v>
      </c>
      <c r="C2171" s="1">
        <v>9</v>
      </c>
      <c r="D2171" s="2" t="s">
        <v>8432</v>
      </c>
      <c r="E2171" s="16"/>
      <c r="F2171" s="16" t="str">
        <f>IF(INDEX(I.Electricity.ES2U13C3,9)="","",INDEX(I.Electricity.ES2U13C3,9))</f>
        <v/>
      </c>
      <c r="G2171" s="16"/>
      <c r="H2171" s="1" t="str">
        <f t="shared" si="72"/>
        <v>Complete</v>
      </c>
      <c r="I2171" s="68" t="s">
        <v>2848</v>
      </c>
    </row>
    <row r="2172" spans="2:9" ht="15" customHeight="1" x14ac:dyDescent="0.25">
      <c r="B2172" s="9" t="s">
        <v>2839</v>
      </c>
      <c r="C2172" s="1">
        <v>10</v>
      </c>
      <c r="D2172" s="2" t="s">
        <v>8432</v>
      </c>
      <c r="E2172" s="16"/>
      <c r="F2172" s="16" t="str">
        <f>IF(INDEX(I.Electricity.ES2U13C3,10)="","",INDEX(I.Electricity.ES2U13C3,10))</f>
        <v/>
      </c>
      <c r="G2172" s="16"/>
      <c r="H2172" s="1" t="str">
        <f t="shared" si="72"/>
        <v>Complete</v>
      </c>
      <c r="I2172" s="68" t="s">
        <v>2849</v>
      </c>
    </row>
    <row r="2173" spans="2:9" ht="15" customHeight="1" x14ac:dyDescent="0.25">
      <c r="B2173" s="9" t="s">
        <v>2839</v>
      </c>
      <c r="C2173" s="1">
        <v>11</v>
      </c>
      <c r="D2173" s="2" t="s">
        <v>8432</v>
      </c>
      <c r="E2173" s="16"/>
      <c r="F2173" s="16" t="str">
        <f>IF(INDEX(I.Electricity.ES2U13C3,11)="","",INDEX(I.Electricity.ES2U13C3,11))</f>
        <v/>
      </c>
      <c r="G2173" s="16"/>
      <c r="H2173" s="1" t="str">
        <f t="shared" si="72"/>
        <v>Complete</v>
      </c>
      <c r="I2173" s="68" t="s">
        <v>2850</v>
      </c>
    </row>
    <row r="2174" spans="2:9" ht="15" customHeight="1" x14ac:dyDescent="0.25">
      <c r="B2174" s="9" t="s">
        <v>2839</v>
      </c>
      <c r="C2174" s="1">
        <v>12</v>
      </c>
      <c r="D2174" s="2" t="s">
        <v>8432</v>
      </c>
      <c r="E2174" s="16"/>
      <c r="F2174" s="16" t="str">
        <f>IF(INDEX(I.Electricity.ES2U13C3,12)="","",INDEX(I.Electricity.ES2U13C3,12))</f>
        <v/>
      </c>
      <c r="G2174" s="16"/>
      <c r="H2174" s="1" t="str">
        <f t="shared" si="72"/>
        <v>Complete</v>
      </c>
      <c r="I2174" s="68" t="s">
        <v>2851</v>
      </c>
    </row>
    <row r="2175" spans="2:9" ht="15" customHeight="1" x14ac:dyDescent="0.25">
      <c r="B2175" s="9" t="s">
        <v>2839</v>
      </c>
      <c r="C2175" s="1">
        <v>13</v>
      </c>
      <c r="D2175" s="2" t="s">
        <v>8432</v>
      </c>
      <c r="E2175" s="16"/>
      <c r="F2175" s="16" t="str">
        <f>IF(INDEX(I.Electricity.ES2U13C3,13)="","",INDEX(I.Electricity.ES2U13C3,13))</f>
        <v/>
      </c>
      <c r="G2175" s="16"/>
      <c r="H2175" s="1" t="str">
        <f t="shared" si="72"/>
        <v>Complete</v>
      </c>
      <c r="I2175" s="68" t="s">
        <v>2852</v>
      </c>
    </row>
    <row r="2176" spans="2:9" ht="15" customHeight="1" x14ac:dyDescent="0.25">
      <c r="B2176" s="9" t="s">
        <v>2839</v>
      </c>
      <c r="C2176" s="1">
        <v>14</v>
      </c>
      <c r="D2176" s="2" t="s">
        <v>8432</v>
      </c>
      <c r="E2176" s="16"/>
      <c r="F2176" s="16" t="str">
        <f>IF(INDEX(I.Electricity.ES2U13C3,14)="","",INDEX(I.Electricity.ES2U13C3,14))</f>
        <v/>
      </c>
      <c r="G2176" s="16"/>
      <c r="H2176" s="1" t="str">
        <f t="shared" si="72"/>
        <v>Complete</v>
      </c>
      <c r="I2176" s="68" t="s">
        <v>2853</v>
      </c>
    </row>
    <row r="2177" spans="2:9" ht="15" customHeight="1" x14ac:dyDescent="0.25">
      <c r="B2177" s="9" t="s">
        <v>2839</v>
      </c>
      <c r="C2177" s="1">
        <v>15</v>
      </c>
      <c r="D2177" s="2" t="s">
        <v>8432</v>
      </c>
      <c r="E2177" s="16"/>
      <c r="F2177" s="16" t="str">
        <f>IF(INDEX(I.Electricity.ES2U13C3,15)="","",INDEX(I.Electricity.ES2U13C3,15))</f>
        <v/>
      </c>
      <c r="G2177" s="16"/>
      <c r="H2177" s="1" t="str">
        <f t="shared" si="72"/>
        <v>Complete</v>
      </c>
      <c r="I2177" s="68" t="s">
        <v>2854</v>
      </c>
    </row>
    <row r="2178" spans="2:9" ht="15" customHeight="1" x14ac:dyDescent="0.25">
      <c r="B2178" s="9" t="s">
        <v>2839</v>
      </c>
      <c r="C2178" s="1">
        <v>16</v>
      </c>
      <c r="D2178" s="2" t="s">
        <v>8432</v>
      </c>
      <c r="E2178" s="16"/>
      <c r="F2178" s="16" t="str">
        <f>IF(INDEX(I.Electricity.ES2U13C3,16)="","",INDEX(I.Electricity.ES2U13C3,16))</f>
        <v/>
      </c>
      <c r="G2178" s="16"/>
      <c r="H2178" s="1" t="str">
        <f t="shared" si="72"/>
        <v>Complete</v>
      </c>
      <c r="I2178" s="68" t="s">
        <v>2855</v>
      </c>
    </row>
    <row r="2179" spans="2:9" ht="15" customHeight="1" x14ac:dyDescent="0.25">
      <c r="B2179" s="9" t="s">
        <v>2839</v>
      </c>
      <c r="C2179" s="1">
        <v>17</v>
      </c>
      <c r="D2179" s="2" t="s">
        <v>8432</v>
      </c>
      <c r="E2179" s="16"/>
      <c r="F2179" s="16" t="str">
        <f>IF(INDEX(I.Electricity.ES2U13C3,17)="","",INDEX(I.Electricity.ES2U13C3,17))</f>
        <v/>
      </c>
      <c r="G2179" s="16"/>
      <c r="H2179" s="1" t="str">
        <f t="shared" si="72"/>
        <v>Complete</v>
      </c>
      <c r="I2179" s="68" t="s">
        <v>2856</v>
      </c>
    </row>
    <row r="2180" spans="2:9" ht="15" customHeight="1" x14ac:dyDescent="0.25">
      <c r="B2180" s="9" t="s">
        <v>2839</v>
      </c>
      <c r="C2180" s="1">
        <v>18</v>
      </c>
      <c r="D2180" s="2" t="s">
        <v>8432</v>
      </c>
      <c r="E2180" s="16"/>
      <c r="F2180" s="16" t="str">
        <f>IF(INDEX(I.Electricity.ES2U13C3,18)="","",INDEX(I.Electricity.ES2U13C3,18))</f>
        <v/>
      </c>
      <c r="G2180" s="16"/>
      <c r="H2180" s="1" t="str">
        <f t="shared" si="72"/>
        <v>Complete</v>
      </c>
      <c r="I2180" s="68" t="s">
        <v>2857</v>
      </c>
    </row>
    <row r="2181" spans="2:9" ht="15" customHeight="1" x14ac:dyDescent="0.25">
      <c r="B2181" s="9" t="s">
        <v>2839</v>
      </c>
      <c r="C2181" s="1">
        <v>19</v>
      </c>
      <c r="D2181" s="2" t="s">
        <v>8432</v>
      </c>
      <c r="E2181" s="16"/>
      <c r="F2181" s="16" t="str">
        <f>IF(INDEX(I.Electricity.ES2U13C3,19)="","",INDEX(I.Electricity.ES2U13C3,19))</f>
        <v/>
      </c>
      <c r="G2181" s="16"/>
      <c r="H2181" s="1" t="str">
        <f t="shared" si="72"/>
        <v>Complete</v>
      </c>
      <c r="I2181" s="68" t="s">
        <v>2858</v>
      </c>
    </row>
    <row r="2182" spans="2:9" ht="15" customHeight="1" x14ac:dyDescent="0.25">
      <c r="B2182" s="9" t="s">
        <v>2839</v>
      </c>
      <c r="C2182" s="1">
        <v>20</v>
      </c>
      <c r="D2182" s="2" t="s">
        <v>8432</v>
      </c>
      <c r="E2182" s="16"/>
      <c r="F2182" s="16" t="str">
        <f>IF(INDEX(I.Electricity.ES2U13C3,20)="","",INDEX(I.Electricity.ES2U13C3,20))</f>
        <v/>
      </c>
      <c r="G2182" s="16"/>
      <c r="H2182" s="1" t="str">
        <f t="shared" si="72"/>
        <v>Complete</v>
      </c>
      <c r="I2182" s="68" t="s">
        <v>2859</v>
      </c>
    </row>
    <row r="2183" spans="2:9" ht="15" customHeight="1" x14ac:dyDescent="0.25">
      <c r="B2183" s="7" t="s">
        <v>2839</v>
      </c>
      <c r="C2183" s="5">
        <v>21</v>
      </c>
      <c r="D2183" s="6" t="s">
        <v>8432</v>
      </c>
      <c r="E2183" s="76"/>
      <c r="F2183" s="76" t="str">
        <f>IF(INDEX(I.Electricity.ES2U13C3,21)="","",INDEX(I.Electricity.ES2U13C3,21))</f>
        <v/>
      </c>
      <c r="G2183" s="76"/>
      <c r="H2183" s="5" t="str">
        <f t="shared" si="72"/>
        <v>Complete</v>
      </c>
      <c r="I2183" s="71" t="s">
        <v>2860</v>
      </c>
    </row>
    <row r="2184" spans="2:9" ht="15" customHeight="1" x14ac:dyDescent="0.25">
      <c r="B2184" s="9" t="s">
        <v>2861</v>
      </c>
      <c r="C2184" s="1">
        <v>1</v>
      </c>
      <c r="D2184" s="2" t="s">
        <v>8433</v>
      </c>
      <c r="E2184" s="16"/>
      <c r="F2184" s="16" t="str">
        <f>IF(INDEX(I.Electricity.ES2U14C3,1)="","",INDEX(I.Electricity.ES2U14C3,1))</f>
        <v/>
      </c>
      <c r="G2184" s="16"/>
      <c r="H2184" s="1" t="str">
        <f t="shared" ref="H2184:H2204" si="73">IF(AND(I.Developer.ES2=TRUE,I.Facility.UnitCount&gt;=14,I.Developer.C3=TRUE,F2184=""),"Incomplete","Complete")</f>
        <v>Complete</v>
      </c>
      <c r="I2184" s="68" t="s">
        <v>2862</v>
      </c>
    </row>
    <row r="2185" spans="2:9" ht="15" customHeight="1" x14ac:dyDescent="0.25">
      <c r="B2185" s="9" t="s">
        <v>2861</v>
      </c>
      <c r="C2185" s="1">
        <v>2</v>
      </c>
      <c r="D2185" s="2" t="s">
        <v>8433</v>
      </c>
      <c r="E2185" s="16"/>
      <c r="F2185" s="16" t="str">
        <f>IF(INDEX(I.Electricity.ES2U14C3,2)="","",INDEX(I.Electricity.ES2U14C3,2))</f>
        <v/>
      </c>
      <c r="G2185" s="16"/>
      <c r="H2185" s="1" t="str">
        <f t="shared" si="73"/>
        <v>Complete</v>
      </c>
      <c r="I2185" s="68" t="s">
        <v>2863</v>
      </c>
    </row>
    <row r="2186" spans="2:9" ht="15" customHeight="1" x14ac:dyDescent="0.25">
      <c r="B2186" s="9" t="s">
        <v>2861</v>
      </c>
      <c r="C2186" s="1">
        <v>3</v>
      </c>
      <c r="D2186" s="2" t="s">
        <v>8433</v>
      </c>
      <c r="E2186" s="16"/>
      <c r="F2186" s="16" t="str">
        <f>IF(INDEX(I.Electricity.ES2U14C3,3)="","",INDEX(I.Electricity.ES2U14C3,3))</f>
        <v/>
      </c>
      <c r="G2186" s="16"/>
      <c r="H2186" s="1" t="str">
        <f t="shared" si="73"/>
        <v>Complete</v>
      </c>
      <c r="I2186" s="68" t="s">
        <v>2864</v>
      </c>
    </row>
    <row r="2187" spans="2:9" ht="15" customHeight="1" x14ac:dyDescent="0.25">
      <c r="B2187" s="9" t="s">
        <v>2861</v>
      </c>
      <c r="C2187" s="1">
        <v>4</v>
      </c>
      <c r="D2187" s="2" t="s">
        <v>8433</v>
      </c>
      <c r="E2187" s="16"/>
      <c r="F2187" s="16" t="str">
        <f>IF(INDEX(I.Electricity.ES2U14C3,4)="","",INDEX(I.Electricity.ES2U14C3,4))</f>
        <v/>
      </c>
      <c r="G2187" s="16"/>
      <c r="H2187" s="1" t="str">
        <f t="shared" si="73"/>
        <v>Complete</v>
      </c>
      <c r="I2187" s="68" t="s">
        <v>2865</v>
      </c>
    </row>
    <row r="2188" spans="2:9" ht="15" customHeight="1" x14ac:dyDescent="0.25">
      <c r="B2188" s="9" t="s">
        <v>2861</v>
      </c>
      <c r="C2188" s="1">
        <v>5</v>
      </c>
      <c r="D2188" s="2" t="s">
        <v>8433</v>
      </c>
      <c r="E2188" s="16"/>
      <c r="F2188" s="16" t="str">
        <f>IF(INDEX(I.Electricity.ES2U14C3,5)="","",INDEX(I.Electricity.ES2U14C3,5))</f>
        <v/>
      </c>
      <c r="G2188" s="16"/>
      <c r="H2188" s="1" t="str">
        <f t="shared" si="73"/>
        <v>Complete</v>
      </c>
      <c r="I2188" s="68" t="s">
        <v>2866</v>
      </c>
    </row>
    <row r="2189" spans="2:9" ht="15" customHeight="1" x14ac:dyDescent="0.25">
      <c r="B2189" s="9" t="s">
        <v>2861</v>
      </c>
      <c r="C2189" s="1">
        <v>6</v>
      </c>
      <c r="D2189" s="2" t="s">
        <v>8433</v>
      </c>
      <c r="E2189" s="16"/>
      <c r="F2189" s="16" t="str">
        <f>IF(INDEX(I.Electricity.ES2U14C3,6)="","",INDEX(I.Electricity.ES2U14C3,6))</f>
        <v/>
      </c>
      <c r="G2189" s="16"/>
      <c r="H2189" s="1" t="str">
        <f t="shared" si="73"/>
        <v>Complete</v>
      </c>
      <c r="I2189" s="68" t="s">
        <v>2867</v>
      </c>
    </row>
    <row r="2190" spans="2:9" ht="15" customHeight="1" x14ac:dyDescent="0.25">
      <c r="B2190" s="9" t="s">
        <v>2861</v>
      </c>
      <c r="C2190" s="1">
        <v>7</v>
      </c>
      <c r="D2190" s="2" t="s">
        <v>8433</v>
      </c>
      <c r="E2190" s="16"/>
      <c r="F2190" s="16" t="str">
        <f>IF(INDEX(I.Electricity.ES2U14C3,7)="","",INDEX(I.Electricity.ES2U14C3,7))</f>
        <v/>
      </c>
      <c r="G2190" s="16"/>
      <c r="H2190" s="1" t="str">
        <f t="shared" si="73"/>
        <v>Complete</v>
      </c>
      <c r="I2190" s="68" t="s">
        <v>2868</v>
      </c>
    </row>
    <row r="2191" spans="2:9" ht="15" customHeight="1" x14ac:dyDescent="0.25">
      <c r="B2191" s="9" t="s">
        <v>2861</v>
      </c>
      <c r="C2191" s="1">
        <v>8</v>
      </c>
      <c r="D2191" s="2" t="s">
        <v>8433</v>
      </c>
      <c r="E2191" s="16"/>
      <c r="F2191" s="16" t="str">
        <f>IF(INDEX(I.Electricity.ES2U14C3,8)="","",INDEX(I.Electricity.ES2U14C3,8))</f>
        <v/>
      </c>
      <c r="G2191" s="16"/>
      <c r="H2191" s="1" t="str">
        <f t="shared" si="73"/>
        <v>Complete</v>
      </c>
      <c r="I2191" s="68" t="s">
        <v>2869</v>
      </c>
    </row>
    <row r="2192" spans="2:9" ht="15" customHeight="1" x14ac:dyDescent="0.25">
      <c r="B2192" s="9" t="s">
        <v>2861</v>
      </c>
      <c r="C2192" s="1">
        <v>9</v>
      </c>
      <c r="D2192" s="2" t="s">
        <v>8433</v>
      </c>
      <c r="E2192" s="16"/>
      <c r="F2192" s="16" t="str">
        <f>IF(INDEX(I.Electricity.ES2U14C3,9)="","",INDEX(I.Electricity.ES2U14C3,9))</f>
        <v/>
      </c>
      <c r="G2192" s="16"/>
      <c r="H2192" s="1" t="str">
        <f t="shared" si="73"/>
        <v>Complete</v>
      </c>
      <c r="I2192" s="68" t="s">
        <v>2870</v>
      </c>
    </row>
    <row r="2193" spans="2:9" ht="15" customHeight="1" x14ac:dyDescent="0.25">
      <c r="B2193" s="9" t="s">
        <v>2861</v>
      </c>
      <c r="C2193" s="1">
        <v>10</v>
      </c>
      <c r="D2193" s="2" t="s">
        <v>8433</v>
      </c>
      <c r="E2193" s="16"/>
      <c r="F2193" s="16" t="str">
        <f>IF(INDEX(I.Electricity.ES2U14C3,10)="","",INDEX(I.Electricity.ES2U14C3,10))</f>
        <v/>
      </c>
      <c r="G2193" s="16"/>
      <c r="H2193" s="1" t="str">
        <f t="shared" si="73"/>
        <v>Complete</v>
      </c>
      <c r="I2193" s="68" t="s">
        <v>2871</v>
      </c>
    </row>
    <row r="2194" spans="2:9" ht="15" customHeight="1" x14ac:dyDescent="0.25">
      <c r="B2194" s="9" t="s">
        <v>2861</v>
      </c>
      <c r="C2194" s="1">
        <v>11</v>
      </c>
      <c r="D2194" s="2" t="s">
        <v>8433</v>
      </c>
      <c r="E2194" s="16"/>
      <c r="F2194" s="16" t="str">
        <f>IF(INDEX(I.Electricity.ES2U14C3,11)="","",INDEX(I.Electricity.ES2U14C3,11))</f>
        <v/>
      </c>
      <c r="G2194" s="16"/>
      <c r="H2194" s="1" t="str">
        <f t="shared" si="73"/>
        <v>Complete</v>
      </c>
      <c r="I2194" s="68" t="s">
        <v>2872</v>
      </c>
    </row>
    <row r="2195" spans="2:9" ht="15" customHeight="1" x14ac:dyDescent="0.25">
      <c r="B2195" s="9" t="s">
        <v>2861</v>
      </c>
      <c r="C2195" s="1">
        <v>12</v>
      </c>
      <c r="D2195" s="2" t="s">
        <v>8433</v>
      </c>
      <c r="E2195" s="16"/>
      <c r="F2195" s="16" t="str">
        <f>IF(INDEX(I.Electricity.ES2U14C3,12)="","",INDEX(I.Electricity.ES2U14C3,12))</f>
        <v/>
      </c>
      <c r="G2195" s="16"/>
      <c r="H2195" s="1" t="str">
        <f t="shared" si="73"/>
        <v>Complete</v>
      </c>
      <c r="I2195" s="68" t="s">
        <v>2873</v>
      </c>
    </row>
    <row r="2196" spans="2:9" ht="15" customHeight="1" x14ac:dyDescent="0.25">
      <c r="B2196" s="9" t="s">
        <v>2861</v>
      </c>
      <c r="C2196" s="1">
        <v>13</v>
      </c>
      <c r="D2196" s="2" t="s">
        <v>8433</v>
      </c>
      <c r="E2196" s="16"/>
      <c r="F2196" s="16" t="str">
        <f>IF(INDEX(I.Electricity.ES2U14C3,13)="","",INDEX(I.Electricity.ES2U14C3,13))</f>
        <v/>
      </c>
      <c r="G2196" s="16"/>
      <c r="H2196" s="1" t="str">
        <f t="shared" si="73"/>
        <v>Complete</v>
      </c>
      <c r="I2196" s="68" t="s">
        <v>2874</v>
      </c>
    </row>
    <row r="2197" spans="2:9" ht="15" customHeight="1" x14ac:dyDescent="0.25">
      <c r="B2197" s="9" t="s">
        <v>2861</v>
      </c>
      <c r="C2197" s="1">
        <v>14</v>
      </c>
      <c r="D2197" s="2" t="s">
        <v>8433</v>
      </c>
      <c r="E2197" s="16"/>
      <c r="F2197" s="16" t="str">
        <f>IF(INDEX(I.Electricity.ES2U14C3,14)="","",INDEX(I.Electricity.ES2U14C3,14))</f>
        <v/>
      </c>
      <c r="G2197" s="16"/>
      <c r="H2197" s="1" t="str">
        <f t="shared" si="73"/>
        <v>Complete</v>
      </c>
      <c r="I2197" s="68" t="s">
        <v>2875</v>
      </c>
    </row>
    <row r="2198" spans="2:9" ht="15" customHeight="1" x14ac:dyDescent="0.25">
      <c r="B2198" s="9" t="s">
        <v>2861</v>
      </c>
      <c r="C2198" s="1">
        <v>15</v>
      </c>
      <c r="D2198" s="2" t="s">
        <v>8433</v>
      </c>
      <c r="E2198" s="16"/>
      <c r="F2198" s="16" t="str">
        <f>IF(INDEX(I.Electricity.ES2U14C3,15)="","",INDEX(I.Electricity.ES2U14C3,15))</f>
        <v/>
      </c>
      <c r="G2198" s="16"/>
      <c r="H2198" s="1" t="str">
        <f t="shared" si="73"/>
        <v>Complete</v>
      </c>
      <c r="I2198" s="68" t="s">
        <v>2876</v>
      </c>
    </row>
    <row r="2199" spans="2:9" ht="15" customHeight="1" x14ac:dyDescent="0.25">
      <c r="B2199" s="9" t="s">
        <v>2861</v>
      </c>
      <c r="C2199" s="1">
        <v>16</v>
      </c>
      <c r="D2199" s="2" t="s">
        <v>8433</v>
      </c>
      <c r="E2199" s="16"/>
      <c r="F2199" s="16" t="str">
        <f>IF(INDEX(I.Electricity.ES2U14C3,16)="","",INDEX(I.Electricity.ES2U14C3,16))</f>
        <v/>
      </c>
      <c r="G2199" s="16"/>
      <c r="H2199" s="1" t="str">
        <f t="shared" si="73"/>
        <v>Complete</v>
      </c>
      <c r="I2199" s="68" t="s">
        <v>2877</v>
      </c>
    </row>
    <row r="2200" spans="2:9" ht="15" customHeight="1" x14ac:dyDescent="0.25">
      <c r="B2200" s="9" t="s">
        <v>2861</v>
      </c>
      <c r="C2200" s="1">
        <v>17</v>
      </c>
      <c r="D2200" s="2" t="s">
        <v>8433</v>
      </c>
      <c r="E2200" s="16"/>
      <c r="F2200" s="16" t="str">
        <f>IF(INDEX(I.Electricity.ES2U14C3,17)="","",INDEX(I.Electricity.ES2U14C3,17))</f>
        <v/>
      </c>
      <c r="G2200" s="16"/>
      <c r="H2200" s="1" t="str">
        <f t="shared" si="73"/>
        <v>Complete</v>
      </c>
      <c r="I2200" s="68" t="s">
        <v>2878</v>
      </c>
    </row>
    <row r="2201" spans="2:9" ht="15" customHeight="1" x14ac:dyDescent="0.25">
      <c r="B2201" s="9" t="s">
        <v>2861</v>
      </c>
      <c r="C2201" s="1">
        <v>18</v>
      </c>
      <c r="D2201" s="2" t="s">
        <v>8433</v>
      </c>
      <c r="E2201" s="16"/>
      <c r="F2201" s="16" t="str">
        <f>IF(INDEX(I.Electricity.ES2U14C3,18)="","",INDEX(I.Electricity.ES2U14C3,18))</f>
        <v/>
      </c>
      <c r="G2201" s="16"/>
      <c r="H2201" s="1" t="str">
        <f t="shared" si="73"/>
        <v>Complete</v>
      </c>
      <c r="I2201" s="68" t="s">
        <v>2879</v>
      </c>
    </row>
    <row r="2202" spans="2:9" ht="15" customHeight="1" x14ac:dyDescent="0.25">
      <c r="B2202" s="9" t="s">
        <v>2861</v>
      </c>
      <c r="C2202" s="1">
        <v>19</v>
      </c>
      <c r="D2202" s="2" t="s">
        <v>8433</v>
      </c>
      <c r="E2202" s="16"/>
      <c r="F2202" s="16" t="str">
        <f>IF(INDEX(I.Electricity.ES2U14C3,19)="","",INDEX(I.Electricity.ES2U14C3,19))</f>
        <v/>
      </c>
      <c r="G2202" s="16"/>
      <c r="H2202" s="1" t="str">
        <f t="shared" si="73"/>
        <v>Complete</v>
      </c>
      <c r="I2202" s="68" t="s">
        <v>2880</v>
      </c>
    </row>
    <row r="2203" spans="2:9" ht="15" customHeight="1" x14ac:dyDescent="0.25">
      <c r="B2203" s="9" t="s">
        <v>2861</v>
      </c>
      <c r="C2203" s="1">
        <v>20</v>
      </c>
      <c r="D2203" s="2" t="s">
        <v>8433</v>
      </c>
      <c r="E2203" s="16"/>
      <c r="F2203" s="16" t="str">
        <f>IF(INDEX(I.Electricity.ES2U14C3,20)="","",INDEX(I.Electricity.ES2U14C3,20))</f>
        <v/>
      </c>
      <c r="G2203" s="16"/>
      <c r="H2203" s="1" t="str">
        <f t="shared" si="73"/>
        <v>Complete</v>
      </c>
      <c r="I2203" s="68" t="s">
        <v>2881</v>
      </c>
    </row>
    <row r="2204" spans="2:9" ht="15" customHeight="1" x14ac:dyDescent="0.25">
      <c r="B2204" s="7" t="s">
        <v>2861</v>
      </c>
      <c r="C2204" s="5">
        <v>21</v>
      </c>
      <c r="D2204" s="6" t="s">
        <v>8433</v>
      </c>
      <c r="E2204" s="76"/>
      <c r="F2204" s="76" t="str">
        <f>IF(INDEX(I.Electricity.ES2U14C3,21)="","",INDEX(I.Electricity.ES2U14C3,21))</f>
        <v/>
      </c>
      <c r="G2204" s="76"/>
      <c r="H2204" s="5" t="str">
        <f t="shared" si="73"/>
        <v>Complete</v>
      </c>
      <c r="I2204" s="71" t="s">
        <v>2882</v>
      </c>
    </row>
    <row r="2205" spans="2:9" ht="15" customHeight="1" x14ac:dyDescent="0.25">
      <c r="B2205" s="9" t="s">
        <v>2883</v>
      </c>
      <c r="C2205" s="1">
        <v>1</v>
      </c>
      <c r="D2205" s="2" t="s">
        <v>8434</v>
      </c>
      <c r="E2205" s="16"/>
      <c r="F2205" s="16" t="str">
        <f>IF(INDEX(I.Electricity.ES2U15C3,1)="","",INDEX(I.Electricity.ES2U15C3,1))</f>
        <v/>
      </c>
      <c r="G2205" s="16"/>
      <c r="H2205" s="1" t="str">
        <f t="shared" ref="H2205:H2225" si="74">IF(AND(I.Developer.ES2=TRUE,I.Facility.UnitCount&gt;=15,I.Developer.C3=TRUE,F2205=""),"Incomplete","Complete")</f>
        <v>Complete</v>
      </c>
      <c r="I2205" s="68" t="s">
        <v>2884</v>
      </c>
    </row>
    <row r="2206" spans="2:9" ht="15" customHeight="1" x14ac:dyDescent="0.25">
      <c r="B2206" s="9" t="s">
        <v>2883</v>
      </c>
      <c r="C2206" s="1">
        <v>2</v>
      </c>
      <c r="D2206" s="2" t="s">
        <v>8434</v>
      </c>
      <c r="E2206" s="16"/>
      <c r="F2206" s="16" t="str">
        <f>IF(INDEX(I.Electricity.ES2U15C3,2)="","",INDEX(I.Electricity.ES2U15C3,2))</f>
        <v/>
      </c>
      <c r="G2206" s="16"/>
      <c r="H2206" s="1" t="str">
        <f t="shared" si="74"/>
        <v>Complete</v>
      </c>
      <c r="I2206" s="68" t="s">
        <v>2885</v>
      </c>
    </row>
    <row r="2207" spans="2:9" ht="15" customHeight="1" x14ac:dyDescent="0.25">
      <c r="B2207" s="9" t="s">
        <v>2883</v>
      </c>
      <c r="C2207" s="1">
        <v>3</v>
      </c>
      <c r="D2207" s="2" t="s">
        <v>8434</v>
      </c>
      <c r="E2207" s="16"/>
      <c r="F2207" s="16" t="str">
        <f>IF(INDEX(I.Electricity.ES2U15C3,3)="","",INDEX(I.Electricity.ES2U15C3,3))</f>
        <v/>
      </c>
      <c r="G2207" s="16"/>
      <c r="H2207" s="1" t="str">
        <f t="shared" si="74"/>
        <v>Complete</v>
      </c>
      <c r="I2207" s="68" t="s">
        <v>2886</v>
      </c>
    </row>
    <row r="2208" spans="2:9" ht="15" customHeight="1" x14ac:dyDescent="0.25">
      <c r="B2208" s="9" t="s">
        <v>2883</v>
      </c>
      <c r="C2208" s="1">
        <v>4</v>
      </c>
      <c r="D2208" s="2" t="s">
        <v>8434</v>
      </c>
      <c r="E2208" s="16"/>
      <c r="F2208" s="16" t="str">
        <f>IF(INDEX(I.Electricity.ES2U15C3,4)="","",INDEX(I.Electricity.ES2U15C3,4))</f>
        <v/>
      </c>
      <c r="G2208" s="16"/>
      <c r="H2208" s="1" t="str">
        <f t="shared" si="74"/>
        <v>Complete</v>
      </c>
      <c r="I2208" s="68" t="s">
        <v>2887</v>
      </c>
    </row>
    <row r="2209" spans="2:9" ht="15" customHeight="1" x14ac:dyDescent="0.25">
      <c r="B2209" s="9" t="s">
        <v>2883</v>
      </c>
      <c r="C2209" s="1">
        <v>5</v>
      </c>
      <c r="D2209" s="2" t="s">
        <v>8434</v>
      </c>
      <c r="E2209" s="16"/>
      <c r="F2209" s="16" t="str">
        <f>IF(INDEX(I.Electricity.ES2U15C3,5)="","",INDEX(I.Electricity.ES2U15C3,5))</f>
        <v/>
      </c>
      <c r="G2209" s="16"/>
      <c r="H2209" s="1" t="str">
        <f t="shared" si="74"/>
        <v>Complete</v>
      </c>
      <c r="I2209" s="68" t="s">
        <v>2888</v>
      </c>
    </row>
    <row r="2210" spans="2:9" ht="15" customHeight="1" x14ac:dyDescent="0.25">
      <c r="B2210" s="9" t="s">
        <v>2883</v>
      </c>
      <c r="C2210" s="1">
        <v>6</v>
      </c>
      <c r="D2210" s="2" t="s">
        <v>8434</v>
      </c>
      <c r="E2210" s="16"/>
      <c r="F2210" s="16" t="str">
        <f>IF(INDEX(I.Electricity.ES2U15C3,6)="","",INDEX(I.Electricity.ES2U15C3,6))</f>
        <v/>
      </c>
      <c r="G2210" s="16"/>
      <c r="H2210" s="1" t="str">
        <f t="shared" si="74"/>
        <v>Complete</v>
      </c>
      <c r="I2210" s="68" t="s">
        <v>2889</v>
      </c>
    </row>
    <row r="2211" spans="2:9" ht="15" customHeight="1" x14ac:dyDescent="0.25">
      <c r="B2211" s="9" t="s">
        <v>2883</v>
      </c>
      <c r="C2211" s="1">
        <v>7</v>
      </c>
      <c r="D2211" s="2" t="s">
        <v>8434</v>
      </c>
      <c r="E2211" s="16"/>
      <c r="F2211" s="16" t="str">
        <f>IF(INDEX(I.Electricity.ES2U15C3,7)="","",INDEX(I.Electricity.ES2U15C3,7))</f>
        <v/>
      </c>
      <c r="G2211" s="16"/>
      <c r="H2211" s="1" t="str">
        <f t="shared" si="74"/>
        <v>Complete</v>
      </c>
      <c r="I2211" s="68" t="s">
        <v>2890</v>
      </c>
    </row>
    <row r="2212" spans="2:9" ht="15" customHeight="1" x14ac:dyDescent="0.25">
      <c r="B2212" s="9" t="s">
        <v>2883</v>
      </c>
      <c r="C2212" s="1">
        <v>8</v>
      </c>
      <c r="D2212" s="2" t="s">
        <v>8434</v>
      </c>
      <c r="E2212" s="16"/>
      <c r="F2212" s="16" t="str">
        <f>IF(INDEX(I.Electricity.ES2U15C3,8)="","",INDEX(I.Electricity.ES2U15C3,8))</f>
        <v/>
      </c>
      <c r="G2212" s="16"/>
      <c r="H2212" s="1" t="str">
        <f t="shared" si="74"/>
        <v>Complete</v>
      </c>
      <c r="I2212" s="68" t="s">
        <v>2891</v>
      </c>
    </row>
    <row r="2213" spans="2:9" ht="15" customHeight="1" x14ac:dyDescent="0.25">
      <c r="B2213" s="9" t="s">
        <v>2883</v>
      </c>
      <c r="C2213" s="1">
        <v>9</v>
      </c>
      <c r="D2213" s="2" t="s">
        <v>8434</v>
      </c>
      <c r="E2213" s="16"/>
      <c r="F2213" s="16" t="str">
        <f>IF(INDEX(I.Electricity.ES2U15C3,9)="","",INDEX(I.Electricity.ES2U15C3,9))</f>
        <v/>
      </c>
      <c r="G2213" s="16"/>
      <c r="H2213" s="1" t="str">
        <f t="shared" si="74"/>
        <v>Complete</v>
      </c>
      <c r="I2213" s="68" t="s">
        <v>2892</v>
      </c>
    </row>
    <row r="2214" spans="2:9" ht="15" customHeight="1" x14ac:dyDescent="0.25">
      <c r="B2214" s="9" t="s">
        <v>2883</v>
      </c>
      <c r="C2214" s="1">
        <v>10</v>
      </c>
      <c r="D2214" s="2" t="s">
        <v>8434</v>
      </c>
      <c r="E2214" s="16"/>
      <c r="F2214" s="16" t="str">
        <f>IF(INDEX(I.Electricity.ES2U15C3,10)="","",INDEX(I.Electricity.ES2U15C3,10))</f>
        <v/>
      </c>
      <c r="G2214" s="16"/>
      <c r="H2214" s="1" t="str">
        <f t="shared" si="74"/>
        <v>Complete</v>
      </c>
      <c r="I2214" s="68" t="s">
        <v>2893</v>
      </c>
    </row>
    <row r="2215" spans="2:9" ht="15" customHeight="1" x14ac:dyDescent="0.25">
      <c r="B2215" s="9" t="s">
        <v>2883</v>
      </c>
      <c r="C2215" s="1">
        <v>11</v>
      </c>
      <c r="D2215" s="2" t="s">
        <v>8434</v>
      </c>
      <c r="E2215" s="16"/>
      <c r="F2215" s="16" t="str">
        <f>IF(INDEX(I.Electricity.ES2U15C3,11)="","",INDEX(I.Electricity.ES2U15C3,11))</f>
        <v/>
      </c>
      <c r="G2215" s="16"/>
      <c r="H2215" s="1" t="str">
        <f t="shared" si="74"/>
        <v>Complete</v>
      </c>
      <c r="I2215" s="68" t="s">
        <v>2894</v>
      </c>
    </row>
    <row r="2216" spans="2:9" ht="15" customHeight="1" x14ac:dyDescent="0.25">
      <c r="B2216" s="9" t="s">
        <v>2883</v>
      </c>
      <c r="C2216" s="1">
        <v>12</v>
      </c>
      <c r="D2216" s="2" t="s">
        <v>8434</v>
      </c>
      <c r="E2216" s="16"/>
      <c r="F2216" s="16" t="str">
        <f>IF(INDEX(I.Electricity.ES2U15C3,12)="","",INDEX(I.Electricity.ES2U15C3,12))</f>
        <v/>
      </c>
      <c r="G2216" s="16"/>
      <c r="H2216" s="1" t="str">
        <f t="shared" si="74"/>
        <v>Complete</v>
      </c>
      <c r="I2216" s="68" t="s">
        <v>2895</v>
      </c>
    </row>
    <row r="2217" spans="2:9" ht="15" customHeight="1" x14ac:dyDescent="0.25">
      <c r="B2217" s="9" t="s">
        <v>2883</v>
      </c>
      <c r="C2217" s="1">
        <v>13</v>
      </c>
      <c r="D2217" s="2" t="s">
        <v>8434</v>
      </c>
      <c r="E2217" s="16"/>
      <c r="F2217" s="16" t="str">
        <f>IF(INDEX(I.Electricity.ES2U15C3,13)="","",INDEX(I.Electricity.ES2U15C3,13))</f>
        <v/>
      </c>
      <c r="G2217" s="16"/>
      <c r="H2217" s="1" t="str">
        <f t="shared" si="74"/>
        <v>Complete</v>
      </c>
      <c r="I2217" s="68" t="s">
        <v>2896</v>
      </c>
    </row>
    <row r="2218" spans="2:9" ht="15" customHeight="1" x14ac:dyDescent="0.25">
      <c r="B2218" s="9" t="s">
        <v>2883</v>
      </c>
      <c r="C2218" s="1">
        <v>14</v>
      </c>
      <c r="D2218" s="2" t="s">
        <v>8434</v>
      </c>
      <c r="E2218" s="16"/>
      <c r="F2218" s="16" t="str">
        <f>IF(INDEX(I.Electricity.ES2U15C3,14)="","",INDEX(I.Electricity.ES2U15C3,14))</f>
        <v/>
      </c>
      <c r="G2218" s="16"/>
      <c r="H2218" s="1" t="str">
        <f t="shared" si="74"/>
        <v>Complete</v>
      </c>
      <c r="I2218" s="68" t="s">
        <v>2897</v>
      </c>
    </row>
    <row r="2219" spans="2:9" ht="15" customHeight="1" x14ac:dyDescent="0.25">
      <c r="B2219" s="9" t="s">
        <v>2883</v>
      </c>
      <c r="C2219" s="1">
        <v>15</v>
      </c>
      <c r="D2219" s="2" t="s">
        <v>8434</v>
      </c>
      <c r="E2219" s="16"/>
      <c r="F2219" s="16" t="str">
        <f>IF(INDEX(I.Electricity.ES2U15C3,15)="","",INDEX(I.Electricity.ES2U15C3,15))</f>
        <v/>
      </c>
      <c r="G2219" s="16"/>
      <c r="H2219" s="1" t="str">
        <f t="shared" si="74"/>
        <v>Complete</v>
      </c>
      <c r="I2219" s="68" t="s">
        <v>2898</v>
      </c>
    </row>
    <row r="2220" spans="2:9" ht="15" customHeight="1" x14ac:dyDescent="0.25">
      <c r="B2220" s="9" t="s">
        <v>2883</v>
      </c>
      <c r="C2220" s="1">
        <v>16</v>
      </c>
      <c r="D2220" s="2" t="s">
        <v>8434</v>
      </c>
      <c r="E2220" s="16"/>
      <c r="F2220" s="16" t="str">
        <f>IF(INDEX(I.Electricity.ES2U15C3,16)="","",INDEX(I.Electricity.ES2U15C3,16))</f>
        <v/>
      </c>
      <c r="G2220" s="16"/>
      <c r="H2220" s="1" t="str">
        <f t="shared" si="74"/>
        <v>Complete</v>
      </c>
      <c r="I2220" s="68" t="s">
        <v>2899</v>
      </c>
    </row>
    <row r="2221" spans="2:9" ht="15" customHeight="1" x14ac:dyDescent="0.25">
      <c r="B2221" s="9" t="s">
        <v>2883</v>
      </c>
      <c r="C2221" s="1">
        <v>17</v>
      </c>
      <c r="D2221" s="2" t="s">
        <v>8434</v>
      </c>
      <c r="E2221" s="16"/>
      <c r="F2221" s="16" t="str">
        <f>IF(INDEX(I.Electricity.ES2U15C3,17)="","",INDEX(I.Electricity.ES2U15C3,17))</f>
        <v/>
      </c>
      <c r="G2221" s="16"/>
      <c r="H2221" s="1" t="str">
        <f t="shared" si="74"/>
        <v>Complete</v>
      </c>
      <c r="I2221" s="68" t="s">
        <v>2900</v>
      </c>
    </row>
    <row r="2222" spans="2:9" ht="15" customHeight="1" x14ac:dyDescent="0.25">
      <c r="B2222" s="9" t="s">
        <v>2883</v>
      </c>
      <c r="C2222" s="1">
        <v>18</v>
      </c>
      <c r="D2222" s="2" t="s">
        <v>8434</v>
      </c>
      <c r="E2222" s="16"/>
      <c r="F2222" s="16" t="str">
        <f>IF(INDEX(I.Electricity.ES2U15C3,18)="","",INDEX(I.Electricity.ES2U15C3,18))</f>
        <v/>
      </c>
      <c r="G2222" s="16"/>
      <c r="H2222" s="1" t="str">
        <f t="shared" si="74"/>
        <v>Complete</v>
      </c>
      <c r="I2222" s="68" t="s">
        <v>2901</v>
      </c>
    </row>
    <row r="2223" spans="2:9" ht="15" customHeight="1" x14ac:dyDescent="0.25">
      <c r="B2223" s="9" t="s">
        <v>2883</v>
      </c>
      <c r="C2223" s="1">
        <v>19</v>
      </c>
      <c r="D2223" s="2" t="s">
        <v>8434</v>
      </c>
      <c r="E2223" s="16"/>
      <c r="F2223" s="16" t="str">
        <f>IF(INDEX(I.Electricity.ES2U15C3,19)="","",INDEX(I.Electricity.ES2U15C3,19))</f>
        <v/>
      </c>
      <c r="G2223" s="16"/>
      <c r="H2223" s="1" t="str">
        <f t="shared" si="74"/>
        <v>Complete</v>
      </c>
      <c r="I2223" s="68" t="s">
        <v>2902</v>
      </c>
    </row>
    <row r="2224" spans="2:9" ht="15" customHeight="1" x14ac:dyDescent="0.25">
      <c r="B2224" s="9" t="s">
        <v>2883</v>
      </c>
      <c r="C2224" s="1">
        <v>20</v>
      </c>
      <c r="D2224" s="2" t="s">
        <v>8434</v>
      </c>
      <c r="E2224" s="16"/>
      <c r="F2224" s="16" t="str">
        <f>IF(INDEX(I.Electricity.ES2U15C3,20)="","",INDEX(I.Electricity.ES2U15C3,20))</f>
        <v/>
      </c>
      <c r="G2224" s="16"/>
      <c r="H2224" s="1" t="str">
        <f t="shared" si="74"/>
        <v>Complete</v>
      </c>
      <c r="I2224" s="68" t="s">
        <v>2903</v>
      </c>
    </row>
    <row r="2225" spans="2:9" ht="15" customHeight="1" x14ac:dyDescent="0.25">
      <c r="B2225" s="7" t="s">
        <v>2883</v>
      </c>
      <c r="C2225" s="5">
        <v>21</v>
      </c>
      <c r="D2225" s="6" t="s">
        <v>8434</v>
      </c>
      <c r="E2225" s="76"/>
      <c r="F2225" s="76" t="str">
        <f>IF(INDEX(I.Electricity.ES2U15C3,21)="","",INDEX(I.Electricity.ES2U15C3,21))</f>
        <v/>
      </c>
      <c r="G2225" s="76"/>
      <c r="H2225" s="5" t="str">
        <f t="shared" si="74"/>
        <v>Complete</v>
      </c>
      <c r="I2225" s="71" t="s">
        <v>2904</v>
      </c>
    </row>
    <row r="2226" spans="2:9" ht="15" customHeight="1" x14ac:dyDescent="0.25">
      <c r="B2226" s="9" t="s">
        <v>2905</v>
      </c>
      <c r="C2226" s="1">
        <v>1</v>
      </c>
      <c r="D2226" s="2" t="s">
        <v>8435</v>
      </c>
      <c r="E2226" s="16"/>
      <c r="F2226" s="16" t="str">
        <f>IF(INDEX(I.Electricity.ES2U16C3,1)="","",INDEX(I.Electricity.ES2U16C3,1))</f>
        <v/>
      </c>
      <c r="G2226" s="16"/>
      <c r="H2226" s="1" t="str">
        <f t="shared" ref="H2226:H2246" si="75">IF(AND(I.Developer.ES2=TRUE,I.Facility.UnitCount&gt;=16,I.Developer.C3=TRUE,F2226=""),"Incomplete","Complete")</f>
        <v>Complete</v>
      </c>
      <c r="I2226" s="68" t="s">
        <v>2906</v>
      </c>
    </row>
    <row r="2227" spans="2:9" ht="15" customHeight="1" x14ac:dyDescent="0.25">
      <c r="B2227" s="9" t="s">
        <v>2905</v>
      </c>
      <c r="C2227" s="1">
        <v>2</v>
      </c>
      <c r="D2227" s="2" t="s">
        <v>8435</v>
      </c>
      <c r="E2227" s="16"/>
      <c r="F2227" s="16" t="str">
        <f>IF(INDEX(I.Electricity.ES2U16C3,2)="","",INDEX(I.Electricity.ES2U16C3,2))</f>
        <v/>
      </c>
      <c r="G2227" s="16"/>
      <c r="H2227" s="1" t="str">
        <f t="shared" si="75"/>
        <v>Complete</v>
      </c>
      <c r="I2227" s="68" t="s">
        <v>2907</v>
      </c>
    </row>
    <row r="2228" spans="2:9" ht="15" customHeight="1" x14ac:dyDescent="0.25">
      <c r="B2228" s="9" t="s">
        <v>2905</v>
      </c>
      <c r="C2228" s="1">
        <v>3</v>
      </c>
      <c r="D2228" s="2" t="s">
        <v>8435</v>
      </c>
      <c r="E2228" s="16"/>
      <c r="F2228" s="16" t="str">
        <f>IF(INDEX(I.Electricity.ES2U16C3,3)="","",INDEX(I.Electricity.ES2U16C3,3))</f>
        <v/>
      </c>
      <c r="G2228" s="16"/>
      <c r="H2228" s="1" t="str">
        <f t="shared" si="75"/>
        <v>Complete</v>
      </c>
      <c r="I2228" s="68" t="s">
        <v>2908</v>
      </c>
    </row>
    <row r="2229" spans="2:9" ht="15" customHeight="1" x14ac:dyDescent="0.25">
      <c r="B2229" s="9" t="s">
        <v>2905</v>
      </c>
      <c r="C2229" s="1">
        <v>4</v>
      </c>
      <c r="D2229" s="2" t="s">
        <v>8435</v>
      </c>
      <c r="E2229" s="16"/>
      <c r="F2229" s="16" t="str">
        <f>IF(INDEX(I.Electricity.ES2U16C3,4)="","",INDEX(I.Electricity.ES2U16C3,4))</f>
        <v/>
      </c>
      <c r="G2229" s="16"/>
      <c r="H2229" s="1" t="str">
        <f t="shared" si="75"/>
        <v>Complete</v>
      </c>
      <c r="I2229" s="68" t="s">
        <v>2909</v>
      </c>
    </row>
    <row r="2230" spans="2:9" ht="15" customHeight="1" x14ac:dyDescent="0.25">
      <c r="B2230" s="9" t="s">
        <v>2905</v>
      </c>
      <c r="C2230" s="1">
        <v>5</v>
      </c>
      <c r="D2230" s="2" t="s">
        <v>8435</v>
      </c>
      <c r="E2230" s="16"/>
      <c r="F2230" s="16" t="str">
        <f>IF(INDEX(I.Electricity.ES2U16C3,5)="","",INDEX(I.Electricity.ES2U16C3,5))</f>
        <v/>
      </c>
      <c r="G2230" s="16"/>
      <c r="H2230" s="1" t="str">
        <f t="shared" si="75"/>
        <v>Complete</v>
      </c>
      <c r="I2230" s="68" t="s">
        <v>2910</v>
      </c>
    </row>
    <row r="2231" spans="2:9" ht="15" customHeight="1" x14ac:dyDescent="0.25">
      <c r="B2231" s="9" t="s">
        <v>2905</v>
      </c>
      <c r="C2231" s="1">
        <v>6</v>
      </c>
      <c r="D2231" s="2" t="s">
        <v>8435</v>
      </c>
      <c r="E2231" s="16"/>
      <c r="F2231" s="16" t="str">
        <f>IF(INDEX(I.Electricity.ES2U16C3,6)="","",INDEX(I.Electricity.ES2U16C3,6))</f>
        <v/>
      </c>
      <c r="G2231" s="16"/>
      <c r="H2231" s="1" t="str">
        <f t="shared" si="75"/>
        <v>Complete</v>
      </c>
      <c r="I2231" s="68" t="s">
        <v>2911</v>
      </c>
    </row>
    <row r="2232" spans="2:9" ht="15" customHeight="1" x14ac:dyDescent="0.25">
      <c r="B2232" s="9" t="s">
        <v>2905</v>
      </c>
      <c r="C2232" s="1">
        <v>7</v>
      </c>
      <c r="D2232" s="2" t="s">
        <v>8435</v>
      </c>
      <c r="E2232" s="16"/>
      <c r="F2232" s="16" t="str">
        <f>IF(INDEX(I.Electricity.ES2U16C3,7)="","",INDEX(I.Electricity.ES2U16C3,7))</f>
        <v/>
      </c>
      <c r="G2232" s="16"/>
      <c r="H2232" s="1" t="str">
        <f t="shared" si="75"/>
        <v>Complete</v>
      </c>
      <c r="I2232" s="68" t="s">
        <v>2912</v>
      </c>
    </row>
    <row r="2233" spans="2:9" ht="15" customHeight="1" x14ac:dyDescent="0.25">
      <c r="B2233" s="9" t="s">
        <v>2905</v>
      </c>
      <c r="C2233" s="1">
        <v>8</v>
      </c>
      <c r="D2233" s="2" t="s">
        <v>8435</v>
      </c>
      <c r="E2233" s="16"/>
      <c r="F2233" s="16" t="str">
        <f>IF(INDEX(I.Electricity.ES2U16C3,8)="","",INDEX(I.Electricity.ES2U16C3,8))</f>
        <v/>
      </c>
      <c r="G2233" s="16"/>
      <c r="H2233" s="1" t="str">
        <f t="shared" si="75"/>
        <v>Complete</v>
      </c>
      <c r="I2233" s="68" t="s">
        <v>2913</v>
      </c>
    </row>
    <row r="2234" spans="2:9" ht="15" customHeight="1" x14ac:dyDescent="0.25">
      <c r="B2234" s="9" t="s">
        <v>2905</v>
      </c>
      <c r="C2234" s="1">
        <v>9</v>
      </c>
      <c r="D2234" s="2" t="s">
        <v>8435</v>
      </c>
      <c r="E2234" s="16"/>
      <c r="F2234" s="16" t="str">
        <f>IF(INDEX(I.Electricity.ES2U16C3,9)="","",INDEX(I.Electricity.ES2U16C3,9))</f>
        <v/>
      </c>
      <c r="G2234" s="16"/>
      <c r="H2234" s="1" t="str">
        <f t="shared" si="75"/>
        <v>Complete</v>
      </c>
      <c r="I2234" s="68" t="s">
        <v>2914</v>
      </c>
    </row>
    <row r="2235" spans="2:9" ht="15" customHeight="1" x14ac:dyDescent="0.25">
      <c r="B2235" s="9" t="s">
        <v>2905</v>
      </c>
      <c r="C2235" s="1">
        <v>10</v>
      </c>
      <c r="D2235" s="2" t="s">
        <v>8435</v>
      </c>
      <c r="E2235" s="16"/>
      <c r="F2235" s="16" t="str">
        <f>IF(INDEX(I.Electricity.ES2U16C3,10)="","",INDEX(I.Electricity.ES2U16C3,10))</f>
        <v/>
      </c>
      <c r="G2235" s="16"/>
      <c r="H2235" s="1" t="str">
        <f t="shared" si="75"/>
        <v>Complete</v>
      </c>
      <c r="I2235" s="68" t="s">
        <v>2915</v>
      </c>
    </row>
    <row r="2236" spans="2:9" ht="15" customHeight="1" x14ac:dyDescent="0.25">
      <c r="B2236" s="9" t="s">
        <v>2905</v>
      </c>
      <c r="C2236" s="1">
        <v>11</v>
      </c>
      <c r="D2236" s="2" t="s">
        <v>8435</v>
      </c>
      <c r="E2236" s="16"/>
      <c r="F2236" s="16" t="str">
        <f>IF(INDEX(I.Electricity.ES2U16C3,11)="","",INDEX(I.Electricity.ES2U16C3,11))</f>
        <v/>
      </c>
      <c r="G2236" s="16"/>
      <c r="H2236" s="1" t="str">
        <f t="shared" si="75"/>
        <v>Complete</v>
      </c>
      <c r="I2236" s="68" t="s">
        <v>2916</v>
      </c>
    </row>
    <row r="2237" spans="2:9" ht="15" customHeight="1" x14ac:dyDescent="0.25">
      <c r="B2237" s="9" t="s">
        <v>2905</v>
      </c>
      <c r="C2237" s="1">
        <v>12</v>
      </c>
      <c r="D2237" s="2" t="s">
        <v>8435</v>
      </c>
      <c r="E2237" s="16"/>
      <c r="F2237" s="16" t="str">
        <f>IF(INDEX(I.Electricity.ES2U16C3,12)="","",INDEX(I.Electricity.ES2U16C3,12))</f>
        <v/>
      </c>
      <c r="G2237" s="16"/>
      <c r="H2237" s="1" t="str">
        <f t="shared" si="75"/>
        <v>Complete</v>
      </c>
      <c r="I2237" s="68" t="s">
        <v>2917</v>
      </c>
    </row>
    <row r="2238" spans="2:9" ht="15" customHeight="1" x14ac:dyDescent="0.25">
      <c r="B2238" s="9" t="s">
        <v>2905</v>
      </c>
      <c r="C2238" s="1">
        <v>13</v>
      </c>
      <c r="D2238" s="2" t="s">
        <v>8435</v>
      </c>
      <c r="E2238" s="16"/>
      <c r="F2238" s="16" t="str">
        <f>IF(INDEX(I.Electricity.ES2U16C3,13)="","",INDEX(I.Electricity.ES2U16C3,13))</f>
        <v/>
      </c>
      <c r="G2238" s="16"/>
      <c r="H2238" s="1" t="str">
        <f t="shared" si="75"/>
        <v>Complete</v>
      </c>
      <c r="I2238" s="68" t="s">
        <v>2918</v>
      </c>
    </row>
    <row r="2239" spans="2:9" ht="15" customHeight="1" x14ac:dyDescent="0.25">
      <c r="B2239" s="9" t="s">
        <v>2905</v>
      </c>
      <c r="C2239" s="1">
        <v>14</v>
      </c>
      <c r="D2239" s="2" t="s">
        <v>8435</v>
      </c>
      <c r="E2239" s="16"/>
      <c r="F2239" s="16" t="str">
        <f>IF(INDEX(I.Electricity.ES2U16C3,14)="","",INDEX(I.Electricity.ES2U16C3,14))</f>
        <v/>
      </c>
      <c r="G2239" s="16"/>
      <c r="H2239" s="1" t="str">
        <f t="shared" si="75"/>
        <v>Complete</v>
      </c>
      <c r="I2239" s="68" t="s">
        <v>2919</v>
      </c>
    </row>
    <row r="2240" spans="2:9" ht="15" customHeight="1" x14ac:dyDescent="0.25">
      <c r="B2240" s="9" t="s">
        <v>2905</v>
      </c>
      <c r="C2240" s="1">
        <v>15</v>
      </c>
      <c r="D2240" s="2" t="s">
        <v>8435</v>
      </c>
      <c r="E2240" s="16"/>
      <c r="F2240" s="16" t="str">
        <f>IF(INDEX(I.Electricity.ES2U16C3,15)="","",INDEX(I.Electricity.ES2U16C3,15))</f>
        <v/>
      </c>
      <c r="G2240" s="16"/>
      <c r="H2240" s="1" t="str">
        <f t="shared" si="75"/>
        <v>Complete</v>
      </c>
      <c r="I2240" s="68" t="s">
        <v>2920</v>
      </c>
    </row>
    <row r="2241" spans="2:9" ht="15" customHeight="1" x14ac:dyDescent="0.25">
      <c r="B2241" s="9" t="s">
        <v>2905</v>
      </c>
      <c r="C2241" s="1">
        <v>16</v>
      </c>
      <c r="D2241" s="2" t="s">
        <v>8435</v>
      </c>
      <c r="E2241" s="16"/>
      <c r="F2241" s="16" t="str">
        <f>IF(INDEX(I.Electricity.ES2U16C3,16)="","",INDEX(I.Electricity.ES2U16C3,16))</f>
        <v/>
      </c>
      <c r="G2241" s="16"/>
      <c r="H2241" s="1" t="str">
        <f t="shared" si="75"/>
        <v>Complete</v>
      </c>
      <c r="I2241" s="68" t="s">
        <v>2921</v>
      </c>
    </row>
    <row r="2242" spans="2:9" ht="15" customHeight="1" x14ac:dyDescent="0.25">
      <c r="B2242" s="9" t="s">
        <v>2905</v>
      </c>
      <c r="C2242" s="1">
        <v>17</v>
      </c>
      <c r="D2242" s="2" t="s">
        <v>8435</v>
      </c>
      <c r="E2242" s="16"/>
      <c r="F2242" s="16" t="str">
        <f>IF(INDEX(I.Electricity.ES2U16C3,17)="","",INDEX(I.Electricity.ES2U16C3,17))</f>
        <v/>
      </c>
      <c r="G2242" s="16"/>
      <c r="H2242" s="1" t="str">
        <f t="shared" si="75"/>
        <v>Complete</v>
      </c>
      <c r="I2242" s="68" t="s">
        <v>2922</v>
      </c>
    </row>
    <row r="2243" spans="2:9" ht="15" customHeight="1" x14ac:dyDescent="0.25">
      <c r="B2243" s="9" t="s">
        <v>2905</v>
      </c>
      <c r="C2243" s="1">
        <v>18</v>
      </c>
      <c r="D2243" s="2" t="s">
        <v>8435</v>
      </c>
      <c r="E2243" s="16"/>
      <c r="F2243" s="16" t="str">
        <f>IF(INDEX(I.Electricity.ES2U16C3,18)="","",INDEX(I.Electricity.ES2U16C3,18))</f>
        <v/>
      </c>
      <c r="G2243" s="16"/>
      <c r="H2243" s="1" t="str">
        <f t="shared" si="75"/>
        <v>Complete</v>
      </c>
      <c r="I2243" s="68" t="s">
        <v>2923</v>
      </c>
    </row>
    <row r="2244" spans="2:9" ht="15" customHeight="1" x14ac:dyDescent="0.25">
      <c r="B2244" s="9" t="s">
        <v>2905</v>
      </c>
      <c r="C2244" s="1">
        <v>19</v>
      </c>
      <c r="D2244" s="2" t="s">
        <v>8435</v>
      </c>
      <c r="E2244" s="16"/>
      <c r="F2244" s="16" t="str">
        <f>IF(INDEX(I.Electricity.ES2U16C3,19)="","",INDEX(I.Electricity.ES2U16C3,19))</f>
        <v/>
      </c>
      <c r="G2244" s="16"/>
      <c r="H2244" s="1" t="str">
        <f t="shared" si="75"/>
        <v>Complete</v>
      </c>
      <c r="I2244" s="68" t="s">
        <v>2924</v>
      </c>
    </row>
    <row r="2245" spans="2:9" ht="15" customHeight="1" x14ac:dyDescent="0.25">
      <c r="B2245" s="9" t="s">
        <v>2905</v>
      </c>
      <c r="C2245" s="1">
        <v>20</v>
      </c>
      <c r="D2245" s="2" t="s">
        <v>8435</v>
      </c>
      <c r="E2245" s="16"/>
      <c r="F2245" s="16" t="str">
        <f>IF(INDEX(I.Electricity.ES2U16C3,20)="","",INDEX(I.Electricity.ES2U16C3,20))</f>
        <v/>
      </c>
      <c r="G2245" s="16"/>
      <c r="H2245" s="1" t="str">
        <f t="shared" si="75"/>
        <v>Complete</v>
      </c>
      <c r="I2245" s="68" t="s">
        <v>2925</v>
      </c>
    </row>
    <row r="2246" spans="2:9" ht="15" customHeight="1" x14ac:dyDescent="0.25">
      <c r="B2246" s="7" t="s">
        <v>2905</v>
      </c>
      <c r="C2246" s="5">
        <v>21</v>
      </c>
      <c r="D2246" s="6" t="s">
        <v>8435</v>
      </c>
      <c r="E2246" s="76"/>
      <c r="F2246" s="76" t="str">
        <f>IF(INDEX(I.Electricity.ES2U16C3,21)="","",INDEX(I.Electricity.ES2U16C3,21))</f>
        <v/>
      </c>
      <c r="G2246" s="76"/>
      <c r="H2246" s="5" t="str">
        <f t="shared" si="75"/>
        <v>Complete</v>
      </c>
      <c r="I2246" s="71" t="s">
        <v>2926</v>
      </c>
    </row>
    <row r="2247" spans="2:9" ht="15" customHeight="1" x14ac:dyDescent="0.25">
      <c r="B2247" s="9" t="s">
        <v>2927</v>
      </c>
      <c r="C2247" s="1">
        <v>1</v>
      </c>
      <c r="D2247" s="2" t="s">
        <v>8436</v>
      </c>
      <c r="E2247" s="16"/>
      <c r="F2247" s="16" t="str">
        <f>IF(INDEX(I.Electricity.ES2U17C3,1)="","",INDEX(I.Electricity.ES2U17C3,1))</f>
        <v/>
      </c>
      <c r="G2247" s="16"/>
      <c r="H2247" s="1" t="str">
        <f t="shared" ref="H2247:H2267" si="76">IF(AND(I.Developer.ES2=TRUE,I.Facility.UnitCount&gt;=17,I.Developer.C3=TRUE,F2247=""),"Incomplete","Complete")</f>
        <v>Complete</v>
      </c>
      <c r="I2247" s="68" t="s">
        <v>2928</v>
      </c>
    </row>
    <row r="2248" spans="2:9" ht="15" customHeight="1" x14ac:dyDescent="0.25">
      <c r="B2248" s="9" t="s">
        <v>2927</v>
      </c>
      <c r="C2248" s="1">
        <v>2</v>
      </c>
      <c r="D2248" s="2" t="s">
        <v>8436</v>
      </c>
      <c r="E2248" s="16"/>
      <c r="F2248" s="16" t="str">
        <f>IF(INDEX(I.Electricity.ES2U17C3,2)="","",INDEX(I.Electricity.ES2U17C3,2))</f>
        <v/>
      </c>
      <c r="G2248" s="16"/>
      <c r="H2248" s="1" t="str">
        <f t="shared" si="76"/>
        <v>Complete</v>
      </c>
      <c r="I2248" s="68" t="s">
        <v>2929</v>
      </c>
    </row>
    <row r="2249" spans="2:9" ht="15" customHeight="1" x14ac:dyDescent="0.25">
      <c r="B2249" s="9" t="s">
        <v>2927</v>
      </c>
      <c r="C2249" s="1">
        <v>3</v>
      </c>
      <c r="D2249" s="2" t="s">
        <v>8436</v>
      </c>
      <c r="E2249" s="16"/>
      <c r="F2249" s="16" t="str">
        <f>IF(INDEX(I.Electricity.ES2U17C3,3)="","",INDEX(I.Electricity.ES2U17C3,3))</f>
        <v/>
      </c>
      <c r="G2249" s="16"/>
      <c r="H2249" s="1" t="str">
        <f t="shared" si="76"/>
        <v>Complete</v>
      </c>
      <c r="I2249" s="68" t="s">
        <v>2930</v>
      </c>
    </row>
    <row r="2250" spans="2:9" ht="15" customHeight="1" x14ac:dyDescent="0.25">
      <c r="B2250" s="9" t="s">
        <v>2927</v>
      </c>
      <c r="C2250" s="1">
        <v>4</v>
      </c>
      <c r="D2250" s="2" t="s">
        <v>8436</v>
      </c>
      <c r="E2250" s="16"/>
      <c r="F2250" s="16" t="str">
        <f>IF(INDEX(I.Electricity.ES2U17C3,4)="","",INDEX(I.Electricity.ES2U17C3,4))</f>
        <v/>
      </c>
      <c r="G2250" s="16"/>
      <c r="H2250" s="1" t="str">
        <f t="shared" si="76"/>
        <v>Complete</v>
      </c>
      <c r="I2250" s="68" t="s">
        <v>2931</v>
      </c>
    </row>
    <row r="2251" spans="2:9" ht="15" customHeight="1" x14ac:dyDescent="0.25">
      <c r="B2251" s="9" t="s">
        <v>2927</v>
      </c>
      <c r="C2251" s="1">
        <v>5</v>
      </c>
      <c r="D2251" s="2" t="s">
        <v>8436</v>
      </c>
      <c r="E2251" s="16"/>
      <c r="F2251" s="16" t="str">
        <f>IF(INDEX(I.Electricity.ES2U17C3,5)="","",INDEX(I.Electricity.ES2U17C3,5))</f>
        <v/>
      </c>
      <c r="G2251" s="16"/>
      <c r="H2251" s="1" t="str">
        <f t="shared" si="76"/>
        <v>Complete</v>
      </c>
      <c r="I2251" s="68" t="s">
        <v>2932</v>
      </c>
    </row>
    <row r="2252" spans="2:9" ht="15" customHeight="1" x14ac:dyDescent="0.25">
      <c r="B2252" s="9" t="s">
        <v>2927</v>
      </c>
      <c r="C2252" s="1">
        <v>6</v>
      </c>
      <c r="D2252" s="2" t="s">
        <v>8436</v>
      </c>
      <c r="E2252" s="16"/>
      <c r="F2252" s="16" t="str">
        <f>IF(INDEX(I.Electricity.ES2U17C3,6)="","",INDEX(I.Electricity.ES2U17C3,6))</f>
        <v/>
      </c>
      <c r="G2252" s="16"/>
      <c r="H2252" s="1" t="str">
        <f t="shared" si="76"/>
        <v>Complete</v>
      </c>
      <c r="I2252" s="68" t="s">
        <v>2933</v>
      </c>
    </row>
    <row r="2253" spans="2:9" ht="15" customHeight="1" x14ac:dyDescent="0.25">
      <c r="B2253" s="9" t="s">
        <v>2927</v>
      </c>
      <c r="C2253" s="1">
        <v>7</v>
      </c>
      <c r="D2253" s="2" t="s">
        <v>8436</v>
      </c>
      <c r="E2253" s="16"/>
      <c r="F2253" s="16" t="str">
        <f>IF(INDEX(I.Electricity.ES2U17C3,7)="","",INDEX(I.Electricity.ES2U17C3,7))</f>
        <v/>
      </c>
      <c r="G2253" s="16"/>
      <c r="H2253" s="1" t="str">
        <f t="shared" si="76"/>
        <v>Complete</v>
      </c>
      <c r="I2253" s="68" t="s">
        <v>2934</v>
      </c>
    </row>
    <row r="2254" spans="2:9" ht="15" customHeight="1" x14ac:dyDescent="0.25">
      <c r="B2254" s="9" t="s">
        <v>2927</v>
      </c>
      <c r="C2254" s="1">
        <v>8</v>
      </c>
      <c r="D2254" s="2" t="s">
        <v>8436</v>
      </c>
      <c r="E2254" s="16"/>
      <c r="F2254" s="16" t="str">
        <f>IF(INDEX(I.Electricity.ES2U17C3,8)="","",INDEX(I.Electricity.ES2U17C3,8))</f>
        <v/>
      </c>
      <c r="G2254" s="16"/>
      <c r="H2254" s="1" t="str">
        <f t="shared" si="76"/>
        <v>Complete</v>
      </c>
      <c r="I2254" s="68" t="s">
        <v>2935</v>
      </c>
    </row>
    <row r="2255" spans="2:9" ht="15" customHeight="1" x14ac:dyDescent="0.25">
      <c r="B2255" s="9" t="s">
        <v>2927</v>
      </c>
      <c r="C2255" s="1">
        <v>9</v>
      </c>
      <c r="D2255" s="2" t="s">
        <v>8436</v>
      </c>
      <c r="E2255" s="16"/>
      <c r="F2255" s="16" t="str">
        <f>IF(INDEX(I.Electricity.ES2U17C3,9)="","",INDEX(I.Electricity.ES2U17C3,9))</f>
        <v/>
      </c>
      <c r="G2255" s="16"/>
      <c r="H2255" s="1" t="str">
        <f t="shared" si="76"/>
        <v>Complete</v>
      </c>
      <c r="I2255" s="68" t="s">
        <v>2936</v>
      </c>
    </row>
    <row r="2256" spans="2:9" ht="15" customHeight="1" x14ac:dyDescent="0.25">
      <c r="B2256" s="9" t="s">
        <v>2927</v>
      </c>
      <c r="C2256" s="1">
        <v>10</v>
      </c>
      <c r="D2256" s="2" t="s">
        <v>8436</v>
      </c>
      <c r="E2256" s="16"/>
      <c r="F2256" s="16" t="str">
        <f>IF(INDEX(I.Electricity.ES2U17C3,10)="","",INDEX(I.Electricity.ES2U17C3,10))</f>
        <v/>
      </c>
      <c r="G2256" s="16"/>
      <c r="H2256" s="1" t="str">
        <f t="shared" si="76"/>
        <v>Complete</v>
      </c>
      <c r="I2256" s="68" t="s">
        <v>2937</v>
      </c>
    </row>
    <row r="2257" spans="2:9" ht="15" customHeight="1" x14ac:dyDescent="0.25">
      <c r="B2257" s="9" t="s">
        <v>2927</v>
      </c>
      <c r="C2257" s="1">
        <v>11</v>
      </c>
      <c r="D2257" s="2" t="s">
        <v>8436</v>
      </c>
      <c r="E2257" s="16"/>
      <c r="F2257" s="16" t="str">
        <f>IF(INDEX(I.Electricity.ES2U17C3,11)="","",INDEX(I.Electricity.ES2U17C3,11))</f>
        <v/>
      </c>
      <c r="G2257" s="16"/>
      <c r="H2257" s="1" t="str">
        <f t="shared" si="76"/>
        <v>Complete</v>
      </c>
      <c r="I2257" s="68" t="s">
        <v>2938</v>
      </c>
    </row>
    <row r="2258" spans="2:9" ht="15" customHeight="1" x14ac:dyDescent="0.25">
      <c r="B2258" s="9" t="s">
        <v>2927</v>
      </c>
      <c r="C2258" s="1">
        <v>12</v>
      </c>
      <c r="D2258" s="2" t="s">
        <v>8436</v>
      </c>
      <c r="E2258" s="16"/>
      <c r="F2258" s="16" t="str">
        <f>IF(INDEX(I.Electricity.ES2U17C3,12)="","",INDEX(I.Electricity.ES2U17C3,12))</f>
        <v/>
      </c>
      <c r="G2258" s="16"/>
      <c r="H2258" s="1" t="str">
        <f t="shared" si="76"/>
        <v>Complete</v>
      </c>
      <c r="I2258" s="68" t="s">
        <v>2939</v>
      </c>
    </row>
    <row r="2259" spans="2:9" ht="15" customHeight="1" x14ac:dyDescent="0.25">
      <c r="B2259" s="9" t="s">
        <v>2927</v>
      </c>
      <c r="C2259" s="1">
        <v>13</v>
      </c>
      <c r="D2259" s="2" t="s">
        <v>8436</v>
      </c>
      <c r="E2259" s="16"/>
      <c r="F2259" s="16" t="str">
        <f>IF(INDEX(I.Electricity.ES2U17C3,13)="","",INDEX(I.Electricity.ES2U17C3,13))</f>
        <v/>
      </c>
      <c r="G2259" s="16"/>
      <c r="H2259" s="1" t="str">
        <f t="shared" si="76"/>
        <v>Complete</v>
      </c>
      <c r="I2259" s="68" t="s">
        <v>2940</v>
      </c>
    </row>
    <row r="2260" spans="2:9" ht="15" customHeight="1" x14ac:dyDescent="0.25">
      <c r="B2260" s="9" t="s">
        <v>2927</v>
      </c>
      <c r="C2260" s="1">
        <v>14</v>
      </c>
      <c r="D2260" s="2" t="s">
        <v>8436</v>
      </c>
      <c r="E2260" s="16"/>
      <c r="F2260" s="16" t="str">
        <f>IF(INDEX(I.Electricity.ES2U17C3,14)="","",INDEX(I.Electricity.ES2U17C3,14))</f>
        <v/>
      </c>
      <c r="G2260" s="16"/>
      <c r="H2260" s="1" t="str">
        <f t="shared" si="76"/>
        <v>Complete</v>
      </c>
      <c r="I2260" s="68" t="s">
        <v>2941</v>
      </c>
    </row>
    <row r="2261" spans="2:9" ht="15" customHeight="1" x14ac:dyDescent="0.25">
      <c r="B2261" s="9" t="s">
        <v>2927</v>
      </c>
      <c r="C2261" s="1">
        <v>15</v>
      </c>
      <c r="D2261" s="2" t="s">
        <v>8436</v>
      </c>
      <c r="E2261" s="16"/>
      <c r="F2261" s="16" t="str">
        <f>IF(INDEX(I.Electricity.ES2U17C3,15)="","",INDEX(I.Electricity.ES2U17C3,15))</f>
        <v/>
      </c>
      <c r="G2261" s="16"/>
      <c r="H2261" s="1" t="str">
        <f t="shared" si="76"/>
        <v>Complete</v>
      </c>
      <c r="I2261" s="68" t="s">
        <v>2942</v>
      </c>
    </row>
    <row r="2262" spans="2:9" ht="15" customHeight="1" x14ac:dyDescent="0.25">
      <c r="B2262" s="9" t="s">
        <v>2927</v>
      </c>
      <c r="C2262" s="1">
        <v>16</v>
      </c>
      <c r="D2262" s="2" t="s">
        <v>8436</v>
      </c>
      <c r="E2262" s="16"/>
      <c r="F2262" s="16" t="str">
        <f>IF(INDEX(I.Electricity.ES2U17C3,16)="","",INDEX(I.Electricity.ES2U17C3,16))</f>
        <v/>
      </c>
      <c r="G2262" s="16"/>
      <c r="H2262" s="1" t="str">
        <f t="shared" si="76"/>
        <v>Complete</v>
      </c>
      <c r="I2262" s="68" t="s">
        <v>2943</v>
      </c>
    </row>
    <row r="2263" spans="2:9" ht="15" customHeight="1" x14ac:dyDescent="0.25">
      <c r="B2263" s="9" t="s">
        <v>2927</v>
      </c>
      <c r="C2263" s="1">
        <v>17</v>
      </c>
      <c r="D2263" s="2" t="s">
        <v>8436</v>
      </c>
      <c r="E2263" s="16"/>
      <c r="F2263" s="16" t="str">
        <f>IF(INDEX(I.Electricity.ES2U17C3,17)="","",INDEX(I.Electricity.ES2U17C3,17))</f>
        <v/>
      </c>
      <c r="G2263" s="16"/>
      <c r="H2263" s="1" t="str">
        <f t="shared" si="76"/>
        <v>Complete</v>
      </c>
      <c r="I2263" s="68" t="s">
        <v>2944</v>
      </c>
    </row>
    <row r="2264" spans="2:9" ht="15" customHeight="1" x14ac:dyDescent="0.25">
      <c r="B2264" s="9" t="s">
        <v>2927</v>
      </c>
      <c r="C2264" s="1">
        <v>18</v>
      </c>
      <c r="D2264" s="2" t="s">
        <v>8436</v>
      </c>
      <c r="E2264" s="16"/>
      <c r="F2264" s="16" t="str">
        <f>IF(INDEX(I.Electricity.ES2U17C3,18)="","",INDEX(I.Electricity.ES2U17C3,18))</f>
        <v/>
      </c>
      <c r="G2264" s="16"/>
      <c r="H2264" s="1" t="str">
        <f t="shared" si="76"/>
        <v>Complete</v>
      </c>
      <c r="I2264" s="68" t="s">
        <v>2945</v>
      </c>
    </row>
    <row r="2265" spans="2:9" ht="15" customHeight="1" x14ac:dyDescent="0.25">
      <c r="B2265" s="9" t="s">
        <v>2927</v>
      </c>
      <c r="C2265" s="1">
        <v>19</v>
      </c>
      <c r="D2265" s="2" t="s">
        <v>8436</v>
      </c>
      <c r="E2265" s="16"/>
      <c r="F2265" s="16" t="str">
        <f>IF(INDEX(I.Electricity.ES2U17C3,19)="","",INDEX(I.Electricity.ES2U17C3,19))</f>
        <v/>
      </c>
      <c r="G2265" s="16"/>
      <c r="H2265" s="1" t="str">
        <f t="shared" si="76"/>
        <v>Complete</v>
      </c>
      <c r="I2265" s="68" t="s">
        <v>2946</v>
      </c>
    </row>
    <row r="2266" spans="2:9" ht="15" customHeight="1" x14ac:dyDescent="0.25">
      <c r="B2266" s="9" t="s">
        <v>2927</v>
      </c>
      <c r="C2266" s="1">
        <v>20</v>
      </c>
      <c r="D2266" s="2" t="s">
        <v>8436</v>
      </c>
      <c r="E2266" s="16"/>
      <c r="F2266" s="16" t="str">
        <f>IF(INDEX(I.Electricity.ES2U17C3,20)="","",INDEX(I.Electricity.ES2U17C3,20))</f>
        <v/>
      </c>
      <c r="G2266" s="16"/>
      <c r="H2266" s="1" t="str">
        <f t="shared" si="76"/>
        <v>Complete</v>
      </c>
      <c r="I2266" s="68" t="s">
        <v>2947</v>
      </c>
    </row>
    <row r="2267" spans="2:9" ht="15" customHeight="1" x14ac:dyDescent="0.25">
      <c r="B2267" s="7" t="s">
        <v>2927</v>
      </c>
      <c r="C2267" s="5">
        <v>21</v>
      </c>
      <c r="D2267" s="6" t="s">
        <v>8436</v>
      </c>
      <c r="E2267" s="76"/>
      <c r="F2267" s="76" t="str">
        <f>IF(INDEX(I.Electricity.ES2U17C3,21)="","",INDEX(I.Electricity.ES2U17C3,21))</f>
        <v/>
      </c>
      <c r="G2267" s="76"/>
      <c r="H2267" s="5" t="str">
        <f t="shared" si="76"/>
        <v>Complete</v>
      </c>
      <c r="I2267" s="71" t="s">
        <v>2948</v>
      </c>
    </row>
    <row r="2268" spans="2:9" ht="15" customHeight="1" x14ac:dyDescent="0.25">
      <c r="B2268" s="9" t="s">
        <v>2949</v>
      </c>
      <c r="C2268" s="1">
        <v>1</v>
      </c>
      <c r="D2268" s="2" t="s">
        <v>8437</v>
      </c>
      <c r="E2268" s="16"/>
      <c r="F2268" s="16" t="str">
        <f>IF(INDEX(I.Electricity.ES2U18C3,1)="","",INDEX(I.Electricity.ES2U18C3,1))</f>
        <v/>
      </c>
      <c r="G2268" s="16"/>
      <c r="H2268" s="1" t="str">
        <f t="shared" ref="H2268:H2288" si="77">IF(AND(I.Developer.ES2=TRUE,I.Facility.UnitCount&gt;=18,I.Developer.C3=TRUE,F2268=""),"Incomplete","Complete")</f>
        <v>Complete</v>
      </c>
      <c r="I2268" s="68" t="s">
        <v>2950</v>
      </c>
    </row>
    <row r="2269" spans="2:9" ht="15" customHeight="1" x14ac:dyDescent="0.25">
      <c r="B2269" s="9" t="s">
        <v>2949</v>
      </c>
      <c r="C2269" s="1">
        <v>2</v>
      </c>
      <c r="D2269" s="2" t="s">
        <v>8437</v>
      </c>
      <c r="E2269" s="16"/>
      <c r="F2269" s="16" t="str">
        <f>IF(INDEX(I.Electricity.ES2U18C3,2)="","",INDEX(I.Electricity.ES2U18C3,2))</f>
        <v/>
      </c>
      <c r="G2269" s="16"/>
      <c r="H2269" s="1" t="str">
        <f t="shared" si="77"/>
        <v>Complete</v>
      </c>
      <c r="I2269" s="68" t="s">
        <v>2951</v>
      </c>
    </row>
    <row r="2270" spans="2:9" ht="15" customHeight="1" x14ac:dyDescent="0.25">
      <c r="B2270" s="9" t="s">
        <v>2949</v>
      </c>
      <c r="C2270" s="1">
        <v>3</v>
      </c>
      <c r="D2270" s="2" t="s">
        <v>8437</v>
      </c>
      <c r="E2270" s="16"/>
      <c r="F2270" s="16" t="str">
        <f>IF(INDEX(I.Electricity.ES2U18C3,3)="","",INDEX(I.Electricity.ES2U18C3,3))</f>
        <v/>
      </c>
      <c r="G2270" s="16"/>
      <c r="H2270" s="1" t="str">
        <f t="shared" si="77"/>
        <v>Complete</v>
      </c>
      <c r="I2270" s="68" t="s">
        <v>2952</v>
      </c>
    </row>
    <row r="2271" spans="2:9" ht="15" customHeight="1" x14ac:dyDescent="0.25">
      <c r="B2271" s="9" t="s">
        <v>2949</v>
      </c>
      <c r="C2271" s="1">
        <v>4</v>
      </c>
      <c r="D2271" s="2" t="s">
        <v>8437</v>
      </c>
      <c r="E2271" s="16"/>
      <c r="F2271" s="16" t="str">
        <f>IF(INDEX(I.Electricity.ES2U18C3,4)="","",INDEX(I.Electricity.ES2U18C3,4))</f>
        <v/>
      </c>
      <c r="G2271" s="16"/>
      <c r="H2271" s="1" t="str">
        <f t="shared" si="77"/>
        <v>Complete</v>
      </c>
      <c r="I2271" s="68" t="s">
        <v>2953</v>
      </c>
    </row>
    <row r="2272" spans="2:9" ht="15" customHeight="1" x14ac:dyDescent="0.25">
      <c r="B2272" s="9" t="s">
        <v>2949</v>
      </c>
      <c r="C2272" s="1">
        <v>5</v>
      </c>
      <c r="D2272" s="2" t="s">
        <v>8437</v>
      </c>
      <c r="E2272" s="16"/>
      <c r="F2272" s="16" t="str">
        <f>IF(INDEX(I.Electricity.ES2U18C3,5)="","",INDEX(I.Electricity.ES2U18C3,5))</f>
        <v/>
      </c>
      <c r="G2272" s="16"/>
      <c r="H2272" s="1" t="str">
        <f t="shared" si="77"/>
        <v>Complete</v>
      </c>
      <c r="I2272" s="68" t="s">
        <v>2954</v>
      </c>
    </row>
    <row r="2273" spans="2:9" ht="15" customHeight="1" x14ac:dyDescent="0.25">
      <c r="B2273" s="9" t="s">
        <v>2949</v>
      </c>
      <c r="C2273" s="1">
        <v>6</v>
      </c>
      <c r="D2273" s="2" t="s">
        <v>8437</v>
      </c>
      <c r="E2273" s="16"/>
      <c r="F2273" s="16" t="str">
        <f>IF(INDEX(I.Electricity.ES2U18C3,6)="","",INDEX(I.Electricity.ES2U18C3,6))</f>
        <v/>
      </c>
      <c r="G2273" s="16"/>
      <c r="H2273" s="1" t="str">
        <f t="shared" si="77"/>
        <v>Complete</v>
      </c>
      <c r="I2273" s="68" t="s">
        <v>2955</v>
      </c>
    </row>
    <row r="2274" spans="2:9" ht="15" customHeight="1" x14ac:dyDescent="0.25">
      <c r="B2274" s="9" t="s">
        <v>2949</v>
      </c>
      <c r="C2274" s="1">
        <v>7</v>
      </c>
      <c r="D2274" s="2" t="s">
        <v>8437</v>
      </c>
      <c r="E2274" s="16"/>
      <c r="F2274" s="16" t="str">
        <f>IF(INDEX(I.Electricity.ES2U18C3,7)="","",INDEX(I.Electricity.ES2U18C3,7))</f>
        <v/>
      </c>
      <c r="G2274" s="16"/>
      <c r="H2274" s="1" t="str">
        <f t="shared" si="77"/>
        <v>Complete</v>
      </c>
      <c r="I2274" s="68" t="s">
        <v>2956</v>
      </c>
    </row>
    <row r="2275" spans="2:9" ht="15" customHeight="1" x14ac:dyDescent="0.25">
      <c r="B2275" s="9" t="s">
        <v>2949</v>
      </c>
      <c r="C2275" s="1">
        <v>8</v>
      </c>
      <c r="D2275" s="2" t="s">
        <v>8437</v>
      </c>
      <c r="E2275" s="16"/>
      <c r="F2275" s="16" t="str">
        <f>IF(INDEX(I.Electricity.ES2U18C3,8)="","",INDEX(I.Electricity.ES2U18C3,8))</f>
        <v/>
      </c>
      <c r="G2275" s="16"/>
      <c r="H2275" s="1" t="str">
        <f t="shared" si="77"/>
        <v>Complete</v>
      </c>
      <c r="I2275" s="68" t="s">
        <v>2957</v>
      </c>
    </row>
    <row r="2276" spans="2:9" ht="15" customHeight="1" x14ac:dyDescent="0.25">
      <c r="B2276" s="9" t="s">
        <v>2949</v>
      </c>
      <c r="C2276" s="1">
        <v>9</v>
      </c>
      <c r="D2276" s="2" t="s">
        <v>8437</v>
      </c>
      <c r="E2276" s="16"/>
      <c r="F2276" s="16" t="str">
        <f>IF(INDEX(I.Electricity.ES2U18C3,9)="","",INDEX(I.Electricity.ES2U18C3,9))</f>
        <v/>
      </c>
      <c r="G2276" s="16"/>
      <c r="H2276" s="1" t="str">
        <f t="shared" si="77"/>
        <v>Complete</v>
      </c>
      <c r="I2276" s="68" t="s">
        <v>2958</v>
      </c>
    </row>
    <row r="2277" spans="2:9" ht="15" customHeight="1" x14ac:dyDescent="0.25">
      <c r="B2277" s="9" t="s">
        <v>2949</v>
      </c>
      <c r="C2277" s="1">
        <v>10</v>
      </c>
      <c r="D2277" s="2" t="s">
        <v>8437</v>
      </c>
      <c r="E2277" s="16"/>
      <c r="F2277" s="16" t="str">
        <f>IF(INDEX(I.Electricity.ES2U18C3,10)="","",INDEX(I.Electricity.ES2U18C3,10))</f>
        <v/>
      </c>
      <c r="G2277" s="16"/>
      <c r="H2277" s="1" t="str">
        <f t="shared" si="77"/>
        <v>Complete</v>
      </c>
      <c r="I2277" s="68" t="s">
        <v>2959</v>
      </c>
    </row>
    <row r="2278" spans="2:9" ht="15" customHeight="1" x14ac:dyDescent="0.25">
      <c r="B2278" s="9" t="s">
        <v>2949</v>
      </c>
      <c r="C2278" s="1">
        <v>11</v>
      </c>
      <c r="D2278" s="2" t="s">
        <v>8437</v>
      </c>
      <c r="E2278" s="16"/>
      <c r="F2278" s="16" t="str">
        <f>IF(INDEX(I.Electricity.ES2U18C3,11)="","",INDEX(I.Electricity.ES2U18C3,11))</f>
        <v/>
      </c>
      <c r="G2278" s="16"/>
      <c r="H2278" s="1" t="str">
        <f t="shared" si="77"/>
        <v>Complete</v>
      </c>
      <c r="I2278" s="68" t="s">
        <v>2960</v>
      </c>
    </row>
    <row r="2279" spans="2:9" ht="15" customHeight="1" x14ac:dyDescent="0.25">
      <c r="B2279" s="9" t="s">
        <v>2949</v>
      </c>
      <c r="C2279" s="1">
        <v>12</v>
      </c>
      <c r="D2279" s="2" t="s">
        <v>8437</v>
      </c>
      <c r="E2279" s="16"/>
      <c r="F2279" s="16" t="str">
        <f>IF(INDEX(I.Electricity.ES2U18C3,12)="","",INDEX(I.Electricity.ES2U18C3,12))</f>
        <v/>
      </c>
      <c r="G2279" s="16"/>
      <c r="H2279" s="1" t="str">
        <f t="shared" si="77"/>
        <v>Complete</v>
      </c>
      <c r="I2279" s="68" t="s">
        <v>2961</v>
      </c>
    </row>
    <row r="2280" spans="2:9" ht="15" customHeight="1" x14ac:dyDescent="0.25">
      <c r="B2280" s="9" t="s">
        <v>2949</v>
      </c>
      <c r="C2280" s="1">
        <v>13</v>
      </c>
      <c r="D2280" s="2" t="s">
        <v>8437</v>
      </c>
      <c r="E2280" s="16"/>
      <c r="F2280" s="16" t="str">
        <f>IF(INDEX(I.Electricity.ES2U18C3,13)="","",INDEX(I.Electricity.ES2U18C3,13))</f>
        <v/>
      </c>
      <c r="G2280" s="16"/>
      <c r="H2280" s="1" t="str">
        <f t="shared" si="77"/>
        <v>Complete</v>
      </c>
      <c r="I2280" s="68" t="s">
        <v>2962</v>
      </c>
    </row>
    <row r="2281" spans="2:9" ht="15" customHeight="1" x14ac:dyDescent="0.25">
      <c r="B2281" s="9" t="s">
        <v>2949</v>
      </c>
      <c r="C2281" s="1">
        <v>14</v>
      </c>
      <c r="D2281" s="2" t="s">
        <v>8437</v>
      </c>
      <c r="E2281" s="16"/>
      <c r="F2281" s="16" t="str">
        <f>IF(INDEX(I.Electricity.ES2U18C3,14)="","",INDEX(I.Electricity.ES2U18C3,14))</f>
        <v/>
      </c>
      <c r="G2281" s="16"/>
      <c r="H2281" s="1" t="str">
        <f t="shared" si="77"/>
        <v>Complete</v>
      </c>
      <c r="I2281" s="68" t="s">
        <v>2963</v>
      </c>
    </row>
    <row r="2282" spans="2:9" ht="15" customHeight="1" x14ac:dyDescent="0.25">
      <c r="B2282" s="9" t="s">
        <v>2949</v>
      </c>
      <c r="C2282" s="1">
        <v>15</v>
      </c>
      <c r="D2282" s="2" t="s">
        <v>8437</v>
      </c>
      <c r="E2282" s="16"/>
      <c r="F2282" s="16" t="str">
        <f>IF(INDEX(I.Electricity.ES2U18C3,15)="","",INDEX(I.Electricity.ES2U18C3,15))</f>
        <v/>
      </c>
      <c r="G2282" s="16"/>
      <c r="H2282" s="1" t="str">
        <f t="shared" si="77"/>
        <v>Complete</v>
      </c>
      <c r="I2282" s="68" t="s">
        <v>2964</v>
      </c>
    </row>
    <row r="2283" spans="2:9" ht="15" customHeight="1" x14ac:dyDescent="0.25">
      <c r="B2283" s="9" t="s">
        <v>2949</v>
      </c>
      <c r="C2283" s="1">
        <v>16</v>
      </c>
      <c r="D2283" s="2" t="s">
        <v>8437</v>
      </c>
      <c r="E2283" s="16"/>
      <c r="F2283" s="16" t="str">
        <f>IF(INDEX(I.Electricity.ES2U18C3,16)="","",INDEX(I.Electricity.ES2U18C3,16))</f>
        <v/>
      </c>
      <c r="G2283" s="16"/>
      <c r="H2283" s="1" t="str">
        <f t="shared" si="77"/>
        <v>Complete</v>
      </c>
      <c r="I2283" s="68" t="s">
        <v>2965</v>
      </c>
    </row>
    <row r="2284" spans="2:9" ht="15" customHeight="1" x14ac:dyDescent="0.25">
      <c r="B2284" s="9" t="s">
        <v>2949</v>
      </c>
      <c r="C2284" s="1">
        <v>17</v>
      </c>
      <c r="D2284" s="2" t="s">
        <v>8437</v>
      </c>
      <c r="E2284" s="16"/>
      <c r="F2284" s="16" t="str">
        <f>IF(INDEX(I.Electricity.ES2U18C3,17)="","",INDEX(I.Electricity.ES2U18C3,17))</f>
        <v/>
      </c>
      <c r="G2284" s="16"/>
      <c r="H2284" s="1" t="str">
        <f t="shared" si="77"/>
        <v>Complete</v>
      </c>
      <c r="I2284" s="68" t="s">
        <v>2966</v>
      </c>
    </row>
    <row r="2285" spans="2:9" ht="15" customHeight="1" x14ac:dyDescent="0.25">
      <c r="B2285" s="9" t="s">
        <v>2949</v>
      </c>
      <c r="C2285" s="1">
        <v>18</v>
      </c>
      <c r="D2285" s="2" t="s">
        <v>8437</v>
      </c>
      <c r="E2285" s="16"/>
      <c r="F2285" s="16" t="str">
        <f>IF(INDEX(I.Electricity.ES2U18C3,18)="","",INDEX(I.Electricity.ES2U18C3,18))</f>
        <v/>
      </c>
      <c r="G2285" s="16"/>
      <c r="H2285" s="1" t="str">
        <f t="shared" si="77"/>
        <v>Complete</v>
      </c>
      <c r="I2285" s="68" t="s">
        <v>2967</v>
      </c>
    </row>
    <row r="2286" spans="2:9" ht="15" customHeight="1" x14ac:dyDescent="0.25">
      <c r="B2286" s="9" t="s">
        <v>2949</v>
      </c>
      <c r="C2286" s="1">
        <v>19</v>
      </c>
      <c r="D2286" s="2" t="s">
        <v>8437</v>
      </c>
      <c r="E2286" s="16"/>
      <c r="F2286" s="16" t="str">
        <f>IF(INDEX(I.Electricity.ES2U18C3,19)="","",INDEX(I.Electricity.ES2U18C3,19))</f>
        <v/>
      </c>
      <c r="G2286" s="16"/>
      <c r="H2286" s="1" t="str">
        <f t="shared" si="77"/>
        <v>Complete</v>
      </c>
      <c r="I2286" s="68" t="s">
        <v>2968</v>
      </c>
    </row>
    <row r="2287" spans="2:9" ht="15" customHeight="1" x14ac:dyDescent="0.25">
      <c r="B2287" s="9" t="s">
        <v>2949</v>
      </c>
      <c r="C2287" s="1">
        <v>20</v>
      </c>
      <c r="D2287" s="2" t="s">
        <v>8437</v>
      </c>
      <c r="E2287" s="16"/>
      <c r="F2287" s="16" t="str">
        <f>IF(INDEX(I.Electricity.ES2U18C3,20)="","",INDEX(I.Electricity.ES2U18C3,20))</f>
        <v/>
      </c>
      <c r="G2287" s="16"/>
      <c r="H2287" s="1" t="str">
        <f t="shared" si="77"/>
        <v>Complete</v>
      </c>
      <c r="I2287" s="68" t="s">
        <v>2969</v>
      </c>
    </row>
    <row r="2288" spans="2:9" ht="15" customHeight="1" x14ac:dyDescent="0.25">
      <c r="B2288" s="7" t="s">
        <v>2949</v>
      </c>
      <c r="C2288" s="5">
        <v>21</v>
      </c>
      <c r="D2288" s="6" t="s">
        <v>8437</v>
      </c>
      <c r="E2288" s="76"/>
      <c r="F2288" s="76" t="str">
        <f>IF(INDEX(I.Electricity.ES2U18C3,21)="","",INDEX(I.Electricity.ES2U18C3,21))</f>
        <v/>
      </c>
      <c r="G2288" s="76"/>
      <c r="H2288" s="5" t="str">
        <f t="shared" si="77"/>
        <v>Complete</v>
      </c>
      <c r="I2288" s="71" t="s">
        <v>2970</v>
      </c>
    </row>
    <row r="2289" spans="2:9" ht="15" customHeight="1" x14ac:dyDescent="0.25">
      <c r="B2289" s="9" t="s">
        <v>2971</v>
      </c>
      <c r="C2289" s="1">
        <v>1</v>
      </c>
      <c r="D2289" s="2" t="s">
        <v>8438</v>
      </c>
      <c r="E2289" s="16"/>
      <c r="F2289" s="16" t="str">
        <f>IF(INDEX(I.Electricity.ES2U19C3,1)="","",INDEX(I.Electricity.ES2U19C3,1))</f>
        <v/>
      </c>
      <c r="G2289" s="16"/>
      <c r="H2289" s="1" t="str">
        <f t="shared" ref="H2289:H2309" si="78">IF(AND(I.Developer.ES2=TRUE,I.Facility.UnitCount&gt;=19,I.Developer.C3=TRUE,F2289=""),"Incomplete","Complete")</f>
        <v>Complete</v>
      </c>
      <c r="I2289" s="68" t="s">
        <v>2972</v>
      </c>
    </row>
    <row r="2290" spans="2:9" ht="15" customHeight="1" x14ac:dyDescent="0.25">
      <c r="B2290" s="9" t="s">
        <v>2971</v>
      </c>
      <c r="C2290" s="1">
        <v>2</v>
      </c>
      <c r="D2290" s="2" t="s">
        <v>8438</v>
      </c>
      <c r="E2290" s="16"/>
      <c r="F2290" s="16" t="str">
        <f>IF(INDEX(I.Electricity.ES2U19C3,2)="","",INDEX(I.Electricity.ES2U19C3,2))</f>
        <v/>
      </c>
      <c r="G2290" s="16"/>
      <c r="H2290" s="1" t="str">
        <f t="shared" si="78"/>
        <v>Complete</v>
      </c>
      <c r="I2290" s="68" t="s">
        <v>2973</v>
      </c>
    </row>
    <row r="2291" spans="2:9" ht="15" customHeight="1" x14ac:dyDescent="0.25">
      <c r="B2291" s="9" t="s">
        <v>2971</v>
      </c>
      <c r="C2291" s="1">
        <v>3</v>
      </c>
      <c r="D2291" s="2" t="s">
        <v>8438</v>
      </c>
      <c r="E2291" s="16"/>
      <c r="F2291" s="16" t="str">
        <f>IF(INDEX(I.Electricity.ES2U19C3,3)="","",INDEX(I.Electricity.ES2U19C3,3))</f>
        <v/>
      </c>
      <c r="G2291" s="16"/>
      <c r="H2291" s="1" t="str">
        <f t="shared" si="78"/>
        <v>Complete</v>
      </c>
      <c r="I2291" s="68" t="s">
        <v>2974</v>
      </c>
    </row>
    <row r="2292" spans="2:9" ht="15" customHeight="1" x14ac:dyDescent="0.25">
      <c r="B2292" s="9" t="s">
        <v>2971</v>
      </c>
      <c r="C2292" s="1">
        <v>4</v>
      </c>
      <c r="D2292" s="2" t="s">
        <v>8438</v>
      </c>
      <c r="E2292" s="16"/>
      <c r="F2292" s="16" t="str">
        <f>IF(INDEX(I.Electricity.ES2U19C3,4)="","",INDEX(I.Electricity.ES2U19C3,4))</f>
        <v/>
      </c>
      <c r="G2292" s="16"/>
      <c r="H2292" s="1" t="str">
        <f t="shared" si="78"/>
        <v>Complete</v>
      </c>
      <c r="I2292" s="68" t="s">
        <v>2975</v>
      </c>
    </row>
    <row r="2293" spans="2:9" ht="15" customHeight="1" x14ac:dyDescent="0.25">
      <c r="B2293" s="9" t="s">
        <v>2971</v>
      </c>
      <c r="C2293" s="1">
        <v>5</v>
      </c>
      <c r="D2293" s="2" t="s">
        <v>8438</v>
      </c>
      <c r="E2293" s="16"/>
      <c r="F2293" s="16" t="str">
        <f>IF(INDEX(I.Electricity.ES2U19C3,5)="","",INDEX(I.Electricity.ES2U19C3,5))</f>
        <v/>
      </c>
      <c r="G2293" s="16"/>
      <c r="H2293" s="1" t="str">
        <f t="shared" si="78"/>
        <v>Complete</v>
      </c>
      <c r="I2293" s="68" t="s">
        <v>2976</v>
      </c>
    </row>
    <row r="2294" spans="2:9" ht="15" customHeight="1" x14ac:dyDescent="0.25">
      <c r="B2294" s="9" t="s">
        <v>2971</v>
      </c>
      <c r="C2294" s="1">
        <v>6</v>
      </c>
      <c r="D2294" s="2" t="s">
        <v>8438</v>
      </c>
      <c r="E2294" s="16"/>
      <c r="F2294" s="16" t="str">
        <f>IF(INDEX(I.Electricity.ES2U19C3,6)="","",INDEX(I.Electricity.ES2U19C3,6))</f>
        <v/>
      </c>
      <c r="G2294" s="16"/>
      <c r="H2294" s="1" t="str">
        <f t="shared" si="78"/>
        <v>Complete</v>
      </c>
      <c r="I2294" s="68" t="s">
        <v>2977</v>
      </c>
    </row>
    <row r="2295" spans="2:9" ht="15" customHeight="1" x14ac:dyDescent="0.25">
      <c r="B2295" s="9" t="s">
        <v>2971</v>
      </c>
      <c r="C2295" s="1">
        <v>7</v>
      </c>
      <c r="D2295" s="2" t="s">
        <v>8438</v>
      </c>
      <c r="E2295" s="16"/>
      <c r="F2295" s="16" t="str">
        <f>IF(INDEX(I.Electricity.ES2U19C3,7)="","",INDEX(I.Electricity.ES2U19C3,7))</f>
        <v/>
      </c>
      <c r="G2295" s="16"/>
      <c r="H2295" s="1" t="str">
        <f t="shared" si="78"/>
        <v>Complete</v>
      </c>
      <c r="I2295" s="68" t="s">
        <v>2978</v>
      </c>
    </row>
    <row r="2296" spans="2:9" ht="15" customHeight="1" x14ac:dyDescent="0.25">
      <c r="B2296" s="9" t="s">
        <v>2971</v>
      </c>
      <c r="C2296" s="1">
        <v>8</v>
      </c>
      <c r="D2296" s="2" t="s">
        <v>8438</v>
      </c>
      <c r="E2296" s="16"/>
      <c r="F2296" s="16" t="str">
        <f>IF(INDEX(I.Electricity.ES2U19C3,8)="","",INDEX(I.Electricity.ES2U19C3,8))</f>
        <v/>
      </c>
      <c r="G2296" s="16"/>
      <c r="H2296" s="1" t="str">
        <f t="shared" si="78"/>
        <v>Complete</v>
      </c>
      <c r="I2296" s="68" t="s">
        <v>2979</v>
      </c>
    </row>
    <row r="2297" spans="2:9" ht="15" customHeight="1" x14ac:dyDescent="0.25">
      <c r="B2297" s="9" t="s">
        <v>2971</v>
      </c>
      <c r="C2297" s="1">
        <v>9</v>
      </c>
      <c r="D2297" s="2" t="s">
        <v>8438</v>
      </c>
      <c r="E2297" s="16"/>
      <c r="F2297" s="16" t="str">
        <f>IF(INDEX(I.Electricity.ES2U19C3,9)="","",INDEX(I.Electricity.ES2U19C3,9))</f>
        <v/>
      </c>
      <c r="G2297" s="16"/>
      <c r="H2297" s="1" t="str">
        <f t="shared" si="78"/>
        <v>Complete</v>
      </c>
      <c r="I2297" s="68" t="s">
        <v>2980</v>
      </c>
    </row>
    <row r="2298" spans="2:9" ht="15" customHeight="1" x14ac:dyDescent="0.25">
      <c r="B2298" s="9" t="s">
        <v>2971</v>
      </c>
      <c r="C2298" s="1">
        <v>10</v>
      </c>
      <c r="D2298" s="2" t="s">
        <v>8438</v>
      </c>
      <c r="E2298" s="16"/>
      <c r="F2298" s="16" t="str">
        <f>IF(INDEX(I.Electricity.ES2U19C3,10)="","",INDEX(I.Electricity.ES2U19C3,10))</f>
        <v/>
      </c>
      <c r="G2298" s="16"/>
      <c r="H2298" s="1" t="str">
        <f t="shared" si="78"/>
        <v>Complete</v>
      </c>
      <c r="I2298" s="68" t="s">
        <v>2981</v>
      </c>
    </row>
    <row r="2299" spans="2:9" ht="15" customHeight="1" x14ac:dyDescent="0.25">
      <c r="B2299" s="9" t="s">
        <v>2971</v>
      </c>
      <c r="C2299" s="1">
        <v>11</v>
      </c>
      <c r="D2299" s="2" t="s">
        <v>8438</v>
      </c>
      <c r="E2299" s="16"/>
      <c r="F2299" s="16" t="str">
        <f>IF(INDEX(I.Electricity.ES2U19C3,11)="","",INDEX(I.Electricity.ES2U19C3,11))</f>
        <v/>
      </c>
      <c r="G2299" s="16"/>
      <c r="H2299" s="1" t="str">
        <f t="shared" si="78"/>
        <v>Complete</v>
      </c>
      <c r="I2299" s="68" t="s">
        <v>2982</v>
      </c>
    </row>
    <row r="2300" spans="2:9" ht="15" customHeight="1" x14ac:dyDescent="0.25">
      <c r="B2300" s="9" t="s">
        <v>2971</v>
      </c>
      <c r="C2300" s="1">
        <v>12</v>
      </c>
      <c r="D2300" s="2" t="s">
        <v>8438</v>
      </c>
      <c r="E2300" s="16"/>
      <c r="F2300" s="16" t="str">
        <f>IF(INDEX(I.Electricity.ES2U19C3,12)="","",INDEX(I.Electricity.ES2U19C3,12))</f>
        <v/>
      </c>
      <c r="G2300" s="16"/>
      <c r="H2300" s="1" t="str">
        <f t="shared" si="78"/>
        <v>Complete</v>
      </c>
      <c r="I2300" s="68" t="s">
        <v>2983</v>
      </c>
    </row>
    <row r="2301" spans="2:9" ht="15" customHeight="1" x14ac:dyDescent="0.25">
      <c r="B2301" s="9" t="s">
        <v>2971</v>
      </c>
      <c r="C2301" s="1">
        <v>13</v>
      </c>
      <c r="D2301" s="2" t="s">
        <v>8438</v>
      </c>
      <c r="E2301" s="16"/>
      <c r="F2301" s="16" t="str">
        <f>IF(INDEX(I.Electricity.ES2U19C3,13)="","",INDEX(I.Electricity.ES2U19C3,13))</f>
        <v/>
      </c>
      <c r="G2301" s="16"/>
      <c r="H2301" s="1" t="str">
        <f t="shared" si="78"/>
        <v>Complete</v>
      </c>
      <c r="I2301" s="68" t="s">
        <v>2984</v>
      </c>
    </row>
    <row r="2302" spans="2:9" ht="15" customHeight="1" x14ac:dyDescent="0.25">
      <c r="B2302" s="9" t="s">
        <v>2971</v>
      </c>
      <c r="C2302" s="1">
        <v>14</v>
      </c>
      <c r="D2302" s="2" t="s">
        <v>8438</v>
      </c>
      <c r="E2302" s="16"/>
      <c r="F2302" s="16" t="str">
        <f>IF(INDEX(I.Electricity.ES2U19C3,14)="","",INDEX(I.Electricity.ES2U19C3,14))</f>
        <v/>
      </c>
      <c r="G2302" s="16"/>
      <c r="H2302" s="1" t="str">
        <f t="shared" si="78"/>
        <v>Complete</v>
      </c>
      <c r="I2302" s="68" t="s">
        <v>2985</v>
      </c>
    </row>
    <row r="2303" spans="2:9" ht="15" customHeight="1" x14ac:dyDescent="0.25">
      <c r="B2303" s="9" t="s">
        <v>2971</v>
      </c>
      <c r="C2303" s="1">
        <v>15</v>
      </c>
      <c r="D2303" s="2" t="s">
        <v>8438</v>
      </c>
      <c r="E2303" s="16"/>
      <c r="F2303" s="16" t="str">
        <f>IF(INDEX(I.Electricity.ES2U19C3,15)="","",INDEX(I.Electricity.ES2U19C3,15))</f>
        <v/>
      </c>
      <c r="G2303" s="16"/>
      <c r="H2303" s="1" t="str">
        <f t="shared" si="78"/>
        <v>Complete</v>
      </c>
      <c r="I2303" s="68" t="s">
        <v>2986</v>
      </c>
    </row>
    <row r="2304" spans="2:9" ht="15" customHeight="1" x14ac:dyDescent="0.25">
      <c r="B2304" s="9" t="s">
        <v>2971</v>
      </c>
      <c r="C2304" s="1">
        <v>16</v>
      </c>
      <c r="D2304" s="2" t="s">
        <v>8438</v>
      </c>
      <c r="E2304" s="16"/>
      <c r="F2304" s="16" t="str">
        <f>IF(INDEX(I.Electricity.ES2U19C3,16)="","",INDEX(I.Electricity.ES2U19C3,16))</f>
        <v/>
      </c>
      <c r="G2304" s="16"/>
      <c r="H2304" s="1" t="str">
        <f t="shared" si="78"/>
        <v>Complete</v>
      </c>
      <c r="I2304" s="68" t="s">
        <v>2987</v>
      </c>
    </row>
    <row r="2305" spans="2:9" ht="15" customHeight="1" x14ac:dyDescent="0.25">
      <c r="B2305" s="9" t="s">
        <v>2971</v>
      </c>
      <c r="C2305" s="1">
        <v>17</v>
      </c>
      <c r="D2305" s="2" t="s">
        <v>8438</v>
      </c>
      <c r="E2305" s="16"/>
      <c r="F2305" s="16" t="str">
        <f>IF(INDEX(I.Electricity.ES2U19C3,17)="","",INDEX(I.Electricity.ES2U19C3,17))</f>
        <v/>
      </c>
      <c r="G2305" s="16"/>
      <c r="H2305" s="1" t="str">
        <f t="shared" si="78"/>
        <v>Complete</v>
      </c>
      <c r="I2305" s="68" t="s">
        <v>2988</v>
      </c>
    </row>
    <row r="2306" spans="2:9" ht="15" customHeight="1" x14ac:dyDescent="0.25">
      <c r="B2306" s="9" t="s">
        <v>2971</v>
      </c>
      <c r="C2306" s="1">
        <v>18</v>
      </c>
      <c r="D2306" s="2" t="s">
        <v>8438</v>
      </c>
      <c r="E2306" s="16"/>
      <c r="F2306" s="16" t="str">
        <f>IF(INDEX(I.Electricity.ES2U19C3,18)="","",INDEX(I.Electricity.ES2U19C3,18))</f>
        <v/>
      </c>
      <c r="G2306" s="16"/>
      <c r="H2306" s="1" t="str">
        <f t="shared" si="78"/>
        <v>Complete</v>
      </c>
      <c r="I2306" s="68" t="s">
        <v>2989</v>
      </c>
    </row>
    <row r="2307" spans="2:9" ht="15" customHeight="1" x14ac:dyDescent="0.25">
      <c r="B2307" s="9" t="s">
        <v>2971</v>
      </c>
      <c r="C2307" s="1">
        <v>19</v>
      </c>
      <c r="D2307" s="2" t="s">
        <v>8438</v>
      </c>
      <c r="E2307" s="16"/>
      <c r="F2307" s="16" t="str">
        <f>IF(INDEX(I.Electricity.ES2U19C3,19)="","",INDEX(I.Electricity.ES2U19C3,19))</f>
        <v/>
      </c>
      <c r="G2307" s="16"/>
      <c r="H2307" s="1" t="str">
        <f t="shared" si="78"/>
        <v>Complete</v>
      </c>
      <c r="I2307" s="68" t="s">
        <v>2990</v>
      </c>
    </row>
    <row r="2308" spans="2:9" ht="15" customHeight="1" x14ac:dyDescent="0.25">
      <c r="B2308" s="9" t="s">
        <v>2971</v>
      </c>
      <c r="C2308" s="1">
        <v>20</v>
      </c>
      <c r="D2308" s="2" t="s">
        <v>8438</v>
      </c>
      <c r="E2308" s="16"/>
      <c r="F2308" s="16" t="str">
        <f>IF(INDEX(I.Electricity.ES2U19C3,20)="","",INDEX(I.Electricity.ES2U19C3,20))</f>
        <v/>
      </c>
      <c r="G2308" s="16"/>
      <c r="H2308" s="1" t="str">
        <f t="shared" si="78"/>
        <v>Complete</v>
      </c>
      <c r="I2308" s="68" t="s">
        <v>2991</v>
      </c>
    </row>
    <row r="2309" spans="2:9" ht="15" customHeight="1" x14ac:dyDescent="0.25">
      <c r="B2309" s="7" t="s">
        <v>2971</v>
      </c>
      <c r="C2309" s="5">
        <v>21</v>
      </c>
      <c r="D2309" s="6" t="s">
        <v>8438</v>
      </c>
      <c r="E2309" s="76"/>
      <c r="F2309" s="76" t="str">
        <f>IF(INDEX(I.Electricity.ES2U19C3,21)="","",INDEX(I.Electricity.ES2U19C3,21))</f>
        <v/>
      </c>
      <c r="G2309" s="76"/>
      <c r="H2309" s="5" t="str">
        <f t="shared" si="78"/>
        <v>Complete</v>
      </c>
      <c r="I2309" s="71" t="s">
        <v>2992</v>
      </c>
    </row>
    <row r="2310" spans="2:9" ht="15" customHeight="1" x14ac:dyDescent="0.25">
      <c r="B2310" s="9" t="s">
        <v>2993</v>
      </c>
      <c r="C2310" s="1">
        <v>1</v>
      </c>
      <c r="D2310" s="2" t="s">
        <v>8439</v>
      </c>
      <c r="E2310" s="16"/>
      <c r="F2310" s="16" t="str">
        <f>IF(INDEX(I.Electricity.ES2U20C3,1)="","",INDEX(I.Electricity.ES2U20C3,1))</f>
        <v/>
      </c>
      <c r="G2310" s="16"/>
      <c r="H2310" s="1" t="str">
        <f t="shared" ref="H2310:H2330" si="79">IF(AND(I.Developer.ES2=TRUE,I.Facility.UnitCount&gt;=20,I.Developer.C3=TRUE,F2310=""),"Incomplete","Complete")</f>
        <v>Complete</v>
      </c>
      <c r="I2310" s="68" t="s">
        <v>2994</v>
      </c>
    </row>
    <row r="2311" spans="2:9" ht="15" customHeight="1" x14ac:dyDescent="0.25">
      <c r="B2311" s="9" t="s">
        <v>2993</v>
      </c>
      <c r="C2311" s="1">
        <v>2</v>
      </c>
      <c r="D2311" s="2" t="s">
        <v>8439</v>
      </c>
      <c r="E2311" s="16"/>
      <c r="F2311" s="16" t="str">
        <f>IF(INDEX(I.Electricity.ES2U20C3,2)="","",INDEX(I.Electricity.ES2U20C3,2))</f>
        <v/>
      </c>
      <c r="G2311" s="16"/>
      <c r="H2311" s="1" t="str">
        <f t="shared" si="79"/>
        <v>Complete</v>
      </c>
      <c r="I2311" s="68" t="s">
        <v>2995</v>
      </c>
    </row>
    <row r="2312" spans="2:9" ht="15" customHeight="1" x14ac:dyDescent="0.25">
      <c r="B2312" s="9" t="s">
        <v>2993</v>
      </c>
      <c r="C2312" s="1">
        <v>3</v>
      </c>
      <c r="D2312" s="2" t="s">
        <v>8439</v>
      </c>
      <c r="E2312" s="16"/>
      <c r="F2312" s="16" t="str">
        <f>IF(INDEX(I.Electricity.ES2U20C3,3)="","",INDEX(I.Electricity.ES2U20C3,3))</f>
        <v/>
      </c>
      <c r="G2312" s="16"/>
      <c r="H2312" s="1" t="str">
        <f t="shared" si="79"/>
        <v>Complete</v>
      </c>
      <c r="I2312" s="68" t="s">
        <v>2996</v>
      </c>
    </row>
    <row r="2313" spans="2:9" ht="15" customHeight="1" x14ac:dyDescent="0.25">
      <c r="B2313" s="9" t="s">
        <v>2993</v>
      </c>
      <c r="C2313" s="1">
        <v>4</v>
      </c>
      <c r="D2313" s="2" t="s">
        <v>8439</v>
      </c>
      <c r="E2313" s="16"/>
      <c r="F2313" s="16" t="str">
        <f>IF(INDEX(I.Electricity.ES2U20C3,4)="","",INDEX(I.Electricity.ES2U20C3,4))</f>
        <v/>
      </c>
      <c r="G2313" s="16"/>
      <c r="H2313" s="1" t="str">
        <f t="shared" si="79"/>
        <v>Complete</v>
      </c>
      <c r="I2313" s="68" t="s">
        <v>2997</v>
      </c>
    </row>
    <row r="2314" spans="2:9" ht="15" customHeight="1" x14ac:dyDescent="0.25">
      <c r="B2314" s="9" t="s">
        <v>2993</v>
      </c>
      <c r="C2314" s="1">
        <v>5</v>
      </c>
      <c r="D2314" s="2" t="s">
        <v>8439</v>
      </c>
      <c r="E2314" s="16"/>
      <c r="F2314" s="16" t="str">
        <f>IF(INDEX(I.Electricity.ES2U20C3,5)="","",INDEX(I.Electricity.ES2U20C3,5))</f>
        <v/>
      </c>
      <c r="G2314" s="16"/>
      <c r="H2314" s="1" t="str">
        <f t="shared" si="79"/>
        <v>Complete</v>
      </c>
      <c r="I2314" s="68" t="s">
        <v>2998</v>
      </c>
    </row>
    <row r="2315" spans="2:9" ht="15" customHeight="1" x14ac:dyDescent="0.25">
      <c r="B2315" s="9" t="s">
        <v>2993</v>
      </c>
      <c r="C2315" s="1">
        <v>6</v>
      </c>
      <c r="D2315" s="2" t="s">
        <v>8439</v>
      </c>
      <c r="E2315" s="16"/>
      <c r="F2315" s="16" t="str">
        <f>IF(INDEX(I.Electricity.ES2U20C3,6)="","",INDEX(I.Electricity.ES2U20C3,6))</f>
        <v/>
      </c>
      <c r="G2315" s="16"/>
      <c r="H2315" s="1" t="str">
        <f t="shared" si="79"/>
        <v>Complete</v>
      </c>
      <c r="I2315" s="68" t="s">
        <v>2999</v>
      </c>
    </row>
    <row r="2316" spans="2:9" ht="15" customHeight="1" x14ac:dyDescent="0.25">
      <c r="B2316" s="9" t="s">
        <v>2993</v>
      </c>
      <c r="C2316" s="1">
        <v>7</v>
      </c>
      <c r="D2316" s="2" t="s">
        <v>8439</v>
      </c>
      <c r="E2316" s="16"/>
      <c r="F2316" s="16" t="str">
        <f>IF(INDEX(I.Electricity.ES2U20C3,7)="","",INDEX(I.Electricity.ES2U20C3,7))</f>
        <v/>
      </c>
      <c r="G2316" s="16"/>
      <c r="H2316" s="1" t="str">
        <f t="shared" si="79"/>
        <v>Complete</v>
      </c>
      <c r="I2316" s="68" t="s">
        <v>3000</v>
      </c>
    </row>
    <row r="2317" spans="2:9" ht="15" customHeight="1" x14ac:dyDescent="0.25">
      <c r="B2317" s="9" t="s">
        <v>2993</v>
      </c>
      <c r="C2317" s="1">
        <v>8</v>
      </c>
      <c r="D2317" s="2" t="s">
        <v>8439</v>
      </c>
      <c r="E2317" s="16"/>
      <c r="F2317" s="16" t="str">
        <f>IF(INDEX(I.Electricity.ES2U20C3,8)="","",INDEX(I.Electricity.ES2U20C3,8))</f>
        <v/>
      </c>
      <c r="G2317" s="16"/>
      <c r="H2317" s="1" t="str">
        <f t="shared" si="79"/>
        <v>Complete</v>
      </c>
      <c r="I2317" s="68" t="s">
        <v>3001</v>
      </c>
    </row>
    <row r="2318" spans="2:9" ht="15" customHeight="1" x14ac:dyDescent="0.25">
      <c r="B2318" s="9" t="s">
        <v>2993</v>
      </c>
      <c r="C2318" s="1">
        <v>9</v>
      </c>
      <c r="D2318" s="2" t="s">
        <v>8439</v>
      </c>
      <c r="E2318" s="16"/>
      <c r="F2318" s="16" t="str">
        <f>IF(INDEX(I.Electricity.ES2U20C3,9)="","",INDEX(I.Electricity.ES2U20C3,9))</f>
        <v/>
      </c>
      <c r="G2318" s="16"/>
      <c r="H2318" s="1" t="str">
        <f t="shared" si="79"/>
        <v>Complete</v>
      </c>
      <c r="I2318" s="68" t="s">
        <v>3002</v>
      </c>
    </row>
    <row r="2319" spans="2:9" ht="15" customHeight="1" x14ac:dyDescent="0.25">
      <c r="B2319" s="9" t="s">
        <v>2993</v>
      </c>
      <c r="C2319" s="1">
        <v>10</v>
      </c>
      <c r="D2319" s="2" t="s">
        <v>8439</v>
      </c>
      <c r="E2319" s="16"/>
      <c r="F2319" s="16" t="str">
        <f>IF(INDEX(I.Electricity.ES2U20C3,10)="","",INDEX(I.Electricity.ES2U20C3,10))</f>
        <v/>
      </c>
      <c r="G2319" s="16"/>
      <c r="H2319" s="1" t="str">
        <f t="shared" si="79"/>
        <v>Complete</v>
      </c>
      <c r="I2319" s="68" t="s">
        <v>3003</v>
      </c>
    </row>
    <row r="2320" spans="2:9" ht="15" customHeight="1" x14ac:dyDescent="0.25">
      <c r="B2320" s="9" t="s">
        <v>2993</v>
      </c>
      <c r="C2320" s="1">
        <v>11</v>
      </c>
      <c r="D2320" s="2" t="s">
        <v>8439</v>
      </c>
      <c r="E2320" s="16"/>
      <c r="F2320" s="16" t="str">
        <f>IF(INDEX(I.Electricity.ES2U20C3,11)="","",INDEX(I.Electricity.ES2U20C3,11))</f>
        <v/>
      </c>
      <c r="G2320" s="16"/>
      <c r="H2320" s="1" t="str">
        <f t="shared" si="79"/>
        <v>Complete</v>
      </c>
      <c r="I2320" s="68" t="s">
        <v>3004</v>
      </c>
    </row>
    <row r="2321" spans="2:9" ht="15" customHeight="1" x14ac:dyDescent="0.25">
      <c r="B2321" s="9" t="s">
        <v>2993</v>
      </c>
      <c r="C2321" s="1">
        <v>12</v>
      </c>
      <c r="D2321" s="2" t="s">
        <v>8439</v>
      </c>
      <c r="E2321" s="16"/>
      <c r="F2321" s="16" t="str">
        <f>IF(INDEX(I.Electricity.ES2U20C3,12)="","",INDEX(I.Electricity.ES2U20C3,12))</f>
        <v/>
      </c>
      <c r="G2321" s="16"/>
      <c r="H2321" s="1" t="str">
        <f t="shared" si="79"/>
        <v>Complete</v>
      </c>
      <c r="I2321" s="68" t="s">
        <v>3005</v>
      </c>
    </row>
    <row r="2322" spans="2:9" ht="15" customHeight="1" x14ac:dyDescent="0.25">
      <c r="B2322" s="9" t="s">
        <v>2993</v>
      </c>
      <c r="C2322" s="1">
        <v>13</v>
      </c>
      <c r="D2322" s="2" t="s">
        <v>8439</v>
      </c>
      <c r="E2322" s="16"/>
      <c r="F2322" s="16" t="str">
        <f>IF(INDEX(I.Electricity.ES2U20C3,13)="","",INDEX(I.Electricity.ES2U20C3,13))</f>
        <v/>
      </c>
      <c r="G2322" s="16"/>
      <c r="H2322" s="1" t="str">
        <f t="shared" si="79"/>
        <v>Complete</v>
      </c>
      <c r="I2322" s="68" t="s">
        <v>3006</v>
      </c>
    </row>
    <row r="2323" spans="2:9" ht="15" customHeight="1" x14ac:dyDescent="0.25">
      <c r="B2323" s="9" t="s">
        <v>2993</v>
      </c>
      <c r="C2323" s="1">
        <v>14</v>
      </c>
      <c r="D2323" s="2" t="s">
        <v>8439</v>
      </c>
      <c r="E2323" s="16"/>
      <c r="F2323" s="16" t="str">
        <f>IF(INDEX(I.Electricity.ES2U20C3,14)="","",INDEX(I.Electricity.ES2U20C3,14))</f>
        <v/>
      </c>
      <c r="G2323" s="16"/>
      <c r="H2323" s="1" t="str">
        <f t="shared" si="79"/>
        <v>Complete</v>
      </c>
      <c r="I2323" s="68" t="s">
        <v>3007</v>
      </c>
    </row>
    <row r="2324" spans="2:9" ht="15" customHeight="1" x14ac:dyDescent="0.25">
      <c r="B2324" s="9" t="s">
        <v>2993</v>
      </c>
      <c r="C2324" s="1">
        <v>15</v>
      </c>
      <c r="D2324" s="2" t="s">
        <v>8439</v>
      </c>
      <c r="E2324" s="16"/>
      <c r="F2324" s="16" t="str">
        <f>IF(INDEX(I.Electricity.ES2U20C3,15)="","",INDEX(I.Electricity.ES2U20C3,15))</f>
        <v/>
      </c>
      <c r="G2324" s="16"/>
      <c r="H2324" s="1" t="str">
        <f t="shared" si="79"/>
        <v>Complete</v>
      </c>
      <c r="I2324" s="68" t="s">
        <v>3008</v>
      </c>
    </row>
    <row r="2325" spans="2:9" ht="15" customHeight="1" x14ac:dyDescent="0.25">
      <c r="B2325" s="9" t="s">
        <v>2993</v>
      </c>
      <c r="C2325" s="1">
        <v>16</v>
      </c>
      <c r="D2325" s="2" t="s">
        <v>8439</v>
      </c>
      <c r="E2325" s="16"/>
      <c r="F2325" s="16" t="str">
        <f>IF(INDEX(I.Electricity.ES2U20C3,16)="","",INDEX(I.Electricity.ES2U20C3,16))</f>
        <v/>
      </c>
      <c r="G2325" s="16"/>
      <c r="H2325" s="1" t="str">
        <f t="shared" si="79"/>
        <v>Complete</v>
      </c>
      <c r="I2325" s="68" t="s">
        <v>3009</v>
      </c>
    </row>
    <row r="2326" spans="2:9" ht="15" customHeight="1" x14ac:dyDescent="0.25">
      <c r="B2326" s="9" t="s">
        <v>2993</v>
      </c>
      <c r="C2326" s="1">
        <v>17</v>
      </c>
      <c r="D2326" s="2" t="s">
        <v>8439</v>
      </c>
      <c r="E2326" s="16"/>
      <c r="F2326" s="16" t="str">
        <f>IF(INDEX(I.Electricity.ES2U20C3,17)="","",INDEX(I.Electricity.ES2U20C3,17))</f>
        <v/>
      </c>
      <c r="G2326" s="16"/>
      <c r="H2326" s="1" t="str">
        <f t="shared" si="79"/>
        <v>Complete</v>
      </c>
      <c r="I2326" s="68" t="s">
        <v>3010</v>
      </c>
    </row>
    <row r="2327" spans="2:9" ht="15" customHeight="1" x14ac:dyDescent="0.25">
      <c r="B2327" s="9" t="s">
        <v>2993</v>
      </c>
      <c r="C2327" s="1">
        <v>18</v>
      </c>
      <c r="D2327" s="2" t="s">
        <v>8439</v>
      </c>
      <c r="E2327" s="16"/>
      <c r="F2327" s="16" t="str">
        <f>IF(INDEX(I.Electricity.ES2U20C3,18)="","",INDEX(I.Electricity.ES2U20C3,18))</f>
        <v/>
      </c>
      <c r="G2327" s="16"/>
      <c r="H2327" s="1" t="str">
        <f t="shared" si="79"/>
        <v>Complete</v>
      </c>
      <c r="I2327" s="68" t="s">
        <v>3011</v>
      </c>
    </row>
    <row r="2328" spans="2:9" ht="15" customHeight="1" x14ac:dyDescent="0.25">
      <c r="B2328" s="9" t="s">
        <v>2993</v>
      </c>
      <c r="C2328" s="1">
        <v>19</v>
      </c>
      <c r="D2328" s="2" t="s">
        <v>8439</v>
      </c>
      <c r="E2328" s="16"/>
      <c r="F2328" s="16" t="str">
        <f>IF(INDEX(I.Electricity.ES2U20C3,19)="","",INDEX(I.Electricity.ES2U20C3,19))</f>
        <v/>
      </c>
      <c r="G2328" s="16"/>
      <c r="H2328" s="1" t="str">
        <f t="shared" si="79"/>
        <v>Complete</v>
      </c>
      <c r="I2328" s="68" t="s">
        <v>3012</v>
      </c>
    </row>
    <row r="2329" spans="2:9" ht="15" customHeight="1" x14ac:dyDescent="0.25">
      <c r="B2329" s="9" t="s">
        <v>2993</v>
      </c>
      <c r="C2329" s="1">
        <v>20</v>
      </c>
      <c r="D2329" s="2" t="s">
        <v>8439</v>
      </c>
      <c r="E2329" s="16"/>
      <c r="F2329" s="16" t="str">
        <f>IF(INDEX(I.Electricity.ES2U20C3,20)="","",INDEX(I.Electricity.ES2U20C3,20))</f>
        <v/>
      </c>
      <c r="G2329" s="16"/>
      <c r="H2329" s="1" t="str">
        <f t="shared" si="79"/>
        <v>Complete</v>
      </c>
      <c r="I2329" s="68" t="s">
        <v>3013</v>
      </c>
    </row>
    <row r="2330" spans="2:9" ht="15" customHeight="1" x14ac:dyDescent="0.25">
      <c r="B2330" s="7" t="s">
        <v>2993</v>
      </c>
      <c r="C2330" s="5">
        <v>21</v>
      </c>
      <c r="D2330" s="6" t="s">
        <v>8439</v>
      </c>
      <c r="E2330" s="76"/>
      <c r="F2330" s="76" t="str">
        <f>IF(INDEX(I.Electricity.ES2U20C3,21)="","",INDEX(I.Electricity.ES2U20C3,21))</f>
        <v/>
      </c>
      <c r="G2330" s="76"/>
      <c r="H2330" s="5" t="str">
        <f t="shared" si="79"/>
        <v>Complete</v>
      </c>
      <c r="I2330" s="71" t="s">
        <v>3014</v>
      </c>
    </row>
    <row r="2331" spans="2:9" ht="15" customHeight="1" x14ac:dyDescent="0.25">
      <c r="B2331" s="9" t="s">
        <v>3015</v>
      </c>
      <c r="C2331" s="1">
        <v>1</v>
      </c>
      <c r="D2331" s="2" t="s">
        <v>8440</v>
      </c>
      <c r="E2331" s="16"/>
      <c r="F2331" s="16" t="str">
        <f>IF(INDEX(I.Electricity.ES2U1C4,1)="","",INDEX(I.Electricity.ES2U1C4,1))</f>
        <v/>
      </c>
      <c r="G2331" s="16"/>
      <c r="H2331" s="1" t="str">
        <f>IF(AND(I.Developer.ES2=TRUE,I.Facility.UnitCount&gt;=1,I.Developer.C4=TRUE,F2331=""),"Incomplete","Complete")</f>
        <v>Complete</v>
      </c>
      <c r="I2331" s="68" t="s">
        <v>3016</v>
      </c>
    </row>
    <row r="2332" spans="2:9" ht="15" customHeight="1" x14ac:dyDescent="0.25">
      <c r="B2332" s="9" t="s">
        <v>3015</v>
      </c>
      <c r="C2332" s="1">
        <v>2</v>
      </c>
      <c r="D2332" s="2" t="s">
        <v>8440</v>
      </c>
      <c r="E2332" s="16"/>
      <c r="F2332" s="16" t="str">
        <f>IF(INDEX(I.Electricity.ES2U1C4,2)="","",INDEX(I.Electricity.ES2U1C4,2))</f>
        <v/>
      </c>
      <c r="G2332" s="16"/>
      <c r="H2332" s="1" t="str">
        <f>IF(AND(I.Developer.ES2=TRUE,I.Facility.UnitCount&gt;=1,I.Developer.C4=TRUE,F2332=""),"Incomplete","Complete")</f>
        <v>Complete</v>
      </c>
      <c r="I2332" s="68" t="s">
        <v>3017</v>
      </c>
    </row>
    <row r="2333" spans="2:9" ht="15" customHeight="1" x14ac:dyDescent="0.25">
      <c r="B2333" s="7" t="s">
        <v>3015</v>
      </c>
      <c r="C2333" s="5">
        <v>3</v>
      </c>
      <c r="D2333" s="6" t="s">
        <v>8440</v>
      </c>
      <c r="E2333" s="76"/>
      <c r="F2333" s="76" t="str">
        <f>IF(INDEX(I.Electricity.ES2U1C4,3)="","",INDEX(I.Electricity.ES2U1C4,3))</f>
        <v/>
      </c>
      <c r="G2333" s="76"/>
      <c r="H2333" s="5" t="str">
        <f>IF(AND(I.Developer.ES2=TRUE,I.Facility.UnitCount&gt;=1,I.Developer.C4=TRUE,F2333=""),"Incomplete","Complete")</f>
        <v>Complete</v>
      </c>
      <c r="I2333" s="71" t="s">
        <v>3018</v>
      </c>
    </row>
    <row r="2334" spans="2:9" ht="15" customHeight="1" x14ac:dyDescent="0.25">
      <c r="B2334" s="9" t="s">
        <v>3019</v>
      </c>
      <c r="C2334" s="1">
        <v>1</v>
      </c>
      <c r="D2334" s="2" t="s">
        <v>8441</v>
      </c>
      <c r="E2334" s="16"/>
      <c r="F2334" s="16" t="str">
        <f>IF(INDEX(I.Electricity.ES2U2C4,1)="","",INDEX(I.Electricity.ES2U2C4,1))</f>
        <v/>
      </c>
      <c r="G2334" s="16"/>
      <c r="H2334" s="1" t="str">
        <f>IF(AND(I.Developer.ES2=TRUE,I.Facility.UnitCount&gt;=2,I.Developer.C4=TRUE,F2334=""),"Incomplete","Complete")</f>
        <v>Complete</v>
      </c>
      <c r="I2334" s="68" t="s">
        <v>3020</v>
      </c>
    </row>
    <row r="2335" spans="2:9" ht="15" customHeight="1" x14ac:dyDescent="0.25">
      <c r="B2335" s="9" t="s">
        <v>3019</v>
      </c>
      <c r="C2335" s="1">
        <v>2</v>
      </c>
      <c r="D2335" s="2" t="s">
        <v>8441</v>
      </c>
      <c r="E2335" s="16"/>
      <c r="F2335" s="16" t="str">
        <f>IF(INDEX(I.Electricity.ES2U2C4,2)="","",INDEX(I.Electricity.ES2U2C4,2))</f>
        <v/>
      </c>
      <c r="G2335" s="16"/>
      <c r="H2335" s="1" t="str">
        <f>IF(AND(I.Developer.ES2=TRUE,I.Facility.UnitCount&gt;=2,I.Developer.C4=TRUE,F2335=""),"Incomplete","Complete")</f>
        <v>Complete</v>
      </c>
      <c r="I2335" s="68" t="s">
        <v>3021</v>
      </c>
    </row>
    <row r="2336" spans="2:9" ht="15" customHeight="1" x14ac:dyDescent="0.25">
      <c r="B2336" s="7" t="s">
        <v>3019</v>
      </c>
      <c r="C2336" s="5">
        <v>3</v>
      </c>
      <c r="D2336" s="6" t="s">
        <v>8441</v>
      </c>
      <c r="E2336" s="76"/>
      <c r="F2336" s="76" t="str">
        <f>IF(INDEX(I.Electricity.ES2U2C4,3)="","",INDEX(I.Electricity.ES2U2C4,3))</f>
        <v/>
      </c>
      <c r="G2336" s="76"/>
      <c r="H2336" s="5" t="str">
        <f>IF(AND(I.Developer.ES2=TRUE,I.Facility.UnitCount&gt;=2,I.Developer.C4=TRUE,F2336=""),"Incomplete","Complete")</f>
        <v>Complete</v>
      </c>
      <c r="I2336" s="71" t="s">
        <v>3022</v>
      </c>
    </row>
    <row r="2337" spans="2:9" ht="15" customHeight="1" x14ac:dyDescent="0.25">
      <c r="B2337" s="9" t="s">
        <v>3023</v>
      </c>
      <c r="C2337" s="1">
        <v>1</v>
      </c>
      <c r="D2337" s="2" t="s">
        <v>8442</v>
      </c>
      <c r="E2337" s="16"/>
      <c r="F2337" s="16" t="str">
        <f>IF(INDEX(I.Electricity.ES2U3C4,1)="","",INDEX(I.Electricity.ES2U3C4,1))</f>
        <v/>
      </c>
      <c r="G2337" s="16"/>
      <c r="H2337" s="1" t="str">
        <f>IF(AND(I.Developer.ES2=TRUE,I.Facility.UnitCount&gt;=3,I.Developer.C4=TRUE,F2337=""),"Incomplete","Complete")</f>
        <v>Complete</v>
      </c>
      <c r="I2337" s="68" t="s">
        <v>3024</v>
      </c>
    </row>
    <row r="2338" spans="2:9" ht="15" customHeight="1" x14ac:dyDescent="0.25">
      <c r="B2338" s="9" t="s">
        <v>3023</v>
      </c>
      <c r="C2338" s="1">
        <v>2</v>
      </c>
      <c r="D2338" s="2" t="s">
        <v>8442</v>
      </c>
      <c r="E2338" s="16"/>
      <c r="F2338" s="16" t="str">
        <f>IF(INDEX(I.Electricity.ES2U3C4,2)="","",INDEX(I.Electricity.ES2U3C4,2))</f>
        <v/>
      </c>
      <c r="G2338" s="16"/>
      <c r="H2338" s="1" t="str">
        <f>IF(AND(I.Developer.ES2=TRUE,I.Facility.UnitCount&gt;=3,I.Developer.C4=TRUE,F2338=""),"Incomplete","Complete")</f>
        <v>Complete</v>
      </c>
      <c r="I2338" s="68" t="s">
        <v>3025</v>
      </c>
    </row>
    <row r="2339" spans="2:9" ht="15" customHeight="1" x14ac:dyDescent="0.25">
      <c r="B2339" s="7" t="s">
        <v>3023</v>
      </c>
      <c r="C2339" s="5">
        <v>3</v>
      </c>
      <c r="D2339" s="6" t="s">
        <v>8442</v>
      </c>
      <c r="E2339" s="76"/>
      <c r="F2339" s="76" t="str">
        <f>IF(INDEX(I.Electricity.ES2U3C4,3)="","",INDEX(I.Electricity.ES2U3C4,3))</f>
        <v/>
      </c>
      <c r="G2339" s="76"/>
      <c r="H2339" s="5" t="str">
        <f>IF(AND(I.Developer.ES2=TRUE,I.Facility.UnitCount&gt;=3,I.Developer.C4=TRUE,F2339=""),"Incomplete","Complete")</f>
        <v>Complete</v>
      </c>
      <c r="I2339" s="71" t="s">
        <v>3026</v>
      </c>
    </row>
    <row r="2340" spans="2:9" ht="15" customHeight="1" x14ac:dyDescent="0.25">
      <c r="B2340" s="9" t="s">
        <v>3027</v>
      </c>
      <c r="C2340" s="1">
        <v>1</v>
      </c>
      <c r="D2340" s="2" t="s">
        <v>8443</v>
      </c>
      <c r="E2340" s="16"/>
      <c r="F2340" s="16" t="str">
        <f>IF(INDEX(I.Electricity.ES2U4C4,1)="","",INDEX(I.Electricity.ES2U4C4,1))</f>
        <v/>
      </c>
      <c r="G2340" s="16"/>
      <c r="H2340" s="1" t="str">
        <f>IF(AND(I.Developer.ES2=TRUE,I.Facility.UnitCount&gt;=4,I.Developer.C4=TRUE,F2340=""),"Incomplete","Complete")</f>
        <v>Complete</v>
      </c>
      <c r="I2340" s="68" t="s">
        <v>3028</v>
      </c>
    </row>
    <row r="2341" spans="2:9" ht="15" customHeight="1" x14ac:dyDescent="0.25">
      <c r="B2341" s="9" t="s">
        <v>3027</v>
      </c>
      <c r="C2341" s="1">
        <v>2</v>
      </c>
      <c r="D2341" s="2" t="s">
        <v>8443</v>
      </c>
      <c r="E2341" s="16"/>
      <c r="F2341" s="16" t="str">
        <f>IF(INDEX(I.Electricity.ES2U4C4,2)="","",INDEX(I.Electricity.ES2U4C4,2))</f>
        <v/>
      </c>
      <c r="G2341" s="16"/>
      <c r="H2341" s="1" t="str">
        <f>IF(AND(I.Developer.ES2=TRUE,I.Facility.UnitCount&gt;=4,I.Developer.C4=TRUE,F2341=""),"Incomplete","Complete")</f>
        <v>Complete</v>
      </c>
      <c r="I2341" s="68" t="s">
        <v>3029</v>
      </c>
    </row>
    <row r="2342" spans="2:9" ht="15" customHeight="1" x14ac:dyDescent="0.25">
      <c r="B2342" s="7" t="s">
        <v>3027</v>
      </c>
      <c r="C2342" s="5">
        <v>3</v>
      </c>
      <c r="D2342" s="6" t="s">
        <v>8443</v>
      </c>
      <c r="E2342" s="76"/>
      <c r="F2342" s="76" t="str">
        <f>IF(INDEX(I.Electricity.ES2U4C4,3)="","",INDEX(I.Electricity.ES2U4C4,3))</f>
        <v/>
      </c>
      <c r="G2342" s="76"/>
      <c r="H2342" s="5" t="str">
        <f>IF(AND(I.Developer.ES2=TRUE,I.Facility.UnitCount&gt;=4,I.Developer.C4=TRUE,F2342=""),"Incomplete","Complete")</f>
        <v>Complete</v>
      </c>
      <c r="I2342" s="71" t="s">
        <v>3030</v>
      </c>
    </row>
    <row r="2343" spans="2:9" ht="15" customHeight="1" x14ac:dyDescent="0.25">
      <c r="B2343" s="9" t="s">
        <v>3031</v>
      </c>
      <c r="C2343" s="1">
        <v>1</v>
      </c>
      <c r="D2343" s="2" t="s">
        <v>8444</v>
      </c>
      <c r="E2343" s="16"/>
      <c r="F2343" s="16" t="str">
        <f>IF(INDEX(I.Electricity.ES2U5C4,1)="","",INDEX(I.Electricity.ES2U5C4,1))</f>
        <v/>
      </c>
      <c r="G2343" s="16"/>
      <c r="H2343" s="1" t="str">
        <f>IF(AND(I.Developer.ES2=TRUE,I.Facility.UnitCount&gt;=5,I.Developer.C4=TRUE,F2343=""),"Incomplete","Complete")</f>
        <v>Complete</v>
      </c>
      <c r="I2343" s="68" t="s">
        <v>3032</v>
      </c>
    </row>
    <row r="2344" spans="2:9" ht="15" customHeight="1" x14ac:dyDescent="0.25">
      <c r="B2344" s="9" t="s">
        <v>3031</v>
      </c>
      <c r="C2344" s="1">
        <v>2</v>
      </c>
      <c r="D2344" s="2" t="s">
        <v>8444</v>
      </c>
      <c r="E2344" s="16"/>
      <c r="F2344" s="16" t="str">
        <f>IF(INDEX(I.Electricity.ES2U5C4,2)="","",INDEX(I.Electricity.ES2U5C4,2))</f>
        <v/>
      </c>
      <c r="G2344" s="16"/>
      <c r="H2344" s="1" t="str">
        <f>IF(AND(I.Developer.ES2=TRUE,I.Facility.UnitCount&gt;=5,I.Developer.C4=TRUE,F2344=""),"Incomplete","Complete")</f>
        <v>Complete</v>
      </c>
      <c r="I2344" s="68" t="s">
        <v>3033</v>
      </c>
    </row>
    <row r="2345" spans="2:9" ht="15" customHeight="1" x14ac:dyDescent="0.25">
      <c r="B2345" s="7" t="s">
        <v>3031</v>
      </c>
      <c r="C2345" s="5">
        <v>3</v>
      </c>
      <c r="D2345" s="6" t="s">
        <v>8444</v>
      </c>
      <c r="E2345" s="76"/>
      <c r="F2345" s="76" t="str">
        <f>IF(INDEX(I.Electricity.ES2U5C4,3)="","",INDEX(I.Electricity.ES2U5C4,3))</f>
        <v/>
      </c>
      <c r="G2345" s="76"/>
      <c r="H2345" s="5" t="str">
        <f>IF(AND(I.Developer.ES2=TRUE,I.Facility.UnitCount&gt;=5,I.Developer.C4=TRUE,F2345=""),"Incomplete","Complete")</f>
        <v>Complete</v>
      </c>
      <c r="I2345" s="71" t="s">
        <v>3034</v>
      </c>
    </row>
    <row r="2346" spans="2:9" ht="15" customHeight="1" x14ac:dyDescent="0.25">
      <c r="B2346" s="9" t="s">
        <v>3035</v>
      </c>
      <c r="C2346" s="1">
        <v>1</v>
      </c>
      <c r="D2346" s="2" t="s">
        <v>8445</v>
      </c>
      <c r="E2346" s="16"/>
      <c r="F2346" s="16" t="str">
        <f>IF(INDEX(I.Electricity.ES2U6C4,1)="","",INDEX(I.Electricity.ES2U6C4,1))</f>
        <v/>
      </c>
      <c r="G2346" s="16"/>
      <c r="H2346" s="1" t="str">
        <f>IF(AND(I.Developer.ES2=TRUE,I.Facility.UnitCount&gt;=6,I.Developer.C4=TRUE,F2346=""),"Incomplete","Complete")</f>
        <v>Complete</v>
      </c>
      <c r="I2346" s="68" t="s">
        <v>3036</v>
      </c>
    </row>
    <row r="2347" spans="2:9" ht="15" customHeight="1" x14ac:dyDescent="0.25">
      <c r="B2347" s="9" t="s">
        <v>3035</v>
      </c>
      <c r="C2347" s="1">
        <v>2</v>
      </c>
      <c r="D2347" s="2" t="s">
        <v>8445</v>
      </c>
      <c r="E2347" s="16"/>
      <c r="F2347" s="16" t="str">
        <f>IF(INDEX(I.Electricity.ES2U6C4,2)="","",INDEX(I.Electricity.ES2U6C4,2))</f>
        <v/>
      </c>
      <c r="G2347" s="16"/>
      <c r="H2347" s="1" t="str">
        <f>IF(AND(I.Developer.ES2=TRUE,I.Facility.UnitCount&gt;=6,I.Developer.C4=TRUE,F2347=""),"Incomplete","Complete")</f>
        <v>Complete</v>
      </c>
      <c r="I2347" s="68" t="s">
        <v>3037</v>
      </c>
    </row>
    <row r="2348" spans="2:9" ht="15" customHeight="1" x14ac:dyDescent="0.25">
      <c r="B2348" s="7" t="s">
        <v>3035</v>
      </c>
      <c r="C2348" s="5">
        <v>3</v>
      </c>
      <c r="D2348" s="6" t="s">
        <v>8445</v>
      </c>
      <c r="E2348" s="76"/>
      <c r="F2348" s="76" t="str">
        <f>IF(INDEX(I.Electricity.ES2U6C4,3)="","",INDEX(I.Electricity.ES2U6C4,3))</f>
        <v/>
      </c>
      <c r="G2348" s="76"/>
      <c r="H2348" s="5" t="str">
        <f>IF(AND(I.Developer.ES2=TRUE,I.Facility.UnitCount&gt;=6,I.Developer.C4=TRUE,F2348=""),"Incomplete","Complete")</f>
        <v>Complete</v>
      </c>
      <c r="I2348" s="71" t="s">
        <v>3038</v>
      </c>
    </row>
    <row r="2349" spans="2:9" ht="15" customHeight="1" x14ac:dyDescent="0.25">
      <c r="B2349" s="9" t="s">
        <v>3039</v>
      </c>
      <c r="C2349" s="1">
        <v>1</v>
      </c>
      <c r="D2349" s="2" t="s">
        <v>8446</v>
      </c>
      <c r="E2349" s="16"/>
      <c r="F2349" s="16" t="str">
        <f>IF(INDEX(I.Electricity.ES2U7C4,1)="","",INDEX(I.Electricity.ES2U7C4,1))</f>
        <v/>
      </c>
      <c r="G2349" s="16"/>
      <c r="H2349" s="1" t="str">
        <f>IF(AND(I.Developer.ES2=TRUE,I.Facility.UnitCount&gt;=7,I.Developer.C4=TRUE,F2349=""),"Incomplete","Complete")</f>
        <v>Complete</v>
      </c>
      <c r="I2349" s="68" t="s">
        <v>3040</v>
      </c>
    </row>
    <row r="2350" spans="2:9" ht="15" customHeight="1" x14ac:dyDescent="0.25">
      <c r="B2350" s="9" t="s">
        <v>3039</v>
      </c>
      <c r="C2350" s="1">
        <v>2</v>
      </c>
      <c r="D2350" s="2" t="s">
        <v>8446</v>
      </c>
      <c r="E2350" s="16"/>
      <c r="F2350" s="16" t="str">
        <f>IF(INDEX(I.Electricity.ES2U7C4,2)="","",INDEX(I.Electricity.ES2U7C4,2))</f>
        <v/>
      </c>
      <c r="G2350" s="16"/>
      <c r="H2350" s="1" t="str">
        <f>IF(AND(I.Developer.ES2=TRUE,I.Facility.UnitCount&gt;=7,I.Developer.C4=TRUE,F2350=""),"Incomplete","Complete")</f>
        <v>Complete</v>
      </c>
      <c r="I2350" s="68" t="s">
        <v>3041</v>
      </c>
    </row>
    <row r="2351" spans="2:9" ht="15" customHeight="1" x14ac:dyDescent="0.25">
      <c r="B2351" s="7" t="s">
        <v>3039</v>
      </c>
      <c r="C2351" s="5">
        <v>3</v>
      </c>
      <c r="D2351" s="6" t="s">
        <v>8446</v>
      </c>
      <c r="E2351" s="76"/>
      <c r="F2351" s="76" t="str">
        <f>IF(INDEX(I.Electricity.ES2U7C4,3)="","",INDEX(I.Electricity.ES2U7C4,3))</f>
        <v/>
      </c>
      <c r="G2351" s="76"/>
      <c r="H2351" s="5" t="str">
        <f>IF(AND(I.Developer.ES2=TRUE,I.Facility.UnitCount&gt;=7,I.Developer.C4=TRUE,F2351=""),"Incomplete","Complete")</f>
        <v>Complete</v>
      </c>
      <c r="I2351" s="71" t="s">
        <v>3042</v>
      </c>
    </row>
    <row r="2352" spans="2:9" ht="15" customHeight="1" x14ac:dyDescent="0.25">
      <c r="B2352" s="9" t="s">
        <v>3043</v>
      </c>
      <c r="C2352" s="1">
        <v>1</v>
      </c>
      <c r="D2352" s="2" t="s">
        <v>8447</v>
      </c>
      <c r="E2352" s="16"/>
      <c r="F2352" s="16" t="str">
        <f>IF(INDEX(I.Electricity.ES2U8C4,1)="","",INDEX(I.Electricity.ES2U8C4,1))</f>
        <v/>
      </c>
      <c r="G2352" s="16"/>
      <c r="H2352" s="1" t="str">
        <f>IF(AND(I.Developer.ES2=TRUE,I.Facility.UnitCount&gt;=8,I.Developer.C4=TRUE,F2352=""),"Incomplete","Complete")</f>
        <v>Complete</v>
      </c>
      <c r="I2352" s="68" t="s">
        <v>3044</v>
      </c>
    </row>
    <row r="2353" spans="2:9" ht="15" customHeight="1" x14ac:dyDescent="0.25">
      <c r="B2353" s="9" t="s">
        <v>3043</v>
      </c>
      <c r="C2353" s="1">
        <v>2</v>
      </c>
      <c r="D2353" s="2" t="s">
        <v>8447</v>
      </c>
      <c r="E2353" s="16"/>
      <c r="F2353" s="16" t="str">
        <f>IF(INDEX(I.Electricity.ES2U8C4,2)="","",INDEX(I.Electricity.ES2U8C4,2))</f>
        <v/>
      </c>
      <c r="G2353" s="16"/>
      <c r="H2353" s="1" t="str">
        <f>IF(AND(I.Developer.ES2=TRUE,I.Facility.UnitCount&gt;=8,I.Developer.C4=TRUE,F2353=""),"Incomplete","Complete")</f>
        <v>Complete</v>
      </c>
      <c r="I2353" s="68" t="s">
        <v>3045</v>
      </c>
    </row>
    <row r="2354" spans="2:9" ht="15" customHeight="1" x14ac:dyDescent="0.25">
      <c r="B2354" s="7" t="s">
        <v>3043</v>
      </c>
      <c r="C2354" s="5">
        <v>3</v>
      </c>
      <c r="D2354" s="6" t="s">
        <v>8447</v>
      </c>
      <c r="E2354" s="76"/>
      <c r="F2354" s="76" t="str">
        <f>IF(INDEX(I.Electricity.ES2U8C4,3)="","",INDEX(I.Electricity.ES2U8C4,3))</f>
        <v/>
      </c>
      <c r="G2354" s="76"/>
      <c r="H2354" s="5" t="str">
        <f>IF(AND(I.Developer.ES2=TRUE,I.Facility.UnitCount&gt;=8,I.Developer.C4=TRUE,F2354=""),"Incomplete","Complete")</f>
        <v>Complete</v>
      </c>
      <c r="I2354" s="71" t="s">
        <v>3046</v>
      </c>
    </row>
    <row r="2355" spans="2:9" ht="15" customHeight="1" x14ac:dyDescent="0.25">
      <c r="B2355" s="9" t="s">
        <v>3047</v>
      </c>
      <c r="C2355" s="1">
        <v>1</v>
      </c>
      <c r="D2355" s="2" t="s">
        <v>8448</v>
      </c>
      <c r="E2355" s="16"/>
      <c r="F2355" s="16" t="str">
        <f>IF(INDEX(I.Electricity.ES2U9C4,1)="","",INDEX(I.Electricity.ES2U9C4,1))</f>
        <v/>
      </c>
      <c r="G2355" s="16"/>
      <c r="H2355" s="1" t="str">
        <f>IF(AND(I.Developer.ES2=TRUE,I.Facility.UnitCount&gt;=9,I.Developer.C4=TRUE,F2355=""),"Incomplete","Complete")</f>
        <v>Complete</v>
      </c>
      <c r="I2355" s="68" t="s">
        <v>3048</v>
      </c>
    </row>
    <row r="2356" spans="2:9" ht="15" customHeight="1" x14ac:dyDescent="0.25">
      <c r="B2356" s="9" t="s">
        <v>3047</v>
      </c>
      <c r="C2356" s="1">
        <v>2</v>
      </c>
      <c r="D2356" s="2" t="s">
        <v>8448</v>
      </c>
      <c r="E2356" s="16"/>
      <c r="F2356" s="16" t="str">
        <f>IF(INDEX(I.Electricity.ES2U9C4,2)="","",INDEX(I.Electricity.ES2U9C4,2))</f>
        <v/>
      </c>
      <c r="G2356" s="16"/>
      <c r="H2356" s="1" t="str">
        <f>IF(AND(I.Developer.ES2=TRUE,I.Facility.UnitCount&gt;=9,I.Developer.C4=TRUE,F2356=""),"Incomplete","Complete")</f>
        <v>Complete</v>
      </c>
      <c r="I2356" s="68" t="s">
        <v>3049</v>
      </c>
    </row>
    <row r="2357" spans="2:9" ht="15" customHeight="1" x14ac:dyDescent="0.25">
      <c r="B2357" s="7" t="s">
        <v>3047</v>
      </c>
      <c r="C2357" s="5">
        <v>3</v>
      </c>
      <c r="D2357" s="6" t="s">
        <v>8448</v>
      </c>
      <c r="E2357" s="76"/>
      <c r="F2357" s="76" t="str">
        <f>IF(INDEX(I.Electricity.ES2U9C4,3)="","",INDEX(I.Electricity.ES2U9C4,3))</f>
        <v/>
      </c>
      <c r="G2357" s="76"/>
      <c r="H2357" s="5" t="str">
        <f>IF(AND(I.Developer.ES2=TRUE,I.Facility.UnitCount&gt;=9,I.Developer.C4=TRUE,F2357=""),"Incomplete","Complete")</f>
        <v>Complete</v>
      </c>
      <c r="I2357" s="71" t="s">
        <v>3050</v>
      </c>
    </row>
    <row r="2358" spans="2:9" ht="15" customHeight="1" x14ac:dyDescent="0.25">
      <c r="B2358" s="9" t="s">
        <v>3051</v>
      </c>
      <c r="C2358" s="1">
        <v>1</v>
      </c>
      <c r="D2358" s="2" t="s">
        <v>8449</v>
      </c>
      <c r="E2358" s="16"/>
      <c r="F2358" s="16" t="str">
        <f>IF(INDEX(I.Electricity.ES2U10C4,1)="","",INDEX(I.Electricity.ES2U10C4,1))</f>
        <v/>
      </c>
      <c r="G2358" s="16"/>
      <c r="H2358" s="1" t="str">
        <f>IF(AND(I.Developer.ES2=TRUE,I.Facility.UnitCount&gt;=10,I.Developer.C4=TRUE,F2358=""),"Incomplete","Complete")</f>
        <v>Complete</v>
      </c>
      <c r="I2358" s="68" t="s">
        <v>3052</v>
      </c>
    </row>
    <row r="2359" spans="2:9" ht="15" customHeight="1" x14ac:dyDescent="0.25">
      <c r="B2359" s="9" t="s">
        <v>3051</v>
      </c>
      <c r="C2359" s="1">
        <v>2</v>
      </c>
      <c r="D2359" s="2" t="s">
        <v>8449</v>
      </c>
      <c r="E2359" s="16"/>
      <c r="F2359" s="16" t="str">
        <f>IF(INDEX(I.Electricity.ES2U10C4,2)="","",INDEX(I.Electricity.ES2U10C4,2))</f>
        <v/>
      </c>
      <c r="G2359" s="16"/>
      <c r="H2359" s="1" t="str">
        <f>IF(AND(I.Developer.ES2=TRUE,I.Facility.UnitCount&gt;=10,I.Developer.C4=TRUE,F2359=""),"Incomplete","Complete")</f>
        <v>Complete</v>
      </c>
      <c r="I2359" s="68" t="s">
        <v>3053</v>
      </c>
    </row>
    <row r="2360" spans="2:9" ht="15" customHeight="1" x14ac:dyDescent="0.25">
      <c r="B2360" s="7" t="s">
        <v>3051</v>
      </c>
      <c r="C2360" s="5">
        <v>3</v>
      </c>
      <c r="D2360" s="6" t="s">
        <v>8449</v>
      </c>
      <c r="E2360" s="76"/>
      <c r="F2360" s="76" t="str">
        <f>IF(INDEX(I.Electricity.ES2U10C4,3)="","",INDEX(I.Electricity.ES2U10C4,3))</f>
        <v/>
      </c>
      <c r="G2360" s="76"/>
      <c r="H2360" s="5" t="str">
        <f>IF(AND(I.Developer.ES2=TRUE,I.Facility.UnitCount&gt;=10,I.Developer.C4=TRUE,F2360=""),"Incomplete","Complete")</f>
        <v>Complete</v>
      </c>
      <c r="I2360" s="71" t="s">
        <v>3054</v>
      </c>
    </row>
    <row r="2361" spans="2:9" ht="15" customHeight="1" x14ac:dyDescent="0.25">
      <c r="B2361" s="9" t="s">
        <v>3055</v>
      </c>
      <c r="C2361" s="1">
        <v>1</v>
      </c>
      <c r="D2361" s="2" t="s">
        <v>8450</v>
      </c>
      <c r="E2361" s="16"/>
      <c r="F2361" s="16" t="str">
        <f>IF(INDEX(I.Electricity.ES2U11C4,1)="","",INDEX(I.Electricity.ES2U11C4,1))</f>
        <v/>
      </c>
      <c r="G2361" s="16"/>
      <c r="H2361" s="1" t="str">
        <f>IF(AND(I.Developer.ES2=TRUE,I.Facility.UnitCount&gt;=11,I.Developer.C4=TRUE,F2361=""),"Incomplete","Complete")</f>
        <v>Complete</v>
      </c>
      <c r="I2361" s="68" t="s">
        <v>3056</v>
      </c>
    </row>
    <row r="2362" spans="2:9" ht="15" customHeight="1" x14ac:dyDescent="0.25">
      <c r="B2362" s="9" t="s">
        <v>3055</v>
      </c>
      <c r="C2362" s="1">
        <v>2</v>
      </c>
      <c r="D2362" s="2" t="s">
        <v>8450</v>
      </c>
      <c r="E2362" s="16"/>
      <c r="F2362" s="16" t="str">
        <f>IF(INDEX(I.Electricity.ES2U11C4,2)="","",INDEX(I.Electricity.ES2U11C4,2))</f>
        <v/>
      </c>
      <c r="G2362" s="16"/>
      <c r="H2362" s="1" t="str">
        <f>IF(AND(I.Developer.ES2=TRUE,I.Facility.UnitCount&gt;=11,I.Developer.C4=TRUE,F2362=""),"Incomplete","Complete")</f>
        <v>Complete</v>
      </c>
      <c r="I2362" s="68" t="s">
        <v>3057</v>
      </c>
    </row>
    <row r="2363" spans="2:9" ht="15" customHeight="1" x14ac:dyDescent="0.25">
      <c r="B2363" s="7" t="s">
        <v>3055</v>
      </c>
      <c r="C2363" s="5">
        <v>3</v>
      </c>
      <c r="D2363" s="6" t="s">
        <v>8450</v>
      </c>
      <c r="E2363" s="76"/>
      <c r="F2363" s="76" t="str">
        <f>IF(INDEX(I.Electricity.ES2U11C4,3)="","",INDEX(I.Electricity.ES2U11C4,3))</f>
        <v/>
      </c>
      <c r="G2363" s="76"/>
      <c r="H2363" s="5" t="str">
        <f>IF(AND(I.Developer.ES2=TRUE,I.Facility.UnitCount&gt;=11,I.Developer.C4=TRUE,F2363=""),"Incomplete","Complete")</f>
        <v>Complete</v>
      </c>
      <c r="I2363" s="71" t="s">
        <v>3058</v>
      </c>
    </row>
    <row r="2364" spans="2:9" ht="15" customHeight="1" x14ac:dyDescent="0.25">
      <c r="B2364" s="9" t="s">
        <v>3059</v>
      </c>
      <c r="C2364" s="1">
        <v>1</v>
      </c>
      <c r="D2364" s="2" t="s">
        <v>8451</v>
      </c>
      <c r="E2364" s="16"/>
      <c r="F2364" s="16" t="str">
        <f>IF(INDEX(I.Electricity.ES2U12C4,1)="","",INDEX(I.Electricity.ES2U12C4,1))</f>
        <v/>
      </c>
      <c r="G2364" s="16"/>
      <c r="H2364" s="1" t="str">
        <f>IF(AND(I.Developer.ES2=TRUE,I.Facility.UnitCount&gt;=12,I.Developer.C4=TRUE,F2364=""),"Incomplete","Complete")</f>
        <v>Complete</v>
      </c>
      <c r="I2364" s="68" t="s">
        <v>3060</v>
      </c>
    </row>
    <row r="2365" spans="2:9" ht="15" customHeight="1" x14ac:dyDescent="0.25">
      <c r="B2365" s="9" t="s">
        <v>3059</v>
      </c>
      <c r="C2365" s="1">
        <v>2</v>
      </c>
      <c r="D2365" s="2" t="s">
        <v>8451</v>
      </c>
      <c r="E2365" s="16"/>
      <c r="F2365" s="16" t="str">
        <f>IF(INDEX(I.Electricity.ES2U12C4,2)="","",INDEX(I.Electricity.ES2U12C4,2))</f>
        <v/>
      </c>
      <c r="G2365" s="16"/>
      <c r="H2365" s="1" t="str">
        <f>IF(AND(I.Developer.ES2=TRUE,I.Facility.UnitCount&gt;=12,I.Developer.C4=TRUE,F2365=""),"Incomplete","Complete")</f>
        <v>Complete</v>
      </c>
      <c r="I2365" s="68" t="s">
        <v>3061</v>
      </c>
    </row>
    <row r="2366" spans="2:9" ht="15" customHeight="1" x14ac:dyDescent="0.25">
      <c r="B2366" s="7" t="s">
        <v>3059</v>
      </c>
      <c r="C2366" s="5">
        <v>3</v>
      </c>
      <c r="D2366" s="6" t="s">
        <v>8451</v>
      </c>
      <c r="E2366" s="76"/>
      <c r="F2366" s="76" t="str">
        <f>IF(INDEX(I.Electricity.ES2U12C4,3)="","",INDEX(I.Electricity.ES2U12C4,3))</f>
        <v/>
      </c>
      <c r="G2366" s="76"/>
      <c r="H2366" s="5" t="str">
        <f>IF(AND(I.Developer.ES2=TRUE,I.Facility.UnitCount&gt;=12,I.Developer.C4=TRUE,F2366=""),"Incomplete","Complete")</f>
        <v>Complete</v>
      </c>
      <c r="I2366" s="71" t="s">
        <v>3062</v>
      </c>
    </row>
    <row r="2367" spans="2:9" ht="15" customHeight="1" x14ac:dyDescent="0.25">
      <c r="B2367" s="9" t="s">
        <v>3063</v>
      </c>
      <c r="C2367" s="1">
        <v>1</v>
      </c>
      <c r="D2367" s="2" t="s">
        <v>8452</v>
      </c>
      <c r="E2367" s="16"/>
      <c r="F2367" s="16" t="str">
        <f>IF(INDEX(I.Electricity.ES2U13C4,1)="","",INDEX(I.Electricity.ES2U13C4,1))</f>
        <v/>
      </c>
      <c r="G2367" s="16"/>
      <c r="H2367" s="1" t="str">
        <f>IF(AND(I.Developer.ES2=TRUE,I.Facility.UnitCount&gt;=13,I.Developer.C4=TRUE,F2367=""),"Incomplete","Complete")</f>
        <v>Complete</v>
      </c>
      <c r="I2367" s="68" t="s">
        <v>3064</v>
      </c>
    </row>
    <row r="2368" spans="2:9" ht="15" customHeight="1" x14ac:dyDescent="0.25">
      <c r="B2368" s="9" t="s">
        <v>3063</v>
      </c>
      <c r="C2368" s="1">
        <v>2</v>
      </c>
      <c r="D2368" s="2" t="s">
        <v>8452</v>
      </c>
      <c r="E2368" s="16"/>
      <c r="F2368" s="16" t="str">
        <f>IF(INDEX(I.Electricity.ES2U13C4,2)="","",INDEX(I.Electricity.ES2U13C4,2))</f>
        <v/>
      </c>
      <c r="G2368" s="16"/>
      <c r="H2368" s="1" t="str">
        <f>IF(AND(I.Developer.ES2=TRUE,I.Facility.UnitCount&gt;=13,I.Developer.C4=TRUE,F2368=""),"Incomplete","Complete")</f>
        <v>Complete</v>
      </c>
      <c r="I2368" s="68" t="s">
        <v>3065</v>
      </c>
    </row>
    <row r="2369" spans="2:9" ht="15" customHeight="1" x14ac:dyDescent="0.25">
      <c r="B2369" s="7" t="s">
        <v>3063</v>
      </c>
      <c r="C2369" s="5">
        <v>3</v>
      </c>
      <c r="D2369" s="6" t="s">
        <v>8452</v>
      </c>
      <c r="E2369" s="76"/>
      <c r="F2369" s="76" t="str">
        <f>IF(INDEX(I.Electricity.ES2U13C4,3)="","",INDEX(I.Electricity.ES2U13C4,3))</f>
        <v/>
      </c>
      <c r="G2369" s="76"/>
      <c r="H2369" s="5" t="str">
        <f>IF(AND(I.Developer.ES2=TRUE,I.Facility.UnitCount&gt;=13,I.Developer.C4=TRUE,F2369=""),"Incomplete","Complete")</f>
        <v>Complete</v>
      </c>
      <c r="I2369" s="71" t="s">
        <v>3066</v>
      </c>
    </row>
    <row r="2370" spans="2:9" ht="15" customHeight="1" x14ac:dyDescent="0.25">
      <c r="B2370" s="9" t="s">
        <v>3067</v>
      </c>
      <c r="C2370" s="1">
        <v>1</v>
      </c>
      <c r="D2370" s="2" t="s">
        <v>8453</v>
      </c>
      <c r="E2370" s="16"/>
      <c r="F2370" s="16" t="str">
        <f>IF(INDEX(I.Electricity.ES2U14C4,1)="","",INDEX(I.Electricity.ES2U14C4,1))</f>
        <v/>
      </c>
      <c r="G2370" s="16"/>
      <c r="H2370" s="1" t="str">
        <f>IF(AND(I.Developer.ES2=TRUE,I.Facility.UnitCount&gt;=14,I.Developer.C4=TRUE,F2370=""),"Incomplete","Complete")</f>
        <v>Complete</v>
      </c>
      <c r="I2370" s="68" t="s">
        <v>3068</v>
      </c>
    </row>
    <row r="2371" spans="2:9" ht="15" customHeight="1" x14ac:dyDescent="0.25">
      <c r="B2371" s="9" t="s">
        <v>3067</v>
      </c>
      <c r="C2371" s="1">
        <v>2</v>
      </c>
      <c r="D2371" s="2" t="s">
        <v>8453</v>
      </c>
      <c r="E2371" s="16"/>
      <c r="F2371" s="16" t="str">
        <f>IF(INDEX(I.Electricity.ES2U14C4,2)="","",INDEX(I.Electricity.ES2U14C4,2))</f>
        <v/>
      </c>
      <c r="G2371" s="16"/>
      <c r="H2371" s="1" t="str">
        <f>IF(AND(I.Developer.ES2=TRUE,I.Facility.UnitCount&gt;=14,I.Developer.C4=TRUE,F2371=""),"Incomplete","Complete")</f>
        <v>Complete</v>
      </c>
      <c r="I2371" s="68" t="s">
        <v>3069</v>
      </c>
    </row>
    <row r="2372" spans="2:9" ht="15" customHeight="1" x14ac:dyDescent="0.25">
      <c r="B2372" s="7" t="s">
        <v>3067</v>
      </c>
      <c r="C2372" s="5">
        <v>3</v>
      </c>
      <c r="D2372" s="6" t="s">
        <v>8453</v>
      </c>
      <c r="E2372" s="76"/>
      <c r="F2372" s="76" t="str">
        <f>IF(INDEX(I.Electricity.ES2U14C4,3)="","",INDEX(I.Electricity.ES2U14C4,3))</f>
        <v/>
      </c>
      <c r="G2372" s="76"/>
      <c r="H2372" s="5" t="str">
        <f>IF(AND(I.Developer.ES2=TRUE,I.Facility.UnitCount&gt;=14,I.Developer.C4=TRUE,F2372=""),"Incomplete","Complete")</f>
        <v>Complete</v>
      </c>
      <c r="I2372" s="71" t="s">
        <v>3070</v>
      </c>
    </row>
    <row r="2373" spans="2:9" ht="15" customHeight="1" x14ac:dyDescent="0.25">
      <c r="B2373" s="9" t="s">
        <v>3071</v>
      </c>
      <c r="C2373" s="1">
        <v>1</v>
      </c>
      <c r="D2373" s="2" t="s">
        <v>8454</v>
      </c>
      <c r="E2373" s="16"/>
      <c r="F2373" s="16" t="str">
        <f>IF(INDEX(I.Electricity.ES2U15C4,1)="","",INDEX(I.Electricity.ES2U15C4,1))</f>
        <v/>
      </c>
      <c r="G2373" s="16"/>
      <c r="H2373" s="1" t="str">
        <f>IF(AND(I.Developer.ES2=TRUE,I.Facility.UnitCount&gt;=15,I.Developer.C4=TRUE,F2373=""),"Incomplete","Complete")</f>
        <v>Complete</v>
      </c>
      <c r="I2373" s="68" t="s">
        <v>3072</v>
      </c>
    </row>
    <row r="2374" spans="2:9" ht="15" customHeight="1" x14ac:dyDescent="0.25">
      <c r="B2374" s="9" t="s">
        <v>3071</v>
      </c>
      <c r="C2374" s="1">
        <v>2</v>
      </c>
      <c r="D2374" s="2" t="s">
        <v>8454</v>
      </c>
      <c r="E2374" s="16"/>
      <c r="F2374" s="16" t="str">
        <f>IF(INDEX(I.Electricity.ES2U15C4,2)="","",INDEX(I.Electricity.ES2U15C4,2))</f>
        <v/>
      </c>
      <c r="G2374" s="16"/>
      <c r="H2374" s="1" t="str">
        <f>IF(AND(I.Developer.ES2=TRUE,I.Facility.UnitCount&gt;=15,I.Developer.C4=TRUE,F2374=""),"Incomplete","Complete")</f>
        <v>Complete</v>
      </c>
      <c r="I2374" s="68" t="s">
        <v>3073</v>
      </c>
    </row>
    <row r="2375" spans="2:9" ht="15" customHeight="1" x14ac:dyDescent="0.25">
      <c r="B2375" s="7" t="s">
        <v>3071</v>
      </c>
      <c r="C2375" s="5">
        <v>3</v>
      </c>
      <c r="D2375" s="6" t="s">
        <v>8454</v>
      </c>
      <c r="E2375" s="76"/>
      <c r="F2375" s="76" t="str">
        <f>IF(INDEX(I.Electricity.ES2U15C4,3)="","",INDEX(I.Electricity.ES2U15C4,3))</f>
        <v/>
      </c>
      <c r="G2375" s="76"/>
      <c r="H2375" s="5" t="str">
        <f>IF(AND(I.Developer.ES2=TRUE,I.Facility.UnitCount&gt;=15,I.Developer.C4=TRUE,F2375=""),"Incomplete","Complete")</f>
        <v>Complete</v>
      </c>
      <c r="I2375" s="71" t="s">
        <v>3074</v>
      </c>
    </row>
    <row r="2376" spans="2:9" ht="15" customHeight="1" x14ac:dyDescent="0.25">
      <c r="B2376" s="9" t="s">
        <v>3075</v>
      </c>
      <c r="C2376" s="1">
        <v>1</v>
      </c>
      <c r="D2376" s="2" t="s">
        <v>8455</v>
      </c>
      <c r="E2376" s="16"/>
      <c r="F2376" s="16" t="str">
        <f>IF(INDEX(I.Electricity.ES2U16C4,1)="","",INDEX(I.Electricity.ES2U16C4,1))</f>
        <v/>
      </c>
      <c r="G2376" s="16"/>
      <c r="H2376" s="1" t="str">
        <f>IF(AND(I.Developer.ES2=TRUE,I.Facility.UnitCount&gt;=16,I.Developer.C4=TRUE,F2376=""),"Incomplete","Complete")</f>
        <v>Complete</v>
      </c>
      <c r="I2376" s="68" t="s">
        <v>3076</v>
      </c>
    </row>
    <row r="2377" spans="2:9" ht="15" customHeight="1" x14ac:dyDescent="0.25">
      <c r="B2377" s="9" t="s">
        <v>3075</v>
      </c>
      <c r="C2377" s="1">
        <v>2</v>
      </c>
      <c r="D2377" s="2" t="s">
        <v>8455</v>
      </c>
      <c r="E2377" s="16"/>
      <c r="F2377" s="16" t="str">
        <f>IF(INDEX(I.Electricity.ES2U16C4,2)="","",INDEX(I.Electricity.ES2U16C4,2))</f>
        <v/>
      </c>
      <c r="G2377" s="16"/>
      <c r="H2377" s="1" t="str">
        <f>IF(AND(I.Developer.ES2=TRUE,I.Facility.UnitCount&gt;=16,I.Developer.C4=TRUE,F2377=""),"Incomplete","Complete")</f>
        <v>Complete</v>
      </c>
      <c r="I2377" s="68" t="s">
        <v>3077</v>
      </c>
    </row>
    <row r="2378" spans="2:9" ht="15" customHeight="1" x14ac:dyDescent="0.25">
      <c r="B2378" s="7" t="s">
        <v>3075</v>
      </c>
      <c r="C2378" s="5">
        <v>3</v>
      </c>
      <c r="D2378" s="6" t="s">
        <v>8455</v>
      </c>
      <c r="E2378" s="76"/>
      <c r="F2378" s="76" t="str">
        <f>IF(INDEX(I.Electricity.ES2U16C4,3)="","",INDEX(I.Electricity.ES2U16C4,3))</f>
        <v/>
      </c>
      <c r="G2378" s="76"/>
      <c r="H2378" s="5" t="str">
        <f>IF(AND(I.Developer.ES2=TRUE,I.Facility.UnitCount&gt;=16,I.Developer.C4=TRUE,F2378=""),"Incomplete","Complete")</f>
        <v>Complete</v>
      </c>
      <c r="I2378" s="71" t="s">
        <v>3078</v>
      </c>
    </row>
    <row r="2379" spans="2:9" ht="15" customHeight="1" x14ac:dyDescent="0.25">
      <c r="B2379" s="9" t="s">
        <v>3079</v>
      </c>
      <c r="C2379" s="1">
        <v>1</v>
      </c>
      <c r="D2379" s="2" t="s">
        <v>8456</v>
      </c>
      <c r="E2379" s="16"/>
      <c r="F2379" s="16" t="str">
        <f>IF(INDEX(I.Electricity.ES2U17C4,1)="","",INDEX(I.Electricity.ES2U17C4,1))</f>
        <v/>
      </c>
      <c r="G2379" s="16"/>
      <c r="H2379" s="1" t="str">
        <f>IF(AND(I.Developer.ES2=TRUE,I.Facility.UnitCount&gt;=17,I.Developer.C4=TRUE,F2379=""),"Incomplete","Complete")</f>
        <v>Complete</v>
      </c>
      <c r="I2379" s="68" t="s">
        <v>3080</v>
      </c>
    </row>
    <row r="2380" spans="2:9" ht="15" customHeight="1" x14ac:dyDescent="0.25">
      <c r="B2380" s="9" t="s">
        <v>3079</v>
      </c>
      <c r="C2380" s="1">
        <v>2</v>
      </c>
      <c r="D2380" s="2" t="s">
        <v>8456</v>
      </c>
      <c r="E2380" s="16"/>
      <c r="F2380" s="16" t="str">
        <f>IF(INDEX(I.Electricity.ES2U17C4,2)="","",INDEX(I.Electricity.ES2U17C4,2))</f>
        <v/>
      </c>
      <c r="G2380" s="16"/>
      <c r="H2380" s="1" t="str">
        <f>IF(AND(I.Developer.ES2=TRUE,I.Facility.UnitCount&gt;=17,I.Developer.C4=TRUE,F2380=""),"Incomplete","Complete")</f>
        <v>Complete</v>
      </c>
      <c r="I2380" s="68" t="s">
        <v>3081</v>
      </c>
    </row>
    <row r="2381" spans="2:9" ht="15" customHeight="1" x14ac:dyDescent="0.25">
      <c r="B2381" s="7" t="s">
        <v>3079</v>
      </c>
      <c r="C2381" s="5">
        <v>3</v>
      </c>
      <c r="D2381" s="6" t="s">
        <v>8456</v>
      </c>
      <c r="E2381" s="76"/>
      <c r="F2381" s="76" t="str">
        <f>IF(INDEX(I.Electricity.ES2U17C4,3)="","",INDEX(I.Electricity.ES2U17C4,3))</f>
        <v/>
      </c>
      <c r="G2381" s="76"/>
      <c r="H2381" s="5" t="str">
        <f>IF(AND(I.Developer.ES2=TRUE,I.Facility.UnitCount&gt;=17,I.Developer.C4=TRUE,F2381=""),"Incomplete","Complete")</f>
        <v>Complete</v>
      </c>
      <c r="I2381" s="71" t="s">
        <v>3082</v>
      </c>
    </row>
    <row r="2382" spans="2:9" ht="15" customHeight="1" x14ac:dyDescent="0.25">
      <c r="B2382" s="9" t="s">
        <v>3083</v>
      </c>
      <c r="C2382" s="1">
        <v>1</v>
      </c>
      <c r="D2382" s="2" t="s">
        <v>8457</v>
      </c>
      <c r="E2382" s="16"/>
      <c r="F2382" s="16" t="str">
        <f>IF(INDEX(I.Electricity.ES2U18C4,1)="","",INDEX(I.Electricity.ES2U18C4,1))</f>
        <v/>
      </c>
      <c r="G2382" s="16"/>
      <c r="H2382" s="1" t="str">
        <f>IF(AND(I.Developer.ES2=TRUE,I.Facility.UnitCount&gt;=18,I.Developer.C4=TRUE,F2382=""),"Incomplete","Complete")</f>
        <v>Complete</v>
      </c>
      <c r="I2382" s="68" t="s">
        <v>3084</v>
      </c>
    </row>
    <row r="2383" spans="2:9" ht="15" customHeight="1" x14ac:dyDescent="0.25">
      <c r="B2383" s="9" t="s">
        <v>3083</v>
      </c>
      <c r="C2383" s="1">
        <v>2</v>
      </c>
      <c r="D2383" s="2" t="s">
        <v>8457</v>
      </c>
      <c r="E2383" s="16"/>
      <c r="F2383" s="16" t="str">
        <f>IF(INDEX(I.Electricity.ES2U18C4,2)="","",INDEX(I.Electricity.ES2U18C4,2))</f>
        <v/>
      </c>
      <c r="G2383" s="16"/>
      <c r="H2383" s="1" t="str">
        <f>IF(AND(I.Developer.ES2=TRUE,I.Facility.UnitCount&gt;=18,I.Developer.C4=TRUE,F2383=""),"Incomplete","Complete")</f>
        <v>Complete</v>
      </c>
      <c r="I2383" s="68" t="s">
        <v>3085</v>
      </c>
    </row>
    <row r="2384" spans="2:9" ht="15" customHeight="1" x14ac:dyDescent="0.25">
      <c r="B2384" s="7" t="s">
        <v>3083</v>
      </c>
      <c r="C2384" s="5">
        <v>3</v>
      </c>
      <c r="D2384" s="6" t="s">
        <v>8457</v>
      </c>
      <c r="E2384" s="76"/>
      <c r="F2384" s="76" t="str">
        <f>IF(INDEX(I.Electricity.ES2U18C4,3)="","",INDEX(I.Electricity.ES2U18C4,3))</f>
        <v/>
      </c>
      <c r="G2384" s="76"/>
      <c r="H2384" s="5" t="str">
        <f>IF(AND(I.Developer.ES2=TRUE,I.Facility.UnitCount&gt;=18,I.Developer.C4=TRUE,F2384=""),"Incomplete","Complete")</f>
        <v>Complete</v>
      </c>
      <c r="I2384" s="71" t="s">
        <v>3086</v>
      </c>
    </row>
    <row r="2385" spans="2:9" ht="15" customHeight="1" x14ac:dyDescent="0.25">
      <c r="B2385" s="9" t="s">
        <v>3087</v>
      </c>
      <c r="C2385" s="1">
        <v>1</v>
      </c>
      <c r="D2385" s="2" t="s">
        <v>8458</v>
      </c>
      <c r="E2385" s="16"/>
      <c r="F2385" s="16" t="str">
        <f>IF(INDEX(I.Electricity.ES2U19C4,1)="","",INDEX(I.Electricity.ES2U19C4,1))</f>
        <v/>
      </c>
      <c r="G2385" s="16"/>
      <c r="H2385" s="1" t="str">
        <f>IF(AND(I.Developer.ES2=TRUE,I.Facility.UnitCount&gt;=19,I.Developer.C4=TRUE,F2385=""),"Incomplete","Complete")</f>
        <v>Complete</v>
      </c>
      <c r="I2385" s="68" t="s">
        <v>3088</v>
      </c>
    </row>
    <row r="2386" spans="2:9" ht="15" customHeight="1" x14ac:dyDescent="0.25">
      <c r="B2386" s="9" t="s">
        <v>3087</v>
      </c>
      <c r="C2386" s="1">
        <v>2</v>
      </c>
      <c r="D2386" s="2" t="s">
        <v>8458</v>
      </c>
      <c r="E2386" s="16"/>
      <c r="F2386" s="16" t="str">
        <f>IF(INDEX(I.Electricity.ES2U19C4,2)="","",INDEX(I.Electricity.ES2U19C4,2))</f>
        <v/>
      </c>
      <c r="G2386" s="16"/>
      <c r="H2386" s="1" t="str">
        <f>IF(AND(I.Developer.ES2=TRUE,I.Facility.UnitCount&gt;=19,I.Developer.C4=TRUE,F2386=""),"Incomplete","Complete")</f>
        <v>Complete</v>
      </c>
      <c r="I2386" s="68" t="s">
        <v>3089</v>
      </c>
    </row>
    <row r="2387" spans="2:9" ht="15" customHeight="1" x14ac:dyDescent="0.25">
      <c r="B2387" s="7" t="s">
        <v>3087</v>
      </c>
      <c r="C2387" s="5">
        <v>3</v>
      </c>
      <c r="D2387" s="6" t="s">
        <v>8458</v>
      </c>
      <c r="E2387" s="76"/>
      <c r="F2387" s="76" t="str">
        <f>IF(INDEX(I.Electricity.ES2U19C4,3)="","",INDEX(I.Electricity.ES2U19C4,3))</f>
        <v/>
      </c>
      <c r="G2387" s="76"/>
      <c r="H2387" s="5" t="str">
        <f>IF(AND(I.Developer.ES2=TRUE,I.Facility.UnitCount&gt;=19,I.Developer.C4=TRUE,F2387=""),"Incomplete","Complete")</f>
        <v>Complete</v>
      </c>
      <c r="I2387" s="71" t="s">
        <v>3090</v>
      </c>
    </row>
    <row r="2388" spans="2:9" ht="15" customHeight="1" x14ac:dyDescent="0.25">
      <c r="B2388" s="9" t="s">
        <v>3091</v>
      </c>
      <c r="C2388" s="1">
        <v>1</v>
      </c>
      <c r="D2388" s="2" t="s">
        <v>8459</v>
      </c>
      <c r="E2388" s="16"/>
      <c r="F2388" s="16" t="str">
        <f>IF(INDEX(I.Electricity.ES2U20C4,1)="","",INDEX(I.Electricity.ES2U20C4,1))</f>
        <v/>
      </c>
      <c r="G2388" s="16"/>
      <c r="H2388" s="1" t="str">
        <f>IF(AND(I.Developer.ES2=TRUE,I.Facility.UnitCount&gt;=20,I.Developer.C4=TRUE,F2388=""),"Incomplete","Complete")</f>
        <v>Complete</v>
      </c>
      <c r="I2388" s="68" t="s">
        <v>3092</v>
      </c>
    </row>
    <row r="2389" spans="2:9" ht="15" customHeight="1" x14ac:dyDescent="0.25">
      <c r="B2389" s="9" t="s">
        <v>3091</v>
      </c>
      <c r="C2389" s="1">
        <v>2</v>
      </c>
      <c r="D2389" s="2" t="s">
        <v>8459</v>
      </c>
      <c r="E2389" s="16"/>
      <c r="F2389" s="16" t="str">
        <f>IF(INDEX(I.Electricity.ES2U20C4,2)="","",INDEX(I.Electricity.ES2U20C4,2))</f>
        <v/>
      </c>
      <c r="G2389" s="16"/>
      <c r="H2389" s="1" t="str">
        <f>IF(AND(I.Developer.ES2=TRUE,I.Facility.UnitCount&gt;=20,I.Developer.C4=TRUE,F2389=""),"Incomplete","Complete")</f>
        <v>Complete</v>
      </c>
      <c r="I2389" s="68" t="s">
        <v>3093</v>
      </c>
    </row>
    <row r="2390" spans="2:9" ht="15" customHeight="1" x14ac:dyDescent="0.25">
      <c r="B2390" s="7" t="s">
        <v>3091</v>
      </c>
      <c r="C2390" s="5">
        <v>3</v>
      </c>
      <c r="D2390" s="6" t="s">
        <v>8459</v>
      </c>
      <c r="E2390" s="76"/>
      <c r="F2390" s="76" t="str">
        <f>IF(INDEX(I.Electricity.ES2U20C4,3)="","",INDEX(I.Electricity.ES2U20C4,3))</f>
        <v/>
      </c>
      <c r="G2390" s="76"/>
      <c r="H2390" s="5" t="str">
        <f>IF(AND(I.Developer.ES2=TRUE,I.Facility.UnitCount&gt;=20,I.Developer.C4=TRUE,F2390=""),"Incomplete","Complete")</f>
        <v>Complete</v>
      </c>
      <c r="I2390" s="71" t="s">
        <v>3094</v>
      </c>
    </row>
    <row r="2391" spans="2:9" ht="15" customHeight="1" x14ac:dyDescent="0.25">
      <c r="B2391" s="9" t="s">
        <v>3095</v>
      </c>
      <c r="C2391" s="1">
        <v>1</v>
      </c>
      <c r="D2391" s="2" t="s">
        <v>8460</v>
      </c>
      <c r="E2391" s="16"/>
      <c r="F2391" s="16" t="str">
        <f>IF(INDEX(I.Electricity.ES2U1C5,1)="","",INDEX(I.Electricity.ES2U1C5,1))</f>
        <v/>
      </c>
      <c r="G2391" s="16"/>
      <c r="H2391" s="1" t="str">
        <f>IF(AND(I.Developer.ES2=TRUE,I.Facility.UnitCount&gt;=1,I.Developer.C5=TRUE,F2391=""),"Incomplete","Complete")</f>
        <v>Complete</v>
      </c>
      <c r="I2391" s="68" t="s">
        <v>3096</v>
      </c>
    </row>
    <row r="2392" spans="2:9" ht="15" customHeight="1" x14ac:dyDescent="0.25">
      <c r="B2392" s="9" t="s">
        <v>3095</v>
      </c>
      <c r="C2392" s="1">
        <v>2</v>
      </c>
      <c r="D2392" s="2" t="s">
        <v>8460</v>
      </c>
      <c r="E2392" s="16"/>
      <c r="F2392" s="16" t="str">
        <f>IF(INDEX(I.Electricity.ES2U1C5,2)="","",INDEX(I.Electricity.ES2U1C5,2))</f>
        <v/>
      </c>
      <c r="G2392" s="16"/>
      <c r="H2392" s="1" t="str">
        <f>IF(AND(I.Developer.ES2=TRUE,I.Facility.UnitCount&gt;=1,I.Developer.C5=TRUE,F2392=""),"Incomplete","Complete")</f>
        <v>Complete</v>
      </c>
      <c r="I2392" s="68" t="s">
        <v>3097</v>
      </c>
    </row>
    <row r="2393" spans="2:9" ht="15" customHeight="1" x14ac:dyDescent="0.25">
      <c r="B2393" s="7" t="s">
        <v>3095</v>
      </c>
      <c r="C2393" s="5">
        <v>3</v>
      </c>
      <c r="D2393" s="6" t="s">
        <v>8460</v>
      </c>
      <c r="E2393" s="76"/>
      <c r="F2393" s="76" t="str">
        <f>IF(INDEX(I.Electricity.ES2U1C5,3)="","",INDEX(I.Electricity.ES2U1C5,3))</f>
        <v/>
      </c>
      <c r="G2393" s="76"/>
      <c r="H2393" s="5" t="str">
        <f>IF(AND(I.Developer.ES2=TRUE,I.Facility.UnitCount&gt;=1,I.Developer.C5=TRUE,F2393=""),"Incomplete","Complete")</f>
        <v>Complete</v>
      </c>
      <c r="I2393" s="71" t="s">
        <v>3098</v>
      </c>
    </row>
    <row r="2394" spans="2:9" ht="15" customHeight="1" x14ac:dyDescent="0.25">
      <c r="B2394" s="9" t="s">
        <v>3099</v>
      </c>
      <c r="C2394" s="1">
        <v>1</v>
      </c>
      <c r="D2394" s="2" t="s">
        <v>8461</v>
      </c>
      <c r="E2394" s="16"/>
      <c r="F2394" s="16" t="str">
        <f>IF(INDEX(I.Electricity.ES2U2C5,1)="","",INDEX(I.Electricity.ES2U2C5,1))</f>
        <v/>
      </c>
      <c r="G2394" s="16"/>
      <c r="H2394" s="1" t="str">
        <f>IF(AND(I.Developer.ES2=TRUE,I.Facility.UnitCount&gt;=2,I.Developer.C5=TRUE,F2394=""),"Incomplete","Complete")</f>
        <v>Complete</v>
      </c>
      <c r="I2394" s="68" t="s">
        <v>3100</v>
      </c>
    </row>
    <row r="2395" spans="2:9" ht="15" customHeight="1" x14ac:dyDescent="0.25">
      <c r="B2395" s="9" t="s">
        <v>3099</v>
      </c>
      <c r="C2395" s="1">
        <v>2</v>
      </c>
      <c r="D2395" s="2" t="s">
        <v>8461</v>
      </c>
      <c r="E2395" s="16"/>
      <c r="F2395" s="16" t="str">
        <f>IF(INDEX(I.Electricity.ES2U2C5,2)="","",INDEX(I.Electricity.ES2U2C5,2))</f>
        <v/>
      </c>
      <c r="G2395" s="16"/>
      <c r="H2395" s="1" t="str">
        <f>IF(AND(I.Developer.ES2=TRUE,I.Facility.UnitCount&gt;=2,I.Developer.C5=TRUE,F2395=""),"Incomplete","Complete")</f>
        <v>Complete</v>
      </c>
      <c r="I2395" s="68" t="s">
        <v>3101</v>
      </c>
    </row>
    <row r="2396" spans="2:9" ht="15" customHeight="1" x14ac:dyDescent="0.25">
      <c r="B2396" s="7" t="s">
        <v>3099</v>
      </c>
      <c r="C2396" s="5">
        <v>3</v>
      </c>
      <c r="D2396" s="6" t="s">
        <v>8461</v>
      </c>
      <c r="E2396" s="76"/>
      <c r="F2396" s="76" t="str">
        <f>IF(INDEX(I.Electricity.ES2U2C5,3)="","",INDEX(I.Electricity.ES2U2C5,3))</f>
        <v/>
      </c>
      <c r="G2396" s="76"/>
      <c r="H2396" s="5" t="str">
        <f>IF(AND(I.Developer.ES2=TRUE,I.Facility.UnitCount&gt;=2,I.Developer.C5=TRUE,F2396=""),"Incomplete","Complete")</f>
        <v>Complete</v>
      </c>
      <c r="I2396" s="71" t="s">
        <v>3102</v>
      </c>
    </row>
    <row r="2397" spans="2:9" ht="15" customHeight="1" x14ac:dyDescent="0.25">
      <c r="B2397" s="9" t="s">
        <v>3103</v>
      </c>
      <c r="C2397" s="1">
        <v>1</v>
      </c>
      <c r="D2397" s="2" t="s">
        <v>8462</v>
      </c>
      <c r="E2397" s="16"/>
      <c r="F2397" s="16" t="str">
        <f>IF(INDEX(I.Electricity.ES2U3C5,1)="","",INDEX(I.Electricity.ES2U3C5,1))</f>
        <v/>
      </c>
      <c r="G2397" s="16"/>
      <c r="H2397" s="1" t="str">
        <f>IF(AND(I.Developer.ES2=TRUE,I.Facility.UnitCount&gt;=3,I.Developer.C5=TRUE,F2397=""),"Incomplete","Complete")</f>
        <v>Complete</v>
      </c>
      <c r="I2397" s="68" t="s">
        <v>3104</v>
      </c>
    </row>
    <row r="2398" spans="2:9" ht="15" customHeight="1" x14ac:dyDescent="0.25">
      <c r="B2398" s="9" t="s">
        <v>3103</v>
      </c>
      <c r="C2398" s="1">
        <v>2</v>
      </c>
      <c r="D2398" s="2" t="s">
        <v>8462</v>
      </c>
      <c r="E2398" s="16"/>
      <c r="F2398" s="16" t="str">
        <f>IF(INDEX(I.Electricity.ES2U3C5,2)="","",INDEX(I.Electricity.ES2U3C5,2))</f>
        <v/>
      </c>
      <c r="G2398" s="16"/>
      <c r="H2398" s="1" t="str">
        <f>IF(AND(I.Developer.ES2=TRUE,I.Facility.UnitCount&gt;=3,I.Developer.C5=TRUE,F2398=""),"Incomplete","Complete")</f>
        <v>Complete</v>
      </c>
      <c r="I2398" s="68" t="s">
        <v>3105</v>
      </c>
    </row>
    <row r="2399" spans="2:9" ht="15" customHeight="1" x14ac:dyDescent="0.25">
      <c r="B2399" s="7" t="s">
        <v>3103</v>
      </c>
      <c r="C2399" s="5">
        <v>3</v>
      </c>
      <c r="D2399" s="6" t="s">
        <v>8462</v>
      </c>
      <c r="E2399" s="76"/>
      <c r="F2399" s="76" t="str">
        <f>IF(INDEX(I.Electricity.ES2U3C5,3)="","",INDEX(I.Electricity.ES2U3C5,3))</f>
        <v/>
      </c>
      <c r="G2399" s="76"/>
      <c r="H2399" s="5" t="str">
        <f>IF(AND(I.Developer.ES2=TRUE,I.Facility.UnitCount&gt;=3,I.Developer.C5=TRUE,F2399=""),"Incomplete","Complete")</f>
        <v>Complete</v>
      </c>
      <c r="I2399" s="71" t="s">
        <v>3106</v>
      </c>
    </row>
    <row r="2400" spans="2:9" ht="15" customHeight="1" x14ac:dyDescent="0.25">
      <c r="B2400" s="9" t="s">
        <v>3107</v>
      </c>
      <c r="C2400" s="1">
        <v>1</v>
      </c>
      <c r="D2400" s="2" t="s">
        <v>8463</v>
      </c>
      <c r="E2400" s="16"/>
      <c r="F2400" s="16" t="str">
        <f>IF(INDEX(I.Electricity.ES2U4C5,1)="","",INDEX(I.Electricity.ES2U4C5,1))</f>
        <v/>
      </c>
      <c r="G2400" s="16"/>
      <c r="H2400" s="1" t="str">
        <f>IF(AND(I.Developer.ES2=TRUE,I.Facility.UnitCount&gt;=4,I.Developer.C5=TRUE,F2400=""),"Incomplete","Complete")</f>
        <v>Complete</v>
      </c>
      <c r="I2400" s="68" t="s">
        <v>3108</v>
      </c>
    </row>
    <row r="2401" spans="2:9" ht="15" customHeight="1" x14ac:dyDescent="0.25">
      <c r="B2401" s="9" t="s">
        <v>3107</v>
      </c>
      <c r="C2401" s="1">
        <v>2</v>
      </c>
      <c r="D2401" s="2" t="s">
        <v>8463</v>
      </c>
      <c r="E2401" s="16"/>
      <c r="F2401" s="16" t="str">
        <f>IF(INDEX(I.Electricity.ES2U4C5,2)="","",INDEX(I.Electricity.ES2U4C5,2))</f>
        <v/>
      </c>
      <c r="G2401" s="16"/>
      <c r="H2401" s="1" t="str">
        <f>IF(AND(I.Developer.ES2=TRUE,I.Facility.UnitCount&gt;=4,I.Developer.C5=TRUE,F2401=""),"Incomplete","Complete")</f>
        <v>Complete</v>
      </c>
      <c r="I2401" s="68" t="s">
        <v>3109</v>
      </c>
    </row>
    <row r="2402" spans="2:9" ht="15" customHeight="1" x14ac:dyDescent="0.25">
      <c r="B2402" s="7" t="s">
        <v>3107</v>
      </c>
      <c r="C2402" s="5">
        <v>3</v>
      </c>
      <c r="D2402" s="6" t="s">
        <v>8463</v>
      </c>
      <c r="E2402" s="76"/>
      <c r="F2402" s="76" t="str">
        <f>IF(INDEX(I.Electricity.ES2U4C5,3)="","",INDEX(I.Electricity.ES2U4C5,3))</f>
        <v/>
      </c>
      <c r="G2402" s="76"/>
      <c r="H2402" s="5" t="str">
        <f>IF(AND(I.Developer.ES2=TRUE,I.Facility.UnitCount&gt;=4,I.Developer.C5=TRUE,F2402=""),"Incomplete","Complete")</f>
        <v>Complete</v>
      </c>
      <c r="I2402" s="71" t="s">
        <v>3110</v>
      </c>
    </row>
    <row r="2403" spans="2:9" ht="15" customHeight="1" x14ac:dyDescent="0.25">
      <c r="B2403" s="9" t="s">
        <v>3111</v>
      </c>
      <c r="C2403" s="1">
        <v>1</v>
      </c>
      <c r="D2403" s="2" t="s">
        <v>8464</v>
      </c>
      <c r="E2403" s="16"/>
      <c r="F2403" s="16" t="str">
        <f>IF(INDEX(I.Electricity.ES2U5C5,1)="","",INDEX(I.Electricity.ES2U5C5,1))</f>
        <v/>
      </c>
      <c r="G2403" s="16"/>
      <c r="H2403" s="1" t="str">
        <f>IF(AND(I.Developer.ES2=TRUE,I.Facility.UnitCount&gt;=5,I.Developer.C5=TRUE,F2403=""),"Incomplete","Complete")</f>
        <v>Complete</v>
      </c>
      <c r="I2403" s="68" t="s">
        <v>3112</v>
      </c>
    </row>
    <row r="2404" spans="2:9" ht="15" customHeight="1" x14ac:dyDescent="0.25">
      <c r="B2404" s="9" t="s">
        <v>3111</v>
      </c>
      <c r="C2404" s="1">
        <v>2</v>
      </c>
      <c r="D2404" s="2" t="s">
        <v>8464</v>
      </c>
      <c r="E2404" s="16"/>
      <c r="F2404" s="16" t="str">
        <f>IF(INDEX(I.Electricity.ES2U5C5,2)="","",INDEX(I.Electricity.ES2U5C5,2))</f>
        <v/>
      </c>
      <c r="G2404" s="16"/>
      <c r="H2404" s="1" t="str">
        <f>IF(AND(I.Developer.ES2=TRUE,I.Facility.UnitCount&gt;=5,I.Developer.C5=TRUE,F2404=""),"Incomplete","Complete")</f>
        <v>Complete</v>
      </c>
      <c r="I2404" s="68" t="s">
        <v>3113</v>
      </c>
    </row>
    <row r="2405" spans="2:9" ht="15" customHeight="1" x14ac:dyDescent="0.25">
      <c r="B2405" s="7" t="s">
        <v>3111</v>
      </c>
      <c r="C2405" s="5">
        <v>3</v>
      </c>
      <c r="D2405" s="6" t="s">
        <v>8464</v>
      </c>
      <c r="E2405" s="76"/>
      <c r="F2405" s="76" t="str">
        <f>IF(INDEX(I.Electricity.ES2U5C5,3)="","",INDEX(I.Electricity.ES2U5C5,3))</f>
        <v/>
      </c>
      <c r="G2405" s="76"/>
      <c r="H2405" s="5" t="str">
        <f>IF(AND(I.Developer.ES2=TRUE,I.Facility.UnitCount&gt;=5,I.Developer.C5=TRUE,F2405=""),"Incomplete","Complete")</f>
        <v>Complete</v>
      </c>
      <c r="I2405" s="71" t="s">
        <v>3114</v>
      </c>
    </row>
    <row r="2406" spans="2:9" ht="15" customHeight="1" x14ac:dyDescent="0.25">
      <c r="B2406" s="9" t="s">
        <v>3115</v>
      </c>
      <c r="C2406" s="1">
        <v>1</v>
      </c>
      <c r="D2406" s="2" t="s">
        <v>8465</v>
      </c>
      <c r="E2406" s="16"/>
      <c r="F2406" s="16" t="str">
        <f>IF(INDEX(I.Electricity.ES2U6C5,1)="","",INDEX(I.Electricity.ES2U6C5,1))</f>
        <v/>
      </c>
      <c r="G2406" s="16"/>
      <c r="H2406" s="1" t="str">
        <f>IF(AND(I.Developer.ES2=TRUE,I.Facility.UnitCount&gt;=6,I.Developer.C5=TRUE,F2406=""),"Incomplete","Complete")</f>
        <v>Complete</v>
      </c>
      <c r="I2406" s="68" t="s">
        <v>3116</v>
      </c>
    </row>
    <row r="2407" spans="2:9" ht="15" customHeight="1" x14ac:dyDescent="0.25">
      <c r="B2407" s="9" t="s">
        <v>3115</v>
      </c>
      <c r="C2407" s="1">
        <v>2</v>
      </c>
      <c r="D2407" s="2" t="s">
        <v>8465</v>
      </c>
      <c r="E2407" s="16"/>
      <c r="F2407" s="16" t="str">
        <f>IF(INDEX(I.Electricity.ES2U6C5,2)="","",INDEX(I.Electricity.ES2U6C5,2))</f>
        <v/>
      </c>
      <c r="G2407" s="16"/>
      <c r="H2407" s="1" t="str">
        <f>IF(AND(I.Developer.ES2=TRUE,I.Facility.UnitCount&gt;=6,I.Developer.C5=TRUE,F2407=""),"Incomplete","Complete")</f>
        <v>Complete</v>
      </c>
      <c r="I2407" s="68" t="s">
        <v>3117</v>
      </c>
    </row>
    <row r="2408" spans="2:9" ht="15" customHeight="1" x14ac:dyDescent="0.25">
      <c r="B2408" s="7" t="s">
        <v>3115</v>
      </c>
      <c r="C2408" s="5">
        <v>3</v>
      </c>
      <c r="D2408" s="6" t="s">
        <v>8465</v>
      </c>
      <c r="E2408" s="76"/>
      <c r="F2408" s="76" t="str">
        <f>IF(INDEX(I.Electricity.ES2U6C5,3)="","",INDEX(I.Electricity.ES2U6C5,3))</f>
        <v/>
      </c>
      <c r="G2408" s="76"/>
      <c r="H2408" s="5" t="str">
        <f>IF(AND(I.Developer.ES2=TRUE,I.Facility.UnitCount&gt;=6,I.Developer.C5=TRUE,F2408=""),"Incomplete","Complete")</f>
        <v>Complete</v>
      </c>
      <c r="I2408" s="71" t="s">
        <v>3118</v>
      </c>
    </row>
    <row r="2409" spans="2:9" ht="15" customHeight="1" x14ac:dyDescent="0.25">
      <c r="B2409" s="9" t="s">
        <v>3119</v>
      </c>
      <c r="C2409" s="1">
        <v>1</v>
      </c>
      <c r="D2409" s="2" t="s">
        <v>8466</v>
      </c>
      <c r="E2409" s="16"/>
      <c r="F2409" s="16" t="str">
        <f>IF(INDEX(I.Electricity.ES2U7C5,1)="","",INDEX(I.Electricity.ES2U7C5,1))</f>
        <v/>
      </c>
      <c r="G2409" s="16"/>
      <c r="H2409" s="1" t="str">
        <f>IF(AND(I.Developer.ES2=TRUE,I.Facility.UnitCount&gt;=7,I.Developer.C5=TRUE,F2409=""),"Incomplete","Complete")</f>
        <v>Complete</v>
      </c>
      <c r="I2409" s="68" t="s">
        <v>3120</v>
      </c>
    </row>
    <row r="2410" spans="2:9" ht="15" customHeight="1" x14ac:dyDescent="0.25">
      <c r="B2410" s="9" t="s">
        <v>3119</v>
      </c>
      <c r="C2410" s="1">
        <v>2</v>
      </c>
      <c r="D2410" s="2" t="s">
        <v>8466</v>
      </c>
      <c r="E2410" s="16"/>
      <c r="F2410" s="16" t="str">
        <f>IF(INDEX(I.Electricity.ES2U7C5,2)="","",INDEX(I.Electricity.ES2U7C5,2))</f>
        <v/>
      </c>
      <c r="G2410" s="16"/>
      <c r="H2410" s="1" t="str">
        <f>IF(AND(I.Developer.ES2=TRUE,I.Facility.UnitCount&gt;=7,I.Developer.C5=TRUE,F2410=""),"Incomplete","Complete")</f>
        <v>Complete</v>
      </c>
      <c r="I2410" s="68" t="s">
        <v>3121</v>
      </c>
    </row>
    <row r="2411" spans="2:9" ht="15" customHeight="1" x14ac:dyDescent="0.25">
      <c r="B2411" s="7" t="s">
        <v>3119</v>
      </c>
      <c r="C2411" s="5">
        <v>3</v>
      </c>
      <c r="D2411" s="6" t="s">
        <v>8466</v>
      </c>
      <c r="E2411" s="76"/>
      <c r="F2411" s="76" t="str">
        <f>IF(INDEX(I.Electricity.ES2U7C5,3)="","",INDEX(I.Electricity.ES2U7C5,3))</f>
        <v/>
      </c>
      <c r="G2411" s="76"/>
      <c r="H2411" s="5" t="str">
        <f>IF(AND(I.Developer.ES2=TRUE,I.Facility.UnitCount&gt;=7,I.Developer.C5=TRUE,F2411=""),"Incomplete","Complete")</f>
        <v>Complete</v>
      </c>
      <c r="I2411" s="71" t="s">
        <v>3122</v>
      </c>
    </row>
    <row r="2412" spans="2:9" ht="15" customHeight="1" x14ac:dyDescent="0.25">
      <c r="B2412" s="9" t="s">
        <v>3123</v>
      </c>
      <c r="C2412" s="1">
        <v>1</v>
      </c>
      <c r="D2412" s="2" t="s">
        <v>8467</v>
      </c>
      <c r="E2412" s="16"/>
      <c r="F2412" s="16" t="str">
        <f>IF(INDEX(I.Electricity.ES2U8C5,1)="","",INDEX(I.Electricity.ES2U8C5,1))</f>
        <v/>
      </c>
      <c r="G2412" s="16"/>
      <c r="H2412" s="1" t="str">
        <f>IF(AND(I.Developer.ES2=TRUE,I.Facility.UnitCount&gt;=8,I.Developer.C5=TRUE,F2412=""),"Incomplete","Complete")</f>
        <v>Complete</v>
      </c>
      <c r="I2412" s="68" t="s">
        <v>3124</v>
      </c>
    </row>
    <row r="2413" spans="2:9" ht="15" customHeight="1" x14ac:dyDescent="0.25">
      <c r="B2413" s="9" t="s">
        <v>3123</v>
      </c>
      <c r="C2413" s="1">
        <v>2</v>
      </c>
      <c r="D2413" s="2" t="s">
        <v>8467</v>
      </c>
      <c r="E2413" s="16"/>
      <c r="F2413" s="16" t="str">
        <f>IF(INDEX(I.Electricity.ES2U8C5,2)="","",INDEX(I.Electricity.ES2U8C5,2))</f>
        <v/>
      </c>
      <c r="G2413" s="16"/>
      <c r="H2413" s="1" t="str">
        <f>IF(AND(I.Developer.ES2=TRUE,I.Facility.UnitCount&gt;=8,I.Developer.C5=TRUE,F2413=""),"Incomplete","Complete")</f>
        <v>Complete</v>
      </c>
      <c r="I2413" s="68" t="s">
        <v>3125</v>
      </c>
    </row>
    <row r="2414" spans="2:9" ht="15" customHeight="1" x14ac:dyDescent="0.25">
      <c r="B2414" s="7" t="s">
        <v>3123</v>
      </c>
      <c r="C2414" s="5">
        <v>3</v>
      </c>
      <c r="D2414" s="6" t="s">
        <v>8467</v>
      </c>
      <c r="E2414" s="76"/>
      <c r="F2414" s="76" t="str">
        <f>IF(INDEX(I.Electricity.ES2U8C5,3)="","",INDEX(I.Electricity.ES2U8C5,3))</f>
        <v/>
      </c>
      <c r="G2414" s="76"/>
      <c r="H2414" s="5" t="str">
        <f>IF(AND(I.Developer.ES2=TRUE,I.Facility.UnitCount&gt;=8,I.Developer.C5=TRUE,F2414=""),"Incomplete","Complete")</f>
        <v>Complete</v>
      </c>
      <c r="I2414" s="71" t="s">
        <v>3126</v>
      </c>
    </row>
    <row r="2415" spans="2:9" ht="15" customHeight="1" x14ac:dyDescent="0.25">
      <c r="B2415" s="9" t="s">
        <v>3127</v>
      </c>
      <c r="C2415" s="1">
        <v>1</v>
      </c>
      <c r="D2415" s="2" t="s">
        <v>8468</v>
      </c>
      <c r="E2415" s="16"/>
      <c r="F2415" s="16" t="str">
        <f>IF(INDEX(I.Electricity.ES2U9C5,1)="","",INDEX(I.Electricity.ES2U9C5,1))</f>
        <v/>
      </c>
      <c r="G2415" s="16"/>
      <c r="H2415" s="1" t="str">
        <f>IF(AND(I.Developer.ES2=TRUE,I.Facility.UnitCount&gt;=9,I.Developer.C5=TRUE,F2415=""),"Incomplete","Complete")</f>
        <v>Complete</v>
      </c>
      <c r="I2415" s="68" t="s">
        <v>3128</v>
      </c>
    </row>
    <row r="2416" spans="2:9" ht="15" customHeight="1" x14ac:dyDescent="0.25">
      <c r="B2416" s="9" t="s">
        <v>3127</v>
      </c>
      <c r="C2416" s="1">
        <v>2</v>
      </c>
      <c r="D2416" s="2" t="s">
        <v>8468</v>
      </c>
      <c r="E2416" s="16"/>
      <c r="F2416" s="16" t="str">
        <f>IF(INDEX(I.Electricity.ES2U9C5,2)="","",INDEX(I.Electricity.ES2U9C5,2))</f>
        <v/>
      </c>
      <c r="G2416" s="16"/>
      <c r="H2416" s="1" t="str">
        <f>IF(AND(I.Developer.ES2=TRUE,I.Facility.UnitCount&gt;=9,I.Developer.C5=TRUE,F2416=""),"Incomplete","Complete")</f>
        <v>Complete</v>
      </c>
      <c r="I2416" s="68" t="s">
        <v>3129</v>
      </c>
    </row>
    <row r="2417" spans="2:9" ht="15" customHeight="1" x14ac:dyDescent="0.25">
      <c r="B2417" s="7" t="s">
        <v>3127</v>
      </c>
      <c r="C2417" s="5">
        <v>3</v>
      </c>
      <c r="D2417" s="6" t="s">
        <v>8468</v>
      </c>
      <c r="E2417" s="76"/>
      <c r="F2417" s="76" t="str">
        <f>IF(INDEX(I.Electricity.ES2U9C5,3)="","",INDEX(I.Electricity.ES2U9C5,3))</f>
        <v/>
      </c>
      <c r="G2417" s="76"/>
      <c r="H2417" s="5" t="str">
        <f>IF(AND(I.Developer.ES2=TRUE,I.Facility.UnitCount&gt;=9,I.Developer.C5=TRUE,F2417=""),"Incomplete","Complete")</f>
        <v>Complete</v>
      </c>
      <c r="I2417" s="71" t="s">
        <v>3130</v>
      </c>
    </row>
    <row r="2418" spans="2:9" ht="15" customHeight="1" x14ac:dyDescent="0.25">
      <c r="B2418" s="9" t="s">
        <v>3131</v>
      </c>
      <c r="C2418" s="1">
        <v>1</v>
      </c>
      <c r="D2418" s="2" t="s">
        <v>8469</v>
      </c>
      <c r="E2418" s="16"/>
      <c r="F2418" s="16" t="str">
        <f>IF(INDEX(I.Electricity.ES2U10C5,1)="","",INDEX(I.Electricity.ES2U10C5,1))</f>
        <v/>
      </c>
      <c r="G2418" s="16"/>
      <c r="H2418" s="1" t="str">
        <f>IF(AND(I.Developer.ES2=TRUE,I.Facility.UnitCount&gt;=10,I.Developer.C5=TRUE,F2418=""),"Incomplete","Complete")</f>
        <v>Complete</v>
      </c>
      <c r="I2418" s="68" t="s">
        <v>3132</v>
      </c>
    </row>
    <row r="2419" spans="2:9" ht="15" customHeight="1" x14ac:dyDescent="0.25">
      <c r="B2419" s="9" t="s">
        <v>3131</v>
      </c>
      <c r="C2419" s="1">
        <v>2</v>
      </c>
      <c r="D2419" s="2" t="s">
        <v>8469</v>
      </c>
      <c r="E2419" s="16"/>
      <c r="F2419" s="16" t="str">
        <f>IF(INDEX(I.Electricity.ES2U10C5,2)="","",INDEX(I.Electricity.ES2U10C5,2))</f>
        <v/>
      </c>
      <c r="G2419" s="16"/>
      <c r="H2419" s="1" t="str">
        <f>IF(AND(I.Developer.ES2=TRUE,I.Facility.UnitCount&gt;=10,I.Developer.C5=TRUE,F2419=""),"Incomplete","Complete")</f>
        <v>Complete</v>
      </c>
      <c r="I2419" s="68" t="s">
        <v>3133</v>
      </c>
    </row>
    <row r="2420" spans="2:9" ht="15" customHeight="1" x14ac:dyDescent="0.25">
      <c r="B2420" s="7" t="s">
        <v>3131</v>
      </c>
      <c r="C2420" s="5">
        <v>3</v>
      </c>
      <c r="D2420" s="6" t="s">
        <v>8469</v>
      </c>
      <c r="E2420" s="76"/>
      <c r="F2420" s="76" t="str">
        <f>IF(INDEX(I.Electricity.ES2U10C5,3)="","",INDEX(I.Electricity.ES2U10C5,3))</f>
        <v/>
      </c>
      <c r="G2420" s="76"/>
      <c r="H2420" s="5" t="str">
        <f>IF(AND(I.Developer.ES2=TRUE,I.Facility.UnitCount&gt;=10,I.Developer.C5=TRUE,F2420=""),"Incomplete","Complete")</f>
        <v>Complete</v>
      </c>
      <c r="I2420" s="71" t="s">
        <v>3134</v>
      </c>
    </row>
    <row r="2421" spans="2:9" ht="15" customHeight="1" x14ac:dyDescent="0.25">
      <c r="B2421" s="9" t="s">
        <v>3135</v>
      </c>
      <c r="C2421" s="1">
        <v>1</v>
      </c>
      <c r="D2421" s="2" t="s">
        <v>8470</v>
      </c>
      <c r="E2421" s="16"/>
      <c r="F2421" s="16" t="str">
        <f>IF(INDEX(I.Electricity.ES2U11C5,1)="","",INDEX(I.Electricity.ES2U11C5,1))</f>
        <v/>
      </c>
      <c r="G2421" s="16"/>
      <c r="H2421" s="1" t="str">
        <f>IF(AND(I.Developer.ES2=TRUE,I.Facility.UnitCount&gt;=11,I.Developer.C5=TRUE,F2421=""),"Incomplete","Complete")</f>
        <v>Complete</v>
      </c>
      <c r="I2421" s="68" t="s">
        <v>3136</v>
      </c>
    </row>
    <row r="2422" spans="2:9" ht="15" customHeight="1" x14ac:dyDescent="0.25">
      <c r="B2422" s="9" t="s">
        <v>3135</v>
      </c>
      <c r="C2422" s="1">
        <v>2</v>
      </c>
      <c r="D2422" s="2" t="s">
        <v>8470</v>
      </c>
      <c r="E2422" s="16"/>
      <c r="F2422" s="16" t="str">
        <f>IF(INDEX(I.Electricity.ES2U11C5,2)="","",INDEX(I.Electricity.ES2U11C5,2))</f>
        <v/>
      </c>
      <c r="G2422" s="16"/>
      <c r="H2422" s="1" t="str">
        <f>IF(AND(I.Developer.ES2=TRUE,I.Facility.UnitCount&gt;=11,I.Developer.C5=TRUE,F2422=""),"Incomplete","Complete")</f>
        <v>Complete</v>
      </c>
      <c r="I2422" s="68" t="s">
        <v>3137</v>
      </c>
    </row>
    <row r="2423" spans="2:9" ht="15" customHeight="1" x14ac:dyDescent="0.25">
      <c r="B2423" s="7" t="s">
        <v>3135</v>
      </c>
      <c r="C2423" s="5">
        <v>3</v>
      </c>
      <c r="D2423" s="6" t="s">
        <v>8470</v>
      </c>
      <c r="E2423" s="76"/>
      <c r="F2423" s="76" t="str">
        <f>IF(INDEX(I.Electricity.ES2U11C5,3)="","",INDEX(I.Electricity.ES2U11C5,3))</f>
        <v/>
      </c>
      <c r="G2423" s="76"/>
      <c r="H2423" s="5" t="str">
        <f>IF(AND(I.Developer.ES2=TRUE,I.Facility.UnitCount&gt;=11,I.Developer.C5=TRUE,F2423=""),"Incomplete","Complete")</f>
        <v>Complete</v>
      </c>
      <c r="I2423" s="71" t="s">
        <v>3138</v>
      </c>
    </row>
    <row r="2424" spans="2:9" ht="15" customHeight="1" x14ac:dyDescent="0.25">
      <c r="B2424" s="9" t="s">
        <v>3139</v>
      </c>
      <c r="C2424" s="1">
        <v>1</v>
      </c>
      <c r="D2424" s="2" t="s">
        <v>8471</v>
      </c>
      <c r="E2424" s="16"/>
      <c r="F2424" s="16" t="str">
        <f>IF(INDEX(I.Electricity.ES2U12C5,1)="","",INDEX(I.Electricity.ES2U12C5,1))</f>
        <v/>
      </c>
      <c r="G2424" s="16"/>
      <c r="H2424" s="1" t="str">
        <f>IF(AND(I.Developer.ES2=TRUE,I.Facility.UnitCount&gt;=12,I.Developer.C5=TRUE,F2424=""),"Incomplete","Complete")</f>
        <v>Complete</v>
      </c>
      <c r="I2424" s="68" t="s">
        <v>3140</v>
      </c>
    </row>
    <row r="2425" spans="2:9" ht="15" customHeight="1" x14ac:dyDescent="0.25">
      <c r="B2425" s="9" t="s">
        <v>3139</v>
      </c>
      <c r="C2425" s="1">
        <v>2</v>
      </c>
      <c r="D2425" s="2" t="s">
        <v>8471</v>
      </c>
      <c r="E2425" s="16"/>
      <c r="F2425" s="16" t="str">
        <f>IF(INDEX(I.Electricity.ES2U12C5,2)="","",INDEX(I.Electricity.ES2U12C5,2))</f>
        <v/>
      </c>
      <c r="G2425" s="16"/>
      <c r="H2425" s="1" t="str">
        <f>IF(AND(I.Developer.ES2=TRUE,I.Facility.UnitCount&gt;=12,I.Developer.C5=TRUE,F2425=""),"Incomplete","Complete")</f>
        <v>Complete</v>
      </c>
      <c r="I2425" s="68" t="s">
        <v>3141</v>
      </c>
    </row>
    <row r="2426" spans="2:9" ht="15" customHeight="1" x14ac:dyDescent="0.25">
      <c r="B2426" s="7" t="s">
        <v>3139</v>
      </c>
      <c r="C2426" s="5">
        <v>3</v>
      </c>
      <c r="D2426" s="6" t="s">
        <v>8471</v>
      </c>
      <c r="E2426" s="76"/>
      <c r="F2426" s="76" t="str">
        <f>IF(INDEX(I.Electricity.ES2U12C5,3)="","",INDEX(I.Electricity.ES2U12C5,3))</f>
        <v/>
      </c>
      <c r="G2426" s="76"/>
      <c r="H2426" s="5" t="str">
        <f>IF(AND(I.Developer.ES2=TRUE,I.Facility.UnitCount&gt;=12,I.Developer.C5=TRUE,F2426=""),"Incomplete","Complete")</f>
        <v>Complete</v>
      </c>
      <c r="I2426" s="71" t="s">
        <v>3142</v>
      </c>
    </row>
    <row r="2427" spans="2:9" ht="15" customHeight="1" x14ac:dyDescent="0.25">
      <c r="B2427" s="9" t="s">
        <v>3143</v>
      </c>
      <c r="C2427" s="1">
        <v>1</v>
      </c>
      <c r="D2427" s="2" t="s">
        <v>8472</v>
      </c>
      <c r="E2427" s="16"/>
      <c r="F2427" s="16" t="str">
        <f>IF(INDEX(I.Electricity.ES2U13C5,1)="","",INDEX(I.Electricity.ES2U13C5,1))</f>
        <v/>
      </c>
      <c r="G2427" s="16"/>
      <c r="H2427" s="1" t="str">
        <f>IF(AND(I.Developer.ES2=TRUE,I.Facility.UnitCount&gt;=13,I.Developer.C5=TRUE,F2427=""),"Incomplete","Complete")</f>
        <v>Complete</v>
      </c>
      <c r="I2427" s="68" t="s">
        <v>3144</v>
      </c>
    </row>
    <row r="2428" spans="2:9" ht="15" customHeight="1" x14ac:dyDescent="0.25">
      <c r="B2428" s="9" t="s">
        <v>3143</v>
      </c>
      <c r="C2428" s="1">
        <v>2</v>
      </c>
      <c r="D2428" s="2" t="s">
        <v>8472</v>
      </c>
      <c r="E2428" s="16"/>
      <c r="F2428" s="16" t="str">
        <f>IF(INDEX(I.Electricity.ES2U13C5,2)="","",INDEX(I.Electricity.ES2U13C5,2))</f>
        <v/>
      </c>
      <c r="G2428" s="16"/>
      <c r="H2428" s="1" t="str">
        <f>IF(AND(I.Developer.ES2=TRUE,I.Facility.UnitCount&gt;=13,I.Developer.C5=TRUE,F2428=""),"Incomplete","Complete")</f>
        <v>Complete</v>
      </c>
      <c r="I2428" s="68" t="s">
        <v>3145</v>
      </c>
    </row>
    <row r="2429" spans="2:9" ht="15" customHeight="1" x14ac:dyDescent="0.25">
      <c r="B2429" s="7" t="s">
        <v>3143</v>
      </c>
      <c r="C2429" s="5">
        <v>3</v>
      </c>
      <c r="D2429" s="6" t="s">
        <v>8472</v>
      </c>
      <c r="E2429" s="76"/>
      <c r="F2429" s="76" t="str">
        <f>IF(INDEX(I.Electricity.ES2U13C5,3)="","",INDEX(I.Electricity.ES2U13C5,3))</f>
        <v/>
      </c>
      <c r="G2429" s="76"/>
      <c r="H2429" s="5" t="str">
        <f>IF(AND(I.Developer.ES2=TRUE,I.Facility.UnitCount&gt;=13,I.Developer.C5=TRUE,F2429=""),"Incomplete","Complete")</f>
        <v>Complete</v>
      </c>
      <c r="I2429" s="71" t="s">
        <v>3146</v>
      </c>
    </row>
    <row r="2430" spans="2:9" ht="15" customHeight="1" x14ac:dyDescent="0.25">
      <c r="B2430" s="9" t="s">
        <v>3147</v>
      </c>
      <c r="C2430" s="1">
        <v>1</v>
      </c>
      <c r="D2430" s="2" t="s">
        <v>8473</v>
      </c>
      <c r="E2430" s="16"/>
      <c r="F2430" s="16" t="str">
        <f>IF(INDEX(I.Electricity.ES2U14C5,1)="","",INDEX(I.Electricity.ES2U14C5,1))</f>
        <v/>
      </c>
      <c r="G2430" s="16"/>
      <c r="H2430" s="1" t="str">
        <f>IF(AND(I.Developer.ES2=TRUE,I.Facility.UnitCount&gt;=14,I.Developer.C5=TRUE,F2430=""),"Incomplete","Complete")</f>
        <v>Complete</v>
      </c>
      <c r="I2430" s="68" t="s">
        <v>3148</v>
      </c>
    </row>
    <row r="2431" spans="2:9" ht="15" customHeight="1" x14ac:dyDescent="0.25">
      <c r="B2431" s="9" t="s">
        <v>3147</v>
      </c>
      <c r="C2431" s="1">
        <v>2</v>
      </c>
      <c r="D2431" s="2" t="s">
        <v>8473</v>
      </c>
      <c r="E2431" s="16"/>
      <c r="F2431" s="16" t="str">
        <f>IF(INDEX(I.Electricity.ES2U14C5,2)="","",INDEX(I.Electricity.ES2U14C5,2))</f>
        <v/>
      </c>
      <c r="G2431" s="16"/>
      <c r="H2431" s="1" t="str">
        <f>IF(AND(I.Developer.ES2=TRUE,I.Facility.UnitCount&gt;=14,I.Developer.C5=TRUE,F2431=""),"Incomplete","Complete")</f>
        <v>Complete</v>
      </c>
      <c r="I2431" s="68" t="s">
        <v>3149</v>
      </c>
    </row>
    <row r="2432" spans="2:9" ht="15" customHeight="1" x14ac:dyDescent="0.25">
      <c r="B2432" s="7" t="s">
        <v>3147</v>
      </c>
      <c r="C2432" s="5">
        <v>3</v>
      </c>
      <c r="D2432" s="6" t="s">
        <v>8473</v>
      </c>
      <c r="E2432" s="76"/>
      <c r="F2432" s="76" t="str">
        <f>IF(INDEX(I.Electricity.ES2U14C5,3)="","",INDEX(I.Electricity.ES2U14C5,3))</f>
        <v/>
      </c>
      <c r="G2432" s="76"/>
      <c r="H2432" s="5" t="str">
        <f>IF(AND(I.Developer.ES2=TRUE,I.Facility.UnitCount&gt;=14,I.Developer.C5=TRUE,F2432=""),"Incomplete","Complete")</f>
        <v>Complete</v>
      </c>
      <c r="I2432" s="71" t="s">
        <v>3150</v>
      </c>
    </row>
    <row r="2433" spans="2:9" ht="15" customHeight="1" x14ac:dyDescent="0.25">
      <c r="B2433" s="9" t="s">
        <v>3151</v>
      </c>
      <c r="C2433" s="1">
        <v>1</v>
      </c>
      <c r="D2433" s="2" t="s">
        <v>8474</v>
      </c>
      <c r="E2433" s="16"/>
      <c r="F2433" s="16" t="str">
        <f>IF(INDEX(I.Electricity.ES2U15C5,1)="","",INDEX(I.Electricity.ES2U15C5,1))</f>
        <v/>
      </c>
      <c r="G2433" s="16"/>
      <c r="H2433" s="1" t="str">
        <f>IF(AND(I.Developer.ES2=TRUE,I.Facility.UnitCount&gt;=15,I.Developer.C5=TRUE,F2433=""),"Incomplete","Complete")</f>
        <v>Complete</v>
      </c>
      <c r="I2433" s="68" t="s">
        <v>3152</v>
      </c>
    </row>
    <row r="2434" spans="2:9" ht="15" customHeight="1" x14ac:dyDescent="0.25">
      <c r="B2434" s="9" t="s">
        <v>3151</v>
      </c>
      <c r="C2434" s="1">
        <v>2</v>
      </c>
      <c r="D2434" s="2" t="s">
        <v>8474</v>
      </c>
      <c r="E2434" s="16"/>
      <c r="F2434" s="16" t="str">
        <f>IF(INDEX(I.Electricity.ES2U15C5,2)="","",INDEX(I.Electricity.ES2U15C5,2))</f>
        <v/>
      </c>
      <c r="G2434" s="16"/>
      <c r="H2434" s="1" t="str">
        <f>IF(AND(I.Developer.ES2=TRUE,I.Facility.UnitCount&gt;=15,I.Developer.C5=TRUE,F2434=""),"Incomplete","Complete")</f>
        <v>Complete</v>
      </c>
      <c r="I2434" s="68" t="s">
        <v>3153</v>
      </c>
    </row>
    <row r="2435" spans="2:9" ht="15" customHeight="1" x14ac:dyDescent="0.25">
      <c r="B2435" s="7" t="s">
        <v>3151</v>
      </c>
      <c r="C2435" s="5">
        <v>3</v>
      </c>
      <c r="D2435" s="6" t="s">
        <v>8474</v>
      </c>
      <c r="E2435" s="76"/>
      <c r="F2435" s="76" t="str">
        <f>IF(INDEX(I.Electricity.ES2U15C5,3)="","",INDEX(I.Electricity.ES2U15C5,3))</f>
        <v/>
      </c>
      <c r="G2435" s="76"/>
      <c r="H2435" s="5" t="str">
        <f>IF(AND(I.Developer.ES2=TRUE,I.Facility.UnitCount&gt;=15,I.Developer.C5=TRUE,F2435=""),"Incomplete","Complete")</f>
        <v>Complete</v>
      </c>
      <c r="I2435" s="71" t="s">
        <v>3154</v>
      </c>
    </row>
    <row r="2436" spans="2:9" ht="15" customHeight="1" x14ac:dyDescent="0.25">
      <c r="B2436" s="9" t="s">
        <v>3155</v>
      </c>
      <c r="C2436" s="1">
        <v>1</v>
      </c>
      <c r="D2436" s="2" t="s">
        <v>8475</v>
      </c>
      <c r="E2436" s="16"/>
      <c r="F2436" s="16" t="str">
        <f>IF(INDEX(I.Electricity.ES2U16C5,1)="","",INDEX(I.Electricity.ES2U16C5,1))</f>
        <v/>
      </c>
      <c r="G2436" s="16"/>
      <c r="H2436" s="1" t="str">
        <f>IF(AND(I.Developer.ES2=TRUE,I.Facility.UnitCount&gt;=16,I.Developer.C5=TRUE,F2436=""),"Incomplete","Complete")</f>
        <v>Complete</v>
      </c>
      <c r="I2436" s="68" t="s">
        <v>3156</v>
      </c>
    </row>
    <row r="2437" spans="2:9" ht="15" customHeight="1" x14ac:dyDescent="0.25">
      <c r="B2437" s="9" t="s">
        <v>3155</v>
      </c>
      <c r="C2437" s="1">
        <v>2</v>
      </c>
      <c r="D2437" s="2" t="s">
        <v>8475</v>
      </c>
      <c r="E2437" s="16"/>
      <c r="F2437" s="16" t="str">
        <f>IF(INDEX(I.Electricity.ES2U16C5,2)="","",INDEX(I.Electricity.ES2U16C5,2))</f>
        <v/>
      </c>
      <c r="G2437" s="16"/>
      <c r="H2437" s="1" t="str">
        <f>IF(AND(I.Developer.ES2=TRUE,I.Facility.UnitCount&gt;=16,I.Developer.C5=TRUE,F2437=""),"Incomplete","Complete")</f>
        <v>Complete</v>
      </c>
      <c r="I2437" s="68" t="s">
        <v>3157</v>
      </c>
    </row>
    <row r="2438" spans="2:9" ht="15" customHeight="1" x14ac:dyDescent="0.25">
      <c r="B2438" s="7" t="s">
        <v>3155</v>
      </c>
      <c r="C2438" s="5">
        <v>3</v>
      </c>
      <c r="D2438" s="6" t="s">
        <v>8475</v>
      </c>
      <c r="E2438" s="76"/>
      <c r="F2438" s="76" t="str">
        <f>IF(INDEX(I.Electricity.ES2U16C5,3)="","",INDEX(I.Electricity.ES2U16C5,3))</f>
        <v/>
      </c>
      <c r="G2438" s="76"/>
      <c r="H2438" s="5" t="str">
        <f>IF(AND(I.Developer.ES2=TRUE,I.Facility.UnitCount&gt;=16,I.Developer.C5=TRUE,F2438=""),"Incomplete","Complete")</f>
        <v>Complete</v>
      </c>
      <c r="I2438" s="71" t="s">
        <v>3158</v>
      </c>
    </row>
    <row r="2439" spans="2:9" ht="15" customHeight="1" x14ac:dyDescent="0.25">
      <c r="B2439" s="9" t="s">
        <v>3159</v>
      </c>
      <c r="C2439" s="1">
        <v>1</v>
      </c>
      <c r="D2439" s="2" t="s">
        <v>8476</v>
      </c>
      <c r="E2439" s="16"/>
      <c r="F2439" s="16" t="str">
        <f>IF(INDEX(I.Electricity.ES2U17C5,1)="","",INDEX(I.Electricity.ES2U17C5,1))</f>
        <v/>
      </c>
      <c r="G2439" s="16"/>
      <c r="H2439" s="1" t="str">
        <f>IF(AND(I.Developer.ES2=TRUE,I.Facility.UnitCount&gt;=17,I.Developer.C5=TRUE,F2439=""),"Incomplete","Complete")</f>
        <v>Complete</v>
      </c>
      <c r="I2439" s="68" t="s">
        <v>3160</v>
      </c>
    </row>
    <row r="2440" spans="2:9" ht="15" customHeight="1" x14ac:dyDescent="0.25">
      <c r="B2440" s="9" t="s">
        <v>3159</v>
      </c>
      <c r="C2440" s="1">
        <v>2</v>
      </c>
      <c r="D2440" s="2" t="s">
        <v>8476</v>
      </c>
      <c r="E2440" s="16"/>
      <c r="F2440" s="16" t="str">
        <f>IF(INDEX(I.Electricity.ES2U17C5,2)="","",INDEX(I.Electricity.ES2U17C5,2))</f>
        <v/>
      </c>
      <c r="G2440" s="16"/>
      <c r="H2440" s="1" t="str">
        <f>IF(AND(I.Developer.ES2=TRUE,I.Facility.UnitCount&gt;=17,I.Developer.C5=TRUE,F2440=""),"Incomplete","Complete")</f>
        <v>Complete</v>
      </c>
      <c r="I2440" s="68" t="s">
        <v>3161</v>
      </c>
    </row>
    <row r="2441" spans="2:9" ht="15" customHeight="1" x14ac:dyDescent="0.25">
      <c r="B2441" s="7" t="s">
        <v>3159</v>
      </c>
      <c r="C2441" s="5">
        <v>3</v>
      </c>
      <c r="D2441" s="6" t="s">
        <v>8476</v>
      </c>
      <c r="E2441" s="76"/>
      <c r="F2441" s="76" t="str">
        <f>IF(INDEX(I.Electricity.ES2U17C5,3)="","",INDEX(I.Electricity.ES2U17C5,3))</f>
        <v/>
      </c>
      <c r="G2441" s="76"/>
      <c r="H2441" s="5" t="str">
        <f>IF(AND(I.Developer.ES2=TRUE,I.Facility.UnitCount&gt;=17,I.Developer.C5=TRUE,F2441=""),"Incomplete","Complete")</f>
        <v>Complete</v>
      </c>
      <c r="I2441" s="71" t="s">
        <v>3162</v>
      </c>
    </row>
    <row r="2442" spans="2:9" ht="15" customHeight="1" x14ac:dyDescent="0.25">
      <c r="B2442" s="9" t="s">
        <v>3163</v>
      </c>
      <c r="C2442" s="1">
        <v>1</v>
      </c>
      <c r="D2442" s="2" t="s">
        <v>8477</v>
      </c>
      <c r="E2442" s="16"/>
      <c r="F2442" s="16" t="str">
        <f>IF(INDEX(I.Electricity.ES2U18C5,1)="","",INDEX(I.Electricity.ES2U18C5,1))</f>
        <v/>
      </c>
      <c r="G2442" s="16"/>
      <c r="H2442" s="1" t="str">
        <f>IF(AND(I.Developer.ES2=TRUE,I.Facility.UnitCount&gt;=18,I.Developer.C5=TRUE,F2442=""),"Incomplete","Complete")</f>
        <v>Complete</v>
      </c>
      <c r="I2442" s="68" t="s">
        <v>3164</v>
      </c>
    </row>
    <row r="2443" spans="2:9" ht="15" customHeight="1" x14ac:dyDescent="0.25">
      <c r="B2443" s="9" t="s">
        <v>3163</v>
      </c>
      <c r="C2443" s="1">
        <v>2</v>
      </c>
      <c r="D2443" s="2" t="s">
        <v>8477</v>
      </c>
      <c r="E2443" s="16"/>
      <c r="F2443" s="16" t="str">
        <f>IF(INDEX(I.Electricity.ES2U18C5,2)="","",INDEX(I.Electricity.ES2U18C5,2))</f>
        <v/>
      </c>
      <c r="G2443" s="16"/>
      <c r="H2443" s="1" t="str">
        <f>IF(AND(I.Developer.ES2=TRUE,I.Facility.UnitCount&gt;=18,I.Developer.C5=TRUE,F2443=""),"Incomplete","Complete")</f>
        <v>Complete</v>
      </c>
      <c r="I2443" s="68" t="s">
        <v>3165</v>
      </c>
    </row>
    <row r="2444" spans="2:9" ht="15" customHeight="1" x14ac:dyDescent="0.25">
      <c r="B2444" s="7" t="s">
        <v>3163</v>
      </c>
      <c r="C2444" s="5">
        <v>3</v>
      </c>
      <c r="D2444" s="6" t="s">
        <v>8477</v>
      </c>
      <c r="E2444" s="76"/>
      <c r="F2444" s="76" t="str">
        <f>IF(INDEX(I.Electricity.ES2U18C5,3)="","",INDEX(I.Electricity.ES2U18C5,3))</f>
        <v/>
      </c>
      <c r="G2444" s="76"/>
      <c r="H2444" s="5" t="str">
        <f>IF(AND(I.Developer.ES2=TRUE,I.Facility.UnitCount&gt;=18,I.Developer.C5=TRUE,F2444=""),"Incomplete","Complete")</f>
        <v>Complete</v>
      </c>
      <c r="I2444" s="71" t="s">
        <v>3166</v>
      </c>
    </row>
    <row r="2445" spans="2:9" ht="15" customHeight="1" x14ac:dyDescent="0.25">
      <c r="B2445" s="9" t="s">
        <v>3167</v>
      </c>
      <c r="C2445" s="1">
        <v>1</v>
      </c>
      <c r="D2445" s="2" t="s">
        <v>8478</v>
      </c>
      <c r="E2445" s="16"/>
      <c r="F2445" s="16" t="str">
        <f>IF(INDEX(I.Electricity.ES2U19C5,1)="","",INDEX(I.Electricity.ES2U19C5,1))</f>
        <v/>
      </c>
      <c r="G2445" s="16"/>
      <c r="H2445" s="1" t="str">
        <f>IF(AND(I.Developer.ES2=TRUE,I.Facility.UnitCount&gt;=19,I.Developer.C5=TRUE,F2445=""),"Incomplete","Complete")</f>
        <v>Complete</v>
      </c>
      <c r="I2445" s="68" t="s">
        <v>3168</v>
      </c>
    </row>
    <row r="2446" spans="2:9" ht="15" customHeight="1" x14ac:dyDescent="0.25">
      <c r="B2446" s="9" t="s">
        <v>3167</v>
      </c>
      <c r="C2446" s="1">
        <v>2</v>
      </c>
      <c r="D2446" s="2" t="s">
        <v>8478</v>
      </c>
      <c r="E2446" s="16"/>
      <c r="F2446" s="16" t="str">
        <f>IF(INDEX(I.Electricity.ES2U19C5,2)="","",INDEX(I.Electricity.ES2U19C5,2))</f>
        <v/>
      </c>
      <c r="G2446" s="16"/>
      <c r="H2446" s="1" t="str">
        <f>IF(AND(I.Developer.ES2=TRUE,I.Facility.UnitCount&gt;=19,I.Developer.C5=TRUE,F2446=""),"Incomplete","Complete")</f>
        <v>Complete</v>
      </c>
      <c r="I2446" s="68" t="s">
        <v>3169</v>
      </c>
    </row>
    <row r="2447" spans="2:9" ht="15" customHeight="1" x14ac:dyDescent="0.25">
      <c r="B2447" s="7" t="s">
        <v>3167</v>
      </c>
      <c r="C2447" s="5">
        <v>3</v>
      </c>
      <c r="D2447" s="6" t="s">
        <v>8478</v>
      </c>
      <c r="E2447" s="76"/>
      <c r="F2447" s="76" t="str">
        <f>IF(INDEX(I.Electricity.ES2U19C5,3)="","",INDEX(I.Electricity.ES2U19C5,3))</f>
        <v/>
      </c>
      <c r="G2447" s="76"/>
      <c r="H2447" s="5" t="str">
        <f>IF(AND(I.Developer.ES2=TRUE,I.Facility.UnitCount&gt;=19,I.Developer.C5=TRUE,F2447=""),"Incomplete","Complete")</f>
        <v>Complete</v>
      </c>
      <c r="I2447" s="71" t="s">
        <v>3170</v>
      </c>
    </row>
    <row r="2448" spans="2:9" ht="15" customHeight="1" x14ac:dyDescent="0.25">
      <c r="B2448" s="9" t="s">
        <v>3171</v>
      </c>
      <c r="C2448" s="1">
        <v>1</v>
      </c>
      <c r="D2448" s="2" t="s">
        <v>8479</v>
      </c>
      <c r="E2448" s="16"/>
      <c r="F2448" s="16" t="str">
        <f>IF(INDEX(I.Electricity.ES2U20C5,1)="","",INDEX(I.Electricity.ES2U20C5,1))</f>
        <v/>
      </c>
      <c r="G2448" s="16"/>
      <c r="H2448" s="1" t="str">
        <f>IF(AND(I.Developer.ES2=TRUE,I.Facility.UnitCount&gt;=20,I.Developer.C5=TRUE,F2448=""),"Incomplete","Complete")</f>
        <v>Complete</v>
      </c>
      <c r="I2448" s="68" t="s">
        <v>3172</v>
      </c>
    </row>
    <row r="2449" spans="2:9" ht="15" customHeight="1" x14ac:dyDescent="0.25">
      <c r="B2449" s="9" t="s">
        <v>3171</v>
      </c>
      <c r="C2449" s="1">
        <v>2</v>
      </c>
      <c r="D2449" s="2" t="s">
        <v>8479</v>
      </c>
      <c r="E2449" s="16"/>
      <c r="F2449" s="16" t="str">
        <f>IF(INDEX(I.Electricity.ES2U20C5,2)="","",INDEX(I.Electricity.ES2U20C5,2))</f>
        <v/>
      </c>
      <c r="G2449" s="16"/>
      <c r="H2449" s="1" t="str">
        <f>IF(AND(I.Developer.ES2=TRUE,I.Facility.UnitCount&gt;=20,I.Developer.C5=TRUE,F2449=""),"Incomplete","Complete")</f>
        <v>Complete</v>
      </c>
      <c r="I2449" s="68" t="s">
        <v>3173</v>
      </c>
    </row>
    <row r="2450" spans="2:9" ht="15" customHeight="1" x14ac:dyDescent="0.25">
      <c r="B2450" s="7" t="s">
        <v>3171</v>
      </c>
      <c r="C2450" s="5">
        <v>3</v>
      </c>
      <c r="D2450" s="6" t="s">
        <v>8479</v>
      </c>
      <c r="E2450" s="76"/>
      <c r="F2450" s="76" t="str">
        <f>IF(INDEX(I.Electricity.ES2U20C5,3)="","",INDEX(I.Electricity.ES2U20C5,3))</f>
        <v/>
      </c>
      <c r="G2450" s="76"/>
      <c r="H2450" s="5" t="str">
        <f>IF(AND(I.Developer.ES2=TRUE,I.Facility.UnitCount&gt;=20,I.Developer.C5=TRUE,F2450=""),"Incomplete","Complete")</f>
        <v>Complete</v>
      </c>
      <c r="I2450" s="71" t="s">
        <v>3174</v>
      </c>
    </row>
    <row r="2451" spans="2:9" ht="15" customHeight="1" x14ac:dyDescent="0.25">
      <c r="B2451" s="9" t="s">
        <v>3175</v>
      </c>
      <c r="C2451" s="1">
        <v>1</v>
      </c>
      <c r="D2451" s="2" t="s">
        <v>8480</v>
      </c>
      <c r="E2451" s="16"/>
      <c r="F2451" s="16" t="str">
        <f>IF(INDEX(I.Electricity.ES2U1C6,1)="","",INDEX(I.Electricity.ES2U1C6,1))</f>
        <v/>
      </c>
      <c r="G2451" s="16"/>
      <c r="H2451" s="1" t="str">
        <f>IF(AND(I.Developer.ES2=TRUE,I.Facility.UnitCount&gt;=1,I.Developer.C6=TRUE,F2451=""),"Incomplete","Complete")</f>
        <v>Complete</v>
      </c>
      <c r="I2451" s="68" t="s">
        <v>3176</v>
      </c>
    </row>
    <row r="2452" spans="2:9" ht="15" customHeight="1" x14ac:dyDescent="0.25">
      <c r="B2452" s="9" t="s">
        <v>3175</v>
      </c>
      <c r="C2452" s="1">
        <v>2</v>
      </c>
      <c r="D2452" s="2" t="s">
        <v>8480</v>
      </c>
      <c r="E2452" s="16"/>
      <c r="F2452" s="16" t="str">
        <f>IF(INDEX(I.Electricity.ES2U1C6,2)="","",INDEX(I.Electricity.ES2U1C6,2))</f>
        <v/>
      </c>
      <c r="G2452" s="16"/>
      <c r="H2452" s="1" t="str">
        <f>IF(AND(I.Developer.ES2=TRUE,I.Facility.UnitCount&gt;=1,I.Developer.C6=TRUE,F2452=""),"Incomplete","Complete")</f>
        <v>Complete</v>
      </c>
      <c r="I2452" s="68" t="s">
        <v>3177</v>
      </c>
    </row>
    <row r="2453" spans="2:9" ht="15" customHeight="1" x14ac:dyDescent="0.25">
      <c r="B2453" s="7" t="s">
        <v>3175</v>
      </c>
      <c r="C2453" s="5">
        <v>3</v>
      </c>
      <c r="D2453" s="6" t="s">
        <v>8480</v>
      </c>
      <c r="E2453" s="76"/>
      <c r="F2453" s="76" t="str">
        <f>IF(INDEX(I.Electricity.ES2U1C6,3)="","",INDEX(I.Electricity.ES2U1C6,3))</f>
        <v/>
      </c>
      <c r="G2453" s="76"/>
      <c r="H2453" s="5" t="str">
        <f>IF(AND(I.Developer.ES2=TRUE,I.Facility.UnitCount&gt;=1,I.Developer.C6=TRUE,F2453=""),"Incomplete","Complete")</f>
        <v>Complete</v>
      </c>
      <c r="I2453" s="71" t="s">
        <v>3178</v>
      </c>
    </row>
    <row r="2454" spans="2:9" ht="15" customHeight="1" x14ac:dyDescent="0.25">
      <c r="B2454" s="9" t="s">
        <v>3179</v>
      </c>
      <c r="C2454" s="1">
        <v>1</v>
      </c>
      <c r="D2454" s="2" t="s">
        <v>8481</v>
      </c>
      <c r="E2454" s="16"/>
      <c r="F2454" s="16" t="str">
        <f>IF(INDEX(I.Electricity.ES2U2C6,1)="","",INDEX(I.Electricity.ES2U2C6,1))</f>
        <v/>
      </c>
      <c r="G2454" s="16"/>
      <c r="H2454" s="1" t="str">
        <f>IF(AND(I.Developer.ES2=TRUE,I.Facility.UnitCount&gt;=2,I.Developer.C6=TRUE,F2454=""),"Incomplete","Complete")</f>
        <v>Complete</v>
      </c>
      <c r="I2454" s="68" t="s">
        <v>3180</v>
      </c>
    </row>
    <row r="2455" spans="2:9" ht="15" customHeight="1" x14ac:dyDescent="0.25">
      <c r="B2455" s="9" t="s">
        <v>3179</v>
      </c>
      <c r="C2455" s="1">
        <v>2</v>
      </c>
      <c r="D2455" s="2" t="s">
        <v>8481</v>
      </c>
      <c r="E2455" s="16"/>
      <c r="F2455" s="16" t="str">
        <f>IF(INDEX(I.Electricity.ES2U2C6,2)="","",INDEX(I.Electricity.ES2U2C6,2))</f>
        <v/>
      </c>
      <c r="G2455" s="16"/>
      <c r="H2455" s="1" t="str">
        <f>IF(AND(I.Developer.ES2=TRUE,I.Facility.UnitCount&gt;=2,I.Developer.C6=TRUE,F2455=""),"Incomplete","Complete")</f>
        <v>Complete</v>
      </c>
      <c r="I2455" s="68" t="s">
        <v>3181</v>
      </c>
    </row>
    <row r="2456" spans="2:9" ht="15" customHeight="1" x14ac:dyDescent="0.25">
      <c r="B2456" s="7" t="s">
        <v>3179</v>
      </c>
      <c r="C2456" s="5">
        <v>3</v>
      </c>
      <c r="D2456" s="6" t="s">
        <v>8481</v>
      </c>
      <c r="E2456" s="76"/>
      <c r="F2456" s="76" t="str">
        <f>IF(INDEX(I.Electricity.ES2U2C6,3)="","",INDEX(I.Electricity.ES2U2C6,3))</f>
        <v/>
      </c>
      <c r="G2456" s="76"/>
      <c r="H2456" s="5" t="str">
        <f>IF(AND(I.Developer.ES2=TRUE,I.Facility.UnitCount&gt;=2,I.Developer.C6=TRUE,F2456=""),"Incomplete","Complete")</f>
        <v>Complete</v>
      </c>
      <c r="I2456" s="71" t="s">
        <v>3182</v>
      </c>
    </row>
    <row r="2457" spans="2:9" ht="15" customHeight="1" x14ac:dyDescent="0.25">
      <c r="B2457" s="9" t="s">
        <v>3183</v>
      </c>
      <c r="C2457" s="1">
        <v>1</v>
      </c>
      <c r="D2457" s="2" t="s">
        <v>8482</v>
      </c>
      <c r="E2457" s="16"/>
      <c r="F2457" s="16" t="str">
        <f>IF(INDEX(I.Electricity.ES2U3C6,1)="","",INDEX(I.Electricity.ES2U3C6,1))</f>
        <v/>
      </c>
      <c r="G2457" s="16"/>
      <c r="H2457" s="1" t="str">
        <f>IF(AND(I.Developer.ES2=TRUE,I.Facility.UnitCount&gt;=3,I.Developer.C6=TRUE,F2457=""),"Incomplete","Complete")</f>
        <v>Complete</v>
      </c>
      <c r="I2457" s="68" t="s">
        <v>3184</v>
      </c>
    </row>
    <row r="2458" spans="2:9" ht="15" customHeight="1" x14ac:dyDescent="0.25">
      <c r="B2458" s="9" t="s">
        <v>3183</v>
      </c>
      <c r="C2458" s="1">
        <v>2</v>
      </c>
      <c r="D2458" s="2" t="s">
        <v>8482</v>
      </c>
      <c r="E2458" s="16"/>
      <c r="F2458" s="16" t="str">
        <f>IF(INDEX(I.Electricity.ES2U3C6,2)="","",INDEX(I.Electricity.ES2U3C6,2))</f>
        <v/>
      </c>
      <c r="G2458" s="16"/>
      <c r="H2458" s="1" t="str">
        <f>IF(AND(I.Developer.ES2=TRUE,I.Facility.UnitCount&gt;=3,I.Developer.C6=TRUE,F2458=""),"Incomplete","Complete")</f>
        <v>Complete</v>
      </c>
      <c r="I2458" s="68" t="s">
        <v>3185</v>
      </c>
    </row>
    <row r="2459" spans="2:9" ht="15" customHeight="1" x14ac:dyDescent="0.25">
      <c r="B2459" s="7" t="s">
        <v>3183</v>
      </c>
      <c r="C2459" s="5">
        <v>3</v>
      </c>
      <c r="D2459" s="6" t="s">
        <v>8482</v>
      </c>
      <c r="E2459" s="76"/>
      <c r="F2459" s="76" t="str">
        <f>IF(INDEX(I.Electricity.ES2U3C6,3)="","",INDEX(I.Electricity.ES2U3C6,3))</f>
        <v/>
      </c>
      <c r="G2459" s="76"/>
      <c r="H2459" s="5" t="str">
        <f>IF(AND(I.Developer.ES2=TRUE,I.Facility.UnitCount&gt;=3,I.Developer.C6=TRUE,F2459=""),"Incomplete","Complete")</f>
        <v>Complete</v>
      </c>
      <c r="I2459" s="71" t="s">
        <v>3186</v>
      </c>
    </row>
    <row r="2460" spans="2:9" ht="15" customHeight="1" x14ac:dyDescent="0.25">
      <c r="B2460" s="9" t="s">
        <v>3187</v>
      </c>
      <c r="C2460" s="1">
        <v>1</v>
      </c>
      <c r="D2460" s="2" t="s">
        <v>8483</v>
      </c>
      <c r="E2460" s="16"/>
      <c r="F2460" s="16" t="str">
        <f>IF(INDEX(I.Electricity.ES2U4C6,1)="","",INDEX(I.Electricity.ES2U4C6,1))</f>
        <v/>
      </c>
      <c r="G2460" s="16"/>
      <c r="H2460" s="1" t="str">
        <f>IF(AND(I.Developer.ES2=TRUE,I.Facility.UnitCount&gt;=4,I.Developer.C6=TRUE,F2460=""),"Incomplete","Complete")</f>
        <v>Complete</v>
      </c>
      <c r="I2460" s="68" t="s">
        <v>3188</v>
      </c>
    </row>
    <row r="2461" spans="2:9" ht="15" customHeight="1" x14ac:dyDescent="0.25">
      <c r="B2461" s="9" t="s">
        <v>3187</v>
      </c>
      <c r="C2461" s="1">
        <v>2</v>
      </c>
      <c r="D2461" s="2" t="s">
        <v>8483</v>
      </c>
      <c r="E2461" s="16"/>
      <c r="F2461" s="16" t="str">
        <f>IF(INDEX(I.Electricity.ES2U4C6,2)="","",INDEX(I.Electricity.ES2U4C6,2))</f>
        <v/>
      </c>
      <c r="G2461" s="16"/>
      <c r="H2461" s="1" t="str">
        <f>IF(AND(I.Developer.ES2=TRUE,I.Facility.UnitCount&gt;=4,I.Developer.C6=TRUE,F2461=""),"Incomplete","Complete")</f>
        <v>Complete</v>
      </c>
      <c r="I2461" s="68" t="s">
        <v>3189</v>
      </c>
    </row>
    <row r="2462" spans="2:9" ht="15" customHeight="1" x14ac:dyDescent="0.25">
      <c r="B2462" s="7" t="s">
        <v>3187</v>
      </c>
      <c r="C2462" s="5">
        <v>3</v>
      </c>
      <c r="D2462" s="6" t="s">
        <v>8483</v>
      </c>
      <c r="E2462" s="76"/>
      <c r="F2462" s="76" t="str">
        <f>IF(INDEX(I.Electricity.ES2U4C6,3)="","",INDEX(I.Electricity.ES2U4C6,3))</f>
        <v/>
      </c>
      <c r="G2462" s="76"/>
      <c r="H2462" s="5" t="str">
        <f>IF(AND(I.Developer.ES2=TRUE,I.Facility.UnitCount&gt;=4,I.Developer.C6=TRUE,F2462=""),"Incomplete","Complete")</f>
        <v>Complete</v>
      </c>
      <c r="I2462" s="71" t="s">
        <v>3190</v>
      </c>
    </row>
    <row r="2463" spans="2:9" ht="15" customHeight="1" x14ac:dyDescent="0.25">
      <c r="B2463" s="9" t="s">
        <v>3191</v>
      </c>
      <c r="C2463" s="1">
        <v>1</v>
      </c>
      <c r="D2463" s="2" t="s">
        <v>8484</v>
      </c>
      <c r="E2463" s="16"/>
      <c r="F2463" s="16" t="str">
        <f>IF(INDEX(I.Electricity.ES2U5C6,1)="","",INDEX(I.Electricity.ES2U5C6,1))</f>
        <v/>
      </c>
      <c r="G2463" s="16"/>
      <c r="H2463" s="1" t="str">
        <f>IF(AND(I.Developer.ES2=TRUE,I.Facility.UnitCount&gt;=5,I.Developer.C6=TRUE,F2463=""),"Incomplete","Complete")</f>
        <v>Complete</v>
      </c>
      <c r="I2463" s="68" t="s">
        <v>3192</v>
      </c>
    </row>
    <row r="2464" spans="2:9" ht="15" customHeight="1" x14ac:dyDescent="0.25">
      <c r="B2464" s="9" t="s">
        <v>3191</v>
      </c>
      <c r="C2464" s="1">
        <v>2</v>
      </c>
      <c r="D2464" s="2" t="s">
        <v>8484</v>
      </c>
      <c r="E2464" s="16"/>
      <c r="F2464" s="16" t="str">
        <f>IF(INDEX(I.Electricity.ES2U5C6,2)="","",INDEX(I.Electricity.ES2U5C6,2))</f>
        <v/>
      </c>
      <c r="G2464" s="16"/>
      <c r="H2464" s="1" t="str">
        <f>IF(AND(I.Developer.ES2=TRUE,I.Facility.UnitCount&gt;=5,I.Developer.C6=TRUE,F2464=""),"Incomplete","Complete")</f>
        <v>Complete</v>
      </c>
      <c r="I2464" s="68" t="s">
        <v>3193</v>
      </c>
    </row>
    <row r="2465" spans="2:9" ht="15" customHeight="1" x14ac:dyDescent="0.25">
      <c r="B2465" s="7" t="s">
        <v>3191</v>
      </c>
      <c r="C2465" s="5">
        <v>3</v>
      </c>
      <c r="D2465" s="6" t="s">
        <v>8484</v>
      </c>
      <c r="E2465" s="76"/>
      <c r="F2465" s="76" t="str">
        <f>IF(INDEX(I.Electricity.ES2U5C6,3)="","",INDEX(I.Electricity.ES2U5C6,3))</f>
        <v/>
      </c>
      <c r="G2465" s="76"/>
      <c r="H2465" s="5" t="str">
        <f>IF(AND(I.Developer.ES2=TRUE,I.Facility.UnitCount&gt;=5,I.Developer.C6=TRUE,F2465=""),"Incomplete","Complete")</f>
        <v>Complete</v>
      </c>
      <c r="I2465" s="71" t="s">
        <v>3194</v>
      </c>
    </row>
    <row r="2466" spans="2:9" ht="15" customHeight="1" x14ac:dyDescent="0.25">
      <c r="B2466" s="9" t="s">
        <v>3195</v>
      </c>
      <c r="C2466" s="1">
        <v>1</v>
      </c>
      <c r="D2466" s="2" t="s">
        <v>8485</v>
      </c>
      <c r="E2466" s="16"/>
      <c r="F2466" s="16" t="str">
        <f>IF(INDEX(I.Electricity.ES2U6C6,1)="","",INDEX(I.Electricity.ES2U6C6,1))</f>
        <v/>
      </c>
      <c r="G2466" s="16"/>
      <c r="H2466" s="1" t="str">
        <f>IF(AND(I.Developer.ES2=TRUE,I.Facility.UnitCount&gt;=6,I.Developer.C6=TRUE,F2466=""),"Incomplete","Complete")</f>
        <v>Complete</v>
      </c>
      <c r="I2466" s="68" t="s">
        <v>3196</v>
      </c>
    </row>
    <row r="2467" spans="2:9" ht="15" customHeight="1" x14ac:dyDescent="0.25">
      <c r="B2467" s="9" t="s">
        <v>3195</v>
      </c>
      <c r="C2467" s="1">
        <v>2</v>
      </c>
      <c r="D2467" s="2" t="s">
        <v>8485</v>
      </c>
      <c r="E2467" s="16"/>
      <c r="F2467" s="16" t="str">
        <f>IF(INDEX(I.Electricity.ES2U6C6,2)="","",INDEX(I.Electricity.ES2U6C6,2))</f>
        <v/>
      </c>
      <c r="G2467" s="16"/>
      <c r="H2467" s="1" t="str">
        <f>IF(AND(I.Developer.ES2=TRUE,I.Facility.UnitCount&gt;=6,I.Developer.C6=TRUE,F2467=""),"Incomplete","Complete")</f>
        <v>Complete</v>
      </c>
      <c r="I2467" s="68" t="s">
        <v>3197</v>
      </c>
    </row>
    <row r="2468" spans="2:9" ht="15" customHeight="1" x14ac:dyDescent="0.25">
      <c r="B2468" s="7" t="s">
        <v>3195</v>
      </c>
      <c r="C2468" s="5">
        <v>3</v>
      </c>
      <c r="D2468" s="6" t="s">
        <v>8485</v>
      </c>
      <c r="E2468" s="76"/>
      <c r="F2468" s="76" t="str">
        <f>IF(INDEX(I.Electricity.ES2U6C6,3)="","",INDEX(I.Electricity.ES2U6C6,3))</f>
        <v/>
      </c>
      <c r="G2468" s="76"/>
      <c r="H2468" s="5" t="str">
        <f>IF(AND(I.Developer.ES2=TRUE,I.Facility.UnitCount&gt;=6,I.Developer.C6=TRUE,F2468=""),"Incomplete","Complete")</f>
        <v>Complete</v>
      </c>
      <c r="I2468" s="71" t="s">
        <v>3198</v>
      </c>
    </row>
    <row r="2469" spans="2:9" ht="15" customHeight="1" x14ac:dyDescent="0.25">
      <c r="B2469" s="9" t="s">
        <v>3199</v>
      </c>
      <c r="C2469" s="1">
        <v>1</v>
      </c>
      <c r="D2469" s="2" t="s">
        <v>8486</v>
      </c>
      <c r="E2469" s="16"/>
      <c r="F2469" s="16" t="str">
        <f>IF(INDEX(I.Electricity.ES2U7C6,1)="","",INDEX(I.Electricity.ES2U7C6,1))</f>
        <v/>
      </c>
      <c r="G2469" s="16"/>
      <c r="H2469" s="1" t="str">
        <f>IF(AND(I.Developer.ES2=TRUE,I.Facility.UnitCount&gt;=7,I.Developer.C6=TRUE,F2469=""),"Incomplete","Complete")</f>
        <v>Complete</v>
      </c>
      <c r="I2469" s="68" t="s">
        <v>3200</v>
      </c>
    </row>
    <row r="2470" spans="2:9" ht="15" customHeight="1" x14ac:dyDescent="0.25">
      <c r="B2470" s="9" t="s">
        <v>3199</v>
      </c>
      <c r="C2470" s="1">
        <v>2</v>
      </c>
      <c r="D2470" s="2" t="s">
        <v>8486</v>
      </c>
      <c r="E2470" s="16"/>
      <c r="F2470" s="16" t="str">
        <f>IF(INDEX(I.Electricity.ES2U7C6,2)="","",INDEX(I.Electricity.ES2U7C6,2))</f>
        <v/>
      </c>
      <c r="G2470" s="16"/>
      <c r="H2470" s="1" t="str">
        <f>IF(AND(I.Developer.ES2=TRUE,I.Facility.UnitCount&gt;=7,I.Developer.C6=TRUE,F2470=""),"Incomplete","Complete")</f>
        <v>Complete</v>
      </c>
      <c r="I2470" s="68" t="s">
        <v>3201</v>
      </c>
    </row>
    <row r="2471" spans="2:9" ht="15" customHeight="1" x14ac:dyDescent="0.25">
      <c r="B2471" s="7" t="s">
        <v>3199</v>
      </c>
      <c r="C2471" s="5">
        <v>3</v>
      </c>
      <c r="D2471" s="6" t="s">
        <v>8486</v>
      </c>
      <c r="E2471" s="76"/>
      <c r="F2471" s="76" t="str">
        <f>IF(INDEX(I.Electricity.ES2U7C6,3)="","",INDEX(I.Electricity.ES2U7C6,3))</f>
        <v/>
      </c>
      <c r="G2471" s="76"/>
      <c r="H2471" s="5" t="str">
        <f>IF(AND(I.Developer.ES2=TRUE,I.Facility.UnitCount&gt;=7,I.Developer.C6=TRUE,F2471=""),"Incomplete","Complete")</f>
        <v>Complete</v>
      </c>
      <c r="I2471" s="71" t="s">
        <v>3202</v>
      </c>
    </row>
    <row r="2472" spans="2:9" ht="15" customHeight="1" x14ac:dyDescent="0.25">
      <c r="B2472" s="9" t="s">
        <v>3203</v>
      </c>
      <c r="C2472" s="1">
        <v>1</v>
      </c>
      <c r="D2472" s="2" t="s">
        <v>8487</v>
      </c>
      <c r="E2472" s="16"/>
      <c r="F2472" s="16" t="str">
        <f>IF(INDEX(I.Electricity.ES2U8C6,1)="","",INDEX(I.Electricity.ES2U8C6,1))</f>
        <v/>
      </c>
      <c r="G2472" s="16"/>
      <c r="H2472" s="1" t="str">
        <f>IF(AND(I.Developer.ES2=TRUE,I.Facility.UnitCount&gt;=8,I.Developer.C6=TRUE,F2472=""),"Incomplete","Complete")</f>
        <v>Complete</v>
      </c>
      <c r="I2472" s="68" t="s">
        <v>3204</v>
      </c>
    </row>
    <row r="2473" spans="2:9" ht="15" customHeight="1" x14ac:dyDescent="0.25">
      <c r="B2473" s="9" t="s">
        <v>3203</v>
      </c>
      <c r="C2473" s="1">
        <v>2</v>
      </c>
      <c r="D2473" s="2" t="s">
        <v>8487</v>
      </c>
      <c r="E2473" s="16"/>
      <c r="F2473" s="16" t="str">
        <f>IF(INDEX(I.Electricity.ES2U8C6,2)="","",INDEX(I.Electricity.ES2U8C6,2))</f>
        <v/>
      </c>
      <c r="G2473" s="16"/>
      <c r="H2473" s="1" t="str">
        <f>IF(AND(I.Developer.ES2=TRUE,I.Facility.UnitCount&gt;=8,I.Developer.C6=TRUE,F2473=""),"Incomplete","Complete")</f>
        <v>Complete</v>
      </c>
      <c r="I2473" s="68" t="s">
        <v>3205</v>
      </c>
    </row>
    <row r="2474" spans="2:9" ht="15" customHeight="1" x14ac:dyDescent="0.25">
      <c r="B2474" s="7" t="s">
        <v>3203</v>
      </c>
      <c r="C2474" s="5">
        <v>3</v>
      </c>
      <c r="D2474" s="6" t="s">
        <v>8487</v>
      </c>
      <c r="E2474" s="76"/>
      <c r="F2474" s="76" t="str">
        <f>IF(INDEX(I.Electricity.ES2U8C6,3)="","",INDEX(I.Electricity.ES2U8C6,3))</f>
        <v/>
      </c>
      <c r="G2474" s="76"/>
      <c r="H2474" s="5" t="str">
        <f>IF(AND(I.Developer.ES2=TRUE,I.Facility.UnitCount&gt;=8,I.Developer.C6=TRUE,F2474=""),"Incomplete","Complete")</f>
        <v>Complete</v>
      </c>
      <c r="I2474" s="71" t="s">
        <v>3206</v>
      </c>
    </row>
    <row r="2475" spans="2:9" ht="15" customHeight="1" x14ac:dyDescent="0.25">
      <c r="B2475" s="9" t="s">
        <v>3207</v>
      </c>
      <c r="C2475" s="1">
        <v>1</v>
      </c>
      <c r="D2475" s="2" t="s">
        <v>8488</v>
      </c>
      <c r="E2475" s="16"/>
      <c r="F2475" s="16" t="str">
        <f>IF(INDEX(I.Electricity.ES2U9C6,1)="","",INDEX(I.Electricity.ES2U9C6,1))</f>
        <v/>
      </c>
      <c r="G2475" s="16"/>
      <c r="H2475" s="1" t="str">
        <f>IF(AND(I.Developer.ES2=TRUE,I.Facility.UnitCount&gt;=9,I.Developer.C6=TRUE,F2475=""),"Incomplete","Complete")</f>
        <v>Complete</v>
      </c>
      <c r="I2475" s="68" t="s">
        <v>3208</v>
      </c>
    </row>
    <row r="2476" spans="2:9" ht="15" customHeight="1" x14ac:dyDescent="0.25">
      <c r="B2476" s="9" t="s">
        <v>3207</v>
      </c>
      <c r="C2476" s="1">
        <v>2</v>
      </c>
      <c r="D2476" s="2" t="s">
        <v>8488</v>
      </c>
      <c r="E2476" s="16"/>
      <c r="F2476" s="16" t="str">
        <f>IF(INDEX(I.Electricity.ES2U9C6,2)="","",INDEX(I.Electricity.ES2U9C6,2))</f>
        <v/>
      </c>
      <c r="G2476" s="16"/>
      <c r="H2476" s="1" t="str">
        <f>IF(AND(I.Developer.ES2=TRUE,I.Facility.UnitCount&gt;=9,I.Developer.C6=TRUE,F2476=""),"Incomplete","Complete")</f>
        <v>Complete</v>
      </c>
      <c r="I2476" s="68" t="s">
        <v>3209</v>
      </c>
    </row>
    <row r="2477" spans="2:9" ht="15" customHeight="1" x14ac:dyDescent="0.25">
      <c r="B2477" s="7" t="s">
        <v>3207</v>
      </c>
      <c r="C2477" s="5">
        <v>3</v>
      </c>
      <c r="D2477" s="6" t="s">
        <v>8488</v>
      </c>
      <c r="E2477" s="76"/>
      <c r="F2477" s="76" t="str">
        <f>IF(INDEX(I.Electricity.ES2U9C6,3)="","",INDEX(I.Electricity.ES2U9C6,3))</f>
        <v/>
      </c>
      <c r="G2477" s="76"/>
      <c r="H2477" s="5" t="str">
        <f>IF(AND(I.Developer.ES2=TRUE,I.Facility.UnitCount&gt;=9,I.Developer.C6=TRUE,F2477=""),"Incomplete","Complete")</f>
        <v>Complete</v>
      </c>
      <c r="I2477" s="71" t="s">
        <v>3210</v>
      </c>
    </row>
    <row r="2478" spans="2:9" ht="15" customHeight="1" x14ac:dyDescent="0.25">
      <c r="B2478" s="9" t="s">
        <v>3211</v>
      </c>
      <c r="C2478" s="1">
        <v>1</v>
      </c>
      <c r="D2478" s="2" t="s">
        <v>8489</v>
      </c>
      <c r="E2478" s="16"/>
      <c r="F2478" s="16" t="str">
        <f>IF(INDEX(I.Electricity.ES2U10C6,1)="","",INDEX(I.Electricity.ES2U10C6,1))</f>
        <v/>
      </c>
      <c r="G2478" s="16"/>
      <c r="H2478" s="1" t="str">
        <f>IF(AND(I.Developer.ES2=TRUE,I.Facility.UnitCount&gt;=10,I.Developer.C6=TRUE,F2478=""),"Incomplete","Complete")</f>
        <v>Complete</v>
      </c>
      <c r="I2478" s="68" t="s">
        <v>3212</v>
      </c>
    </row>
    <row r="2479" spans="2:9" ht="15" customHeight="1" x14ac:dyDescent="0.25">
      <c r="B2479" s="9" t="s">
        <v>3211</v>
      </c>
      <c r="C2479" s="1">
        <v>2</v>
      </c>
      <c r="D2479" s="2" t="s">
        <v>8489</v>
      </c>
      <c r="E2479" s="16"/>
      <c r="F2479" s="16" t="str">
        <f>IF(INDEX(I.Electricity.ES2U10C6,2)="","",INDEX(I.Electricity.ES2U10C6,2))</f>
        <v/>
      </c>
      <c r="G2479" s="16"/>
      <c r="H2479" s="1" t="str">
        <f>IF(AND(I.Developer.ES2=TRUE,I.Facility.UnitCount&gt;=10,I.Developer.C6=TRUE,F2479=""),"Incomplete","Complete")</f>
        <v>Complete</v>
      </c>
      <c r="I2479" s="68" t="s">
        <v>3213</v>
      </c>
    </row>
    <row r="2480" spans="2:9" ht="15" customHeight="1" x14ac:dyDescent="0.25">
      <c r="B2480" s="7" t="s">
        <v>3211</v>
      </c>
      <c r="C2480" s="5">
        <v>3</v>
      </c>
      <c r="D2480" s="6" t="s">
        <v>8489</v>
      </c>
      <c r="E2480" s="76"/>
      <c r="F2480" s="76" t="str">
        <f>IF(INDEX(I.Electricity.ES2U10C6,3)="","",INDEX(I.Electricity.ES2U10C6,3))</f>
        <v/>
      </c>
      <c r="G2480" s="76"/>
      <c r="H2480" s="5" t="str">
        <f>IF(AND(I.Developer.ES2=TRUE,I.Facility.UnitCount&gt;=10,I.Developer.C6=TRUE,F2480=""),"Incomplete","Complete")</f>
        <v>Complete</v>
      </c>
      <c r="I2480" s="71" t="s">
        <v>3214</v>
      </c>
    </row>
    <row r="2481" spans="2:9" ht="15" customHeight="1" x14ac:dyDescent="0.25">
      <c r="B2481" s="9" t="s">
        <v>3215</v>
      </c>
      <c r="C2481" s="1">
        <v>1</v>
      </c>
      <c r="D2481" s="2" t="s">
        <v>8490</v>
      </c>
      <c r="E2481" s="16"/>
      <c r="F2481" s="16" t="str">
        <f>IF(INDEX(I.Electricity.ES2U11C6,1)="","",INDEX(I.Electricity.ES2U11C6,1))</f>
        <v/>
      </c>
      <c r="G2481" s="16"/>
      <c r="H2481" s="1" t="str">
        <f>IF(AND(I.Developer.ES2=TRUE,I.Facility.UnitCount&gt;=11,I.Developer.C6=TRUE,F2481=""),"Incomplete","Complete")</f>
        <v>Complete</v>
      </c>
      <c r="I2481" s="68" t="s">
        <v>3216</v>
      </c>
    </row>
    <row r="2482" spans="2:9" ht="15" customHeight="1" x14ac:dyDescent="0.25">
      <c r="B2482" s="9" t="s">
        <v>3215</v>
      </c>
      <c r="C2482" s="1">
        <v>2</v>
      </c>
      <c r="D2482" s="2" t="s">
        <v>8490</v>
      </c>
      <c r="E2482" s="16"/>
      <c r="F2482" s="16" t="str">
        <f>IF(INDEX(I.Electricity.ES2U11C6,2)="","",INDEX(I.Electricity.ES2U11C6,2))</f>
        <v/>
      </c>
      <c r="G2482" s="16"/>
      <c r="H2482" s="1" t="str">
        <f>IF(AND(I.Developer.ES2=TRUE,I.Facility.UnitCount&gt;=11,I.Developer.C6=TRUE,F2482=""),"Incomplete","Complete")</f>
        <v>Complete</v>
      </c>
      <c r="I2482" s="68" t="s">
        <v>3217</v>
      </c>
    </row>
    <row r="2483" spans="2:9" ht="15" customHeight="1" x14ac:dyDescent="0.25">
      <c r="B2483" s="7" t="s">
        <v>3215</v>
      </c>
      <c r="C2483" s="5">
        <v>3</v>
      </c>
      <c r="D2483" s="6" t="s">
        <v>8490</v>
      </c>
      <c r="E2483" s="76"/>
      <c r="F2483" s="76" t="str">
        <f>IF(INDEX(I.Electricity.ES2U11C6,3)="","",INDEX(I.Electricity.ES2U11C6,3))</f>
        <v/>
      </c>
      <c r="G2483" s="76"/>
      <c r="H2483" s="5" t="str">
        <f>IF(AND(I.Developer.ES2=TRUE,I.Facility.UnitCount&gt;=11,I.Developer.C6=TRUE,F2483=""),"Incomplete","Complete")</f>
        <v>Complete</v>
      </c>
      <c r="I2483" s="71" t="s">
        <v>3218</v>
      </c>
    </row>
    <row r="2484" spans="2:9" ht="15" customHeight="1" x14ac:dyDescent="0.25">
      <c r="B2484" s="9" t="s">
        <v>3219</v>
      </c>
      <c r="C2484" s="1">
        <v>1</v>
      </c>
      <c r="D2484" s="2" t="s">
        <v>8491</v>
      </c>
      <c r="E2484" s="16"/>
      <c r="F2484" s="16" t="str">
        <f>IF(INDEX(I.Electricity.ES2U12C6,1)="","",INDEX(I.Electricity.ES2U12C6,1))</f>
        <v/>
      </c>
      <c r="G2484" s="16"/>
      <c r="H2484" s="1" t="str">
        <f>IF(AND(I.Developer.ES2=TRUE,I.Facility.UnitCount&gt;=12,I.Developer.C6=TRUE,F2484=""),"Incomplete","Complete")</f>
        <v>Complete</v>
      </c>
      <c r="I2484" s="68" t="s">
        <v>3220</v>
      </c>
    </row>
    <row r="2485" spans="2:9" ht="15" customHeight="1" x14ac:dyDescent="0.25">
      <c r="B2485" s="9" t="s">
        <v>3219</v>
      </c>
      <c r="C2485" s="1">
        <v>2</v>
      </c>
      <c r="D2485" s="2" t="s">
        <v>8491</v>
      </c>
      <c r="E2485" s="16"/>
      <c r="F2485" s="16" t="str">
        <f>IF(INDEX(I.Electricity.ES2U12C6,2)="","",INDEX(I.Electricity.ES2U12C6,2))</f>
        <v/>
      </c>
      <c r="G2485" s="16"/>
      <c r="H2485" s="1" t="str">
        <f>IF(AND(I.Developer.ES2=TRUE,I.Facility.UnitCount&gt;=12,I.Developer.C6=TRUE,F2485=""),"Incomplete","Complete")</f>
        <v>Complete</v>
      </c>
      <c r="I2485" s="68" t="s">
        <v>3221</v>
      </c>
    </row>
    <row r="2486" spans="2:9" ht="15" customHeight="1" x14ac:dyDescent="0.25">
      <c r="B2486" s="7" t="s">
        <v>3219</v>
      </c>
      <c r="C2486" s="5">
        <v>3</v>
      </c>
      <c r="D2486" s="6" t="s">
        <v>8491</v>
      </c>
      <c r="E2486" s="76"/>
      <c r="F2486" s="76" t="str">
        <f>IF(INDEX(I.Electricity.ES2U12C6,3)="","",INDEX(I.Electricity.ES2U12C6,3))</f>
        <v/>
      </c>
      <c r="G2486" s="76"/>
      <c r="H2486" s="5" t="str">
        <f>IF(AND(I.Developer.ES2=TRUE,I.Facility.UnitCount&gt;=12,I.Developer.C6=TRUE,F2486=""),"Incomplete","Complete")</f>
        <v>Complete</v>
      </c>
      <c r="I2486" s="71" t="s">
        <v>3222</v>
      </c>
    </row>
    <row r="2487" spans="2:9" ht="15" customHeight="1" x14ac:dyDescent="0.25">
      <c r="B2487" s="9" t="s">
        <v>3223</v>
      </c>
      <c r="C2487" s="1">
        <v>1</v>
      </c>
      <c r="D2487" s="2" t="s">
        <v>8492</v>
      </c>
      <c r="E2487" s="16"/>
      <c r="F2487" s="16" t="str">
        <f>IF(INDEX(I.Electricity.ES2U13C6,1)="","",INDEX(I.Electricity.ES2U13C6,1))</f>
        <v/>
      </c>
      <c r="G2487" s="16"/>
      <c r="H2487" s="1" t="str">
        <f>IF(AND(I.Developer.ES2=TRUE,I.Facility.UnitCount&gt;=13,I.Developer.C6=TRUE,F2487=""),"Incomplete","Complete")</f>
        <v>Complete</v>
      </c>
      <c r="I2487" s="68" t="s">
        <v>3224</v>
      </c>
    </row>
    <row r="2488" spans="2:9" ht="15" customHeight="1" x14ac:dyDescent="0.25">
      <c r="B2488" s="9" t="s">
        <v>3223</v>
      </c>
      <c r="C2488" s="1">
        <v>2</v>
      </c>
      <c r="D2488" s="2" t="s">
        <v>8492</v>
      </c>
      <c r="E2488" s="16"/>
      <c r="F2488" s="16" t="str">
        <f>IF(INDEX(I.Electricity.ES2U13C6,2)="","",INDEX(I.Electricity.ES2U13C6,2))</f>
        <v/>
      </c>
      <c r="G2488" s="16"/>
      <c r="H2488" s="1" t="str">
        <f>IF(AND(I.Developer.ES2=TRUE,I.Facility.UnitCount&gt;=13,I.Developer.C6=TRUE,F2488=""),"Incomplete","Complete")</f>
        <v>Complete</v>
      </c>
      <c r="I2488" s="68" t="s">
        <v>3225</v>
      </c>
    </row>
    <row r="2489" spans="2:9" ht="15" customHeight="1" x14ac:dyDescent="0.25">
      <c r="B2489" s="7" t="s">
        <v>3223</v>
      </c>
      <c r="C2489" s="5">
        <v>3</v>
      </c>
      <c r="D2489" s="6" t="s">
        <v>8492</v>
      </c>
      <c r="E2489" s="76"/>
      <c r="F2489" s="76" t="str">
        <f>IF(INDEX(I.Electricity.ES2U13C6,3)="","",INDEX(I.Electricity.ES2U13C6,3))</f>
        <v/>
      </c>
      <c r="G2489" s="76"/>
      <c r="H2489" s="5" t="str">
        <f>IF(AND(I.Developer.ES2=TRUE,I.Facility.UnitCount&gt;=13,I.Developer.C6=TRUE,F2489=""),"Incomplete","Complete")</f>
        <v>Complete</v>
      </c>
      <c r="I2489" s="71" t="s">
        <v>3226</v>
      </c>
    </row>
    <row r="2490" spans="2:9" ht="15" customHeight="1" x14ac:dyDescent="0.25">
      <c r="B2490" s="9" t="s">
        <v>3227</v>
      </c>
      <c r="C2490" s="1">
        <v>1</v>
      </c>
      <c r="D2490" s="2" t="s">
        <v>8493</v>
      </c>
      <c r="E2490" s="16"/>
      <c r="F2490" s="16" t="str">
        <f>IF(INDEX(I.Electricity.ES2U14C6,1)="","",INDEX(I.Electricity.ES2U14C6,1))</f>
        <v/>
      </c>
      <c r="G2490" s="16"/>
      <c r="H2490" s="1" t="str">
        <f>IF(AND(I.Developer.ES2=TRUE,I.Facility.UnitCount&gt;=14,I.Developer.C6=TRUE,F2490=""),"Incomplete","Complete")</f>
        <v>Complete</v>
      </c>
      <c r="I2490" s="68" t="s">
        <v>3228</v>
      </c>
    </row>
    <row r="2491" spans="2:9" ht="15" customHeight="1" x14ac:dyDescent="0.25">
      <c r="B2491" s="9" t="s">
        <v>3227</v>
      </c>
      <c r="C2491" s="1">
        <v>2</v>
      </c>
      <c r="D2491" s="2" t="s">
        <v>8493</v>
      </c>
      <c r="E2491" s="16"/>
      <c r="F2491" s="16" t="str">
        <f>IF(INDEX(I.Electricity.ES2U14C6,2)="","",INDEX(I.Electricity.ES2U14C6,2))</f>
        <v/>
      </c>
      <c r="G2491" s="16"/>
      <c r="H2491" s="1" t="str">
        <f>IF(AND(I.Developer.ES2=TRUE,I.Facility.UnitCount&gt;=14,I.Developer.C6=TRUE,F2491=""),"Incomplete","Complete")</f>
        <v>Complete</v>
      </c>
      <c r="I2491" s="68" t="s">
        <v>3229</v>
      </c>
    </row>
    <row r="2492" spans="2:9" ht="15" customHeight="1" x14ac:dyDescent="0.25">
      <c r="B2492" s="7" t="s">
        <v>3227</v>
      </c>
      <c r="C2492" s="5">
        <v>3</v>
      </c>
      <c r="D2492" s="6" t="s">
        <v>8493</v>
      </c>
      <c r="E2492" s="76"/>
      <c r="F2492" s="76" t="str">
        <f>IF(INDEX(I.Electricity.ES2U14C6,3)="","",INDEX(I.Electricity.ES2U14C6,3))</f>
        <v/>
      </c>
      <c r="G2492" s="76"/>
      <c r="H2492" s="5" t="str">
        <f>IF(AND(I.Developer.ES2=TRUE,I.Facility.UnitCount&gt;=14,I.Developer.C6=TRUE,F2492=""),"Incomplete","Complete")</f>
        <v>Complete</v>
      </c>
      <c r="I2492" s="71" t="s">
        <v>3230</v>
      </c>
    </row>
    <row r="2493" spans="2:9" ht="15" customHeight="1" x14ac:dyDescent="0.25">
      <c r="B2493" s="9" t="s">
        <v>3231</v>
      </c>
      <c r="C2493" s="1">
        <v>1</v>
      </c>
      <c r="D2493" s="2" t="s">
        <v>8494</v>
      </c>
      <c r="E2493" s="16"/>
      <c r="F2493" s="16" t="str">
        <f>IF(INDEX(I.Electricity.ES2U15C6,1)="","",INDEX(I.Electricity.ES2U15C6,1))</f>
        <v/>
      </c>
      <c r="G2493" s="16"/>
      <c r="H2493" s="1" t="str">
        <f>IF(AND(I.Developer.ES2=TRUE,I.Facility.UnitCount&gt;=15,I.Developer.C6=TRUE,F2493=""),"Incomplete","Complete")</f>
        <v>Complete</v>
      </c>
      <c r="I2493" s="68" t="s">
        <v>3232</v>
      </c>
    </row>
    <row r="2494" spans="2:9" ht="15" customHeight="1" x14ac:dyDescent="0.25">
      <c r="B2494" s="9" t="s">
        <v>3231</v>
      </c>
      <c r="C2494" s="1">
        <v>2</v>
      </c>
      <c r="D2494" s="2" t="s">
        <v>8494</v>
      </c>
      <c r="E2494" s="16"/>
      <c r="F2494" s="16" t="str">
        <f>IF(INDEX(I.Electricity.ES2U15C6,2)="","",INDEX(I.Electricity.ES2U15C6,2))</f>
        <v/>
      </c>
      <c r="G2494" s="16"/>
      <c r="H2494" s="1" t="str">
        <f>IF(AND(I.Developer.ES2=TRUE,I.Facility.UnitCount&gt;=15,I.Developer.C6=TRUE,F2494=""),"Incomplete","Complete")</f>
        <v>Complete</v>
      </c>
      <c r="I2494" s="68" t="s">
        <v>3233</v>
      </c>
    </row>
    <row r="2495" spans="2:9" ht="15" customHeight="1" x14ac:dyDescent="0.25">
      <c r="B2495" s="7" t="s">
        <v>3231</v>
      </c>
      <c r="C2495" s="5">
        <v>3</v>
      </c>
      <c r="D2495" s="6" t="s">
        <v>8494</v>
      </c>
      <c r="E2495" s="76"/>
      <c r="F2495" s="76" t="str">
        <f>IF(INDEX(I.Electricity.ES2U15C6,3)="","",INDEX(I.Electricity.ES2U15C6,3))</f>
        <v/>
      </c>
      <c r="G2495" s="76"/>
      <c r="H2495" s="5" t="str">
        <f>IF(AND(I.Developer.ES2=TRUE,I.Facility.UnitCount&gt;=15,I.Developer.C6=TRUE,F2495=""),"Incomplete","Complete")</f>
        <v>Complete</v>
      </c>
      <c r="I2495" s="71" t="s">
        <v>3234</v>
      </c>
    </row>
    <row r="2496" spans="2:9" ht="15" customHeight="1" x14ac:dyDescent="0.25">
      <c r="B2496" s="9" t="s">
        <v>3235</v>
      </c>
      <c r="C2496" s="1">
        <v>1</v>
      </c>
      <c r="D2496" s="2" t="s">
        <v>8495</v>
      </c>
      <c r="E2496" s="16"/>
      <c r="F2496" s="16" t="str">
        <f>IF(INDEX(I.Electricity.ES2U16C6,1)="","",INDEX(I.Electricity.ES2U16C6,1))</f>
        <v/>
      </c>
      <c r="G2496" s="16"/>
      <c r="H2496" s="1" t="str">
        <f>IF(AND(I.Developer.ES2=TRUE,I.Facility.UnitCount&gt;=16,I.Developer.C6=TRUE,F2496=""),"Incomplete","Complete")</f>
        <v>Complete</v>
      </c>
      <c r="I2496" s="68" t="s">
        <v>3236</v>
      </c>
    </row>
    <row r="2497" spans="2:9" ht="15" customHeight="1" x14ac:dyDescent="0.25">
      <c r="B2497" s="9" t="s">
        <v>3235</v>
      </c>
      <c r="C2497" s="1">
        <v>2</v>
      </c>
      <c r="D2497" s="2" t="s">
        <v>8495</v>
      </c>
      <c r="E2497" s="16"/>
      <c r="F2497" s="16" t="str">
        <f>IF(INDEX(I.Electricity.ES2U16C6,2)="","",INDEX(I.Electricity.ES2U16C6,2))</f>
        <v/>
      </c>
      <c r="G2497" s="16"/>
      <c r="H2497" s="1" t="str">
        <f>IF(AND(I.Developer.ES2=TRUE,I.Facility.UnitCount&gt;=16,I.Developer.C6=TRUE,F2497=""),"Incomplete","Complete")</f>
        <v>Complete</v>
      </c>
      <c r="I2497" s="68" t="s">
        <v>3237</v>
      </c>
    </row>
    <row r="2498" spans="2:9" ht="15" customHeight="1" x14ac:dyDescent="0.25">
      <c r="B2498" s="7" t="s">
        <v>3235</v>
      </c>
      <c r="C2498" s="5">
        <v>3</v>
      </c>
      <c r="D2498" s="6" t="s">
        <v>8495</v>
      </c>
      <c r="E2498" s="76"/>
      <c r="F2498" s="76" t="str">
        <f>IF(INDEX(I.Electricity.ES2U16C6,3)="","",INDEX(I.Electricity.ES2U16C6,3))</f>
        <v/>
      </c>
      <c r="G2498" s="76"/>
      <c r="H2498" s="5" t="str">
        <f>IF(AND(I.Developer.ES2=TRUE,I.Facility.UnitCount&gt;=16,I.Developer.C6=TRUE,F2498=""),"Incomplete","Complete")</f>
        <v>Complete</v>
      </c>
      <c r="I2498" s="71" t="s">
        <v>3238</v>
      </c>
    </row>
    <row r="2499" spans="2:9" ht="15" customHeight="1" x14ac:dyDescent="0.25">
      <c r="B2499" s="9" t="s">
        <v>3239</v>
      </c>
      <c r="C2499" s="1">
        <v>1</v>
      </c>
      <c r="D2499" s="2" t="s">
        <v>8496</v>
      </c>
      <c r="E2499" s="16"/>
      <c r="F2499" s="16" t="str">
        <f>IF(INDEX(I.Electricity.ES2U17C6,1)="","",INDEX(I.Electricity.ES2U17C6,1))</f>
        <v/>
      </c>
      <c r="G2499" s="16"/>
      <c r="H2499" s="1" t="str">
        <f>IF(AND(I.Developer.ES2=TRUE,I.Facility.UnitCount&gt;=17,I.Developer.C6=TRUE,F2499=""),"Incomplete","Complete")</f>
        <v>Complete</v>
      </c>
      <c r="I2499" s="68" t="s">
        <v>3240</v>
      </c>
    </row>
    <row r="2500" spans="2:9" ht="15" customHeight="1" x14ac:dyDescent="0.25">
      <c r="B2500" s="9" t="s">
        <v>3239</v>
      </c>
      <c r="C2500" s="1">
        <v>2</v>
      </c>
      <c r="D2500" s="2" t="s">
        <v>8496</v>
      </c>
      <c r="E2500" s="16"/>
      <c r="F2500" s="16" t="str">
        <f>IF(INDEX(I.Electricity.ES2U17C6,2)="","",INDEX(I.Electricity.ES2U17C6,2))</f>
        <v/>
      </c>
      <c r="G2500" s="16"/>
      <c r="H2500" s="1" t="str">
        <f>IF(AND(I.Developer.ES2=TRUE,I.Facility.UnitCount&gt;=17,I.Developer.C6=TRUE,F2500=""),"Incomplete","Complete")</f>
        <v>Complete</v>
      </c>
      <c r="I2500" s="68" t="s">
        <v>3241</v>
      </c>
    </row>
    <row r="2501" spans="2:9" ht="15" customHeight="1" x14ac:dyDescent="0.25">
      <c r="B2501" s="7" t="s">
        <v>3239</v>
      </c>
      <c r="C2501" s="5">
        <v>3</v>
      </c>
      <c r="D2501" s="6" t="s">
        <v>8496</v>
      </c>
      <c r="E2501" s="76"/>
      <c r="F2501" s="76" t="str">
        <f>IF(INDEX(I.Electricity.ES2U17C6,3)="","",INDEX(I.Electricity.ES2U17C6,3))</f>
        <v/>
      </c>
      <c r="G2501" s="76"/>
      <c r="H2501" s="5" t="str">
        <f>IF(AND(I.Developer.ES2=TRUE,I.Facility.UnitCount&gt;=17,I.Developer.C6=TRUE,F2501=""),"Incomplete","Complete")</f>
        <v>Complete</v>
      </c>
      <c r="I2501" s="71" t="s">
        <v>3242</v>
      </c>
    </row>
    <row r="2502" spans="2:9" ht="15" customHeight="1" x14ac:dyDescent="0.25">
      <c r="B2502" s="9" t="s">
        <v>3243</v>
      </c>
      <c r="C2502" s="1">
        <v>1</v>
      </c>
      <c r="D2502" s="2" t="s">
        <v>8497</v>
      </c>
      <c r="E2502" s="16"/>
      <c r="F2502" s="16" t="str">
        <f>IF(INDEX(I.Electricity.ES2U18C6,1)="","",INDEX(I.Electricity.ES2U18C6,1))</f>
        <v/>
      </c>
      <c r="G2502" s="16"/>
      <c r="H2502" s="1" t="str">
        <f>IF(AND(I.Developer.ES2=TRUE,I.Facility.UnitCount&gt;=18,I.Developer.C6=TRUE,F2502=""),"Incomplete","Complete")</f>
        <v>Complete</v>
      </c>
      <c r="I2502" s="68" t="s">
        <v>3244</v>
      </c>
    </row>
    <row r="2503" spans="2:9" ht="15" customHeight="1" x14ac:dyDescent="0.25">
      <c r="B2503" s="9" t="s">
        <v>3243</v>
      </c>
      <c r="C2503" s="1">
        <v>2</v>
      </c>
      <c r="D2503" s="2" t="s">
        <v>8497</v>
      </c>
      <c r="E2503" s="16"/>
      <c r="F2503" s="16" t="str">
        <f>IF(INDEX(I.Electricity.ES2U18C6,2)="","",INDEX(I.Electricity.ES2U18C6,2))</f>
        <v/>
      </c>
      <c r="G2503" s="16"/>
      <c r="H2503" s="1" t="str">
        <f>IF(AND(I.Developer.ES2=TRUE,I.Facility.UnitCount&gt;=18,I.Developer.C6=TRUE,F2503=""),"Incomplete","Complete")</f>
        <v>Complete</v>
      </c>
      <c r="I2503" s="68" t="s">
        <v>3245</v>
      </c>
    </row>
    <row r="2504" spans="2:9" ht="15" customHeight="1" x14ac:dyDescent="0.25">
      <c r="B2504" s="7" t="s">
        <v>3243</v>
      </c>
      <c r="C2504" s="5">
        <v>3</v>
      </c>
      <c r="D2504" s="6" t="s">
        <v>8497</v>
      </c>
      <c r="E2504" s="76"/>
      <c r="F2504" s="76" t="str">
        <f>IF(INDEX(I.Electricity.ES2U18C6,3)="","",INDEX(I.Electricity.ES2U18C6,3))</f>
        <v/>
      </c>
      <c r="G2504" s="76"/>
      <c r="H2504" s="5" t="str">
        <f>IF(AND(I.Developer.ES2=TRUE,I.Facility.UnitCount&gt;=18,I.Developer.C6=TRUE,F2504=""),"Incomplete","Complete")</f>
        <v>Complete</v>
      </c>
      <c r="I2504" s="71" t="s">
        <v>3246</v>
      </c>
    </row>
    <row r="2505" spans="2:9" ht="15" customHeight="1" x14ac:dyDescent="0.25">
      <c r="B2505" s="9" t="s">
        <v>3247</v>
      </c>
      <c r="C2505" s="1">
        <v>1</v>
      </c>
      <c r="D2505" s="2" t="s">
        <v>8498</v>
      </c>
      <c r="E2505" s="16"/>
      <c r="F2505" s="16" t="str">
        <f>IF(INDEX(I.Electricity.ES2U19C6,1)="","",INDEX(I.Electricity.ES2U19C6,1))</f>
        <v/>
      </c>
      <c r="G2505" s="16"/>
      <c r="H2505" s="1" t="str">
        <f>IF(AND(I.Developer.ES2=TRUE,I.Facility.UnitCount&gt;=19,I.Developer.C6=TRUE,F2505=""),"Incomplete","Complete")</f>
        <v>Complete</v>
      </c>
      <c r="I2505" s="68" t="s">
        <v>3248</v>
      </c>
    </row>
    <row r="2506" spans="2:9" ht="15" customHeight="1" x14ac:dyDescent="0.25">
      <c r="B2506" s="9" t="s">
        <v>3247</v>
      </c>
      <c r="C2506" s="1">
        <v>2</v>
      </c>
      <c r="D2506" s="2" t="s">
        <v>8498</v>
      </c>
      <c r="E2506" s="16"/>
      <c r="F2506" s="16" t="str">
        <f>IF(INDEX(I.Electricity.ES2U19C6,2)="","",INDEX(I.Electricity.ES2U19C6,2))</f>
        <v/>
      </c>
      <c r="G2506" s="16"/>
      <c r="H2506" s="1" t="str">
        <f>IF(AND(I.Developer.ES2=TRUE,I.Facility.UnitCount&gt;=19,I.Developer.C6=TRUE,F2506=""),"Incomplete","Complete")</f>
        <v>Complete</v>
      </c>
      <c r="I2506" s="68" t="s">
        <v>3249</v>
      </c>
    </row>
    <row r="2507" spans="2:9" ht="15" customHeight="1" x14ac:dyDescent="0.25">
      <c r="B2507" s="7" t="s">
        <v>3247</v>
      </c>
      <c r="C2507" s="5">
        <v>3</v>
      </c>
      <c r="D2507" s="6" t="s">
        <v>8498</v>
      </c>
      <c r="E2507" s="76"/>
      <c r="F2507" s="76" t="str">
        <f>IF(INDEX(I.Electricity.ES2U19C6,3)="","",INDEX(I.Electricity.ES2U19C6,3))</f>
        <v/>
      </c>
      <c r="G2507" s="76"/>
      <c r="H2507" s="5" t="str">
        <f>IF(AND(I.Developer.ES2=TRUE,I.Facility.UnitCount&gt;=19,I.Developer.C6=TRUE,F2507=""),"Incomplete","Complete")</f>
        <v>Complete</v>
      </c>
      <c r="I2507" s="71" t="s">
        <v>3250</v>
      </c>
    </row>
    <row r="2508" spans="2:9" ht="15" customHeight="1" x14ac:dyDescent="0.25">
      <c r="B2508" s="9" t="s">
        <v>3251</v>
      </c>
      <c r="C2508" s="1">
        <v>1</v>
      </c>
      <c r="D2508" s="2" t="s">
        <v>8499</v>
      </c>
      <c r="E2508" s="16"/>
      <c r="F2508" s="16" t="str">
        <f>IF(INDEX(I.Electricity.ES2U20C6,1)="","",INDEX(I.Electricity.ES2U20C6,1))</f>
        <v/>
      </c>
      <c r="G2508" s="16"/>
      <c r="H2508" s="1" t="str">
        <f>IF(AND(I.Developer.ES2=TRUE,I.Facility.UnitCount&gt;=20,I.Developer.C6=TRUE,F2508=""),"Incomplete","Complete")</f>
        <v>Complete</v>
      </c>
      <c r="I2508" s="68" t="s">
        <v>3252</v>
      </c>
    </row>
    <row r="2509" spans="2:9" ht="15" customHeight="1" x14ac:dyDescent="0.25">
      <c r="B2509" s="9" t="s">
        <v>3251</v>
      </c>
      <c r="C2509" s="1">
        <v>2</v>
      </c>
      <c r="D2509" s="2" t="s">
        <v>8499</v>
      </c>
      <c r="E2509" s="16"/>
      <c r="F2509" s="16" t="str">
        <f>IF(INDEX(I.Electricity.ES2U20C6,2)="","",INDEX(I.Electricity.ES2U20C6,2))</f>
        <v/>
      </c>
      <c r="G2509" s="16"/>
      <c r="H2509" s="1" t="str">
        <f>IF(AND(I.Developer.ES2=TRUE,I.Facility.UnitCount&gt;=20,I.Developer.C6=TRUE,F2509=""),"Incomplete","Complete")</f>
        <v>Complete</v>
      </c>
      <c r="I2509" s="68" t="s">
        <v>3253</v>
      </c>
    </row>
    <row r="2510" spans="2:9" ht="15" customHeight="1" x14ac:dyDescent="0.25">
      <c r="B2510" s="7" t="s">
        <v>3251</v>
      </c>
      <c r="C2510" s="5">
        <v>3</v>
      </c>
      <c r="D2510" s="6" t="s">
        <v>8499</v>
      </c>
      <c r="E2510" s="76"/>
      <c r="F2510" s="76" t="str">
        <f>IF(INDEX(I.Electricity.ES2U20C6,3)="","",INDEX(I.Electricity.ES2U20C6,3))</f>
        <v/>
      </c>
      <c r="G2510" s="76"/>
      <c r="H2510" s="5" t="str">
        <f>IF(AND(I.Developer.ES2=TRUE,I.Facility.UnitCount&gt;=20,I.Developer.C6=TRUE,F2510=""),"Incomplete","Complete")</f>
        <v>Complete</v>
      </c>
      <c r="I2510" s="71" t="s">
        <v>3254</v>
      </c>
    </row>
    <row r="2511" spans="2:9" ht="15" customHeight="1" x14ac:dyDescent="0.25">
      <c r="B2511" s="9" t="s">
        <v>3255</v>
      </c>
      <c r="C2511" s="1">
        <v>1</v>
      </c>
      <c r="D2511" s="2" t="s">
        <v>8500</v>
      </c>
      <c r="E2511" s="16"/>
      <c r="F2511" s="16" t="str">
        <f>IF(INDEX(I.Electricity.ES2U1C7,1)="","",INDEX(I.Electricity.ES2U1C7,1))</f>
        <v/>
      </c>
      <c r="G2511" s="16"/>
      <c r="H2511" s="1" t="str">
        <f>IF(AND(I.Developer.ES2=TRUE,I.Facility.UnitCount&gt;=1,I.Developer.C7=TRUE,F2511=""),"Incomplete","Complete")</f>
        <v>Complete</v>
      </c>
      <c r="I2511" s="68" t="s">
        <v>3256</v>
      </c>
    </row>
    <row r="2512" spans="2:9" ht="15" customHeight="1" x14ac:dyDescent="0.25">
      <c r="B2512" s="9" t="s">
        <v>3255</v>
      </c>
      <c r="C2512" s="1">
        <v>2</v>
      </c>
      <c r="D2512" s="2" t="s">
        <v>8500</v>
      </c>
      <c r="E2512" s="16"/>
      <c r="F2512" s="16" t="str">
        <f>IF(INDEX(I.Electricity.ES2U1C7,2)="","",INDEX(I.Electricity.ES2U1C7,2))</f>
        <v/>
      </c>
      <c r="G2512" s="16"/>
      <c r="H2512" s="1" t="str">
        <f>IF(AND(I.Developer.ES2=TRUE,I.Facility.UnitCount&gt;=1,I.Developer.C7=TRUE,F2512=""),"Incomplete","Complete")</f>
        <v>Complete</v>
      </c>
      <c r="I2512" s="68" t="s">
        <v>3257</v>
      </c>
    </row>
    <row r="2513" spans="2:9" ht="15" customHeight="1" x14ac:dyDescent="0.25">
      <c r="B2513" s="7" t="s">
        <v>3255</v>
      </c>
      <c r="C2513" s="5">
        <v>3</v>
      </c>
      <c r="D2513" s="6" t="s">
        <v>8500</v>
      </c>
      <c r="E2513" s="76"/>
      <c r="F2513" s="76" t="str">
        <f>IF(INDEX(I.Electricity.ES2U1C7,3)="","",INDEX(I.Electricity.ES2U1C7,3))</f>
        <v/>
      </c>
      <c r="G2513" s="76"/>
      <c r="H2513" s="5" t="str">
        <f>IF(AND(I.Developer.ES2=TRUE,I.Facility.UnitCount&gt;=1,I.Developer.C7=TRUE,F2513=""),"Incomplete","Complete")</f>
        <v>Complete</v>
      </c>
      <c r="I2513" s="71" t="s">
        <v>3258</v>
      </c>
    </row>
    <row r="2514" spans="2:9" ht="15" customHeight="1" x14ac:dyDescent="0.25">
      <c r="B2514" s="9" t="s">
        <v>3259</v>
      </c>
      <c r="C2514" s="1">
        <v>1</v>
      </c>
      <c r="D2514" s="2" t="s">
        <v>8501</v>
      </c>
      <c r="E2514" s="16"/>
      <c r="F2514" s="16" t="str">
        <f>IF(INDEX(I.Electricity.ES2U2C7,1)="","",INDEX(I.Electricity.ES2U2C7,1))</f>
        <v/>
      </c>
      <c r="G2514" s="16"/>
      <c r="H2514" s="1" t="str">
        <f>IF(AND(I.Developer.ES2=TRUE,I.Facility.UnitCount&gt;=2,I.Developer.C7=TRUE,F2514=""),"Incomplete","Complete")</f>
        <v>Complete</v>
      </c>
      <c r="I2514" s="68" t="s">
        <v>3260</v>
      </c>
    </row>
    <row r="2515" spans="2:9" ht="15" customHeight="1" x14ac:dyDescent="0.25">
      <c r="B2515" s="9" t="s">
        <v>3259</v>
      </c>
      <c r="C2515" s="1">
        <v>2</v>
      </c>
      <c r="D2515" s="2" t="s">
        <v>8501</v>
      </c>
      <c r="E2515" s="16"/>
      <c r="F2515" s="16" t="str">
        <f>IF(INDEX(I.Electricity.ES2U2C7,2)="","",INDEX(I.Electricity.ES2U2C7,2))</f>
        <v/>
      </c>
      <c r="G2515" s="16"/>
      <c r="H2515" s="1" t="str">
        <f>IF(AND(I.Developer.ES2=TRUE,I.Facility.UnitCount&gt;=2,I.Developer.C7=TRUE,F2515=""),"Incomplete","Complete")</f>
        <v>Complete</v>
      </c>
      <c r="I2515" s="68" t="s">
        <v>3261</v>
      </c>
    </row>
    <row r="2516" spans="2:9" ht="15" customHeight="1" x14ac:dyDescent="0.25">
      <c r="B2516" s="7" t="s">
        <v>3259</v>
      </c>
      <c r="C2516" s="5">
        <v>3</v>
      </c>
      <c r="D2516" s="6" t="s">
        <v>8501</v>
      </c>
      <c r="E2516" s="76"/>
      <c r="F2516" s="76" t="str">
        <f>IF(INDEX(I.Electricity.ES2U2C7,3)="","",INDEX(I.Electricity.ES2U2C7,3))</f>
        <v/>
      </c>
      <c r="G2516" s="76"/>
      <c r="H2516" s="5" t="str">
        <f>IF(AND(I.Developer.ES2=TRUE,I.Facility.UnitCount&gt;=2,I.Developer.C7=TRUE,F2516=""),"Incomplete","Complete")</f>
        <v>Complete</v>
      </c>
      <c r="I2516" s="71" t="s">
        <v>3262</v>
      </c>
    </row>
    <row r="2517" spans="2:9" ht="15" customHeight="1" x14ac:dyDescent="0.25">
      <c r="B2517" s="9" t="s">
        <v>3263</v>
      </c>
      <c r="C2517" s="1">
        <v>1</v>
      </c>
      <c r="D2517" s="2" t="s">
        <v>8502</v>
      </c>
      <c r="E2517" s="16"/>
      <c r="F2517" s="16" t="str">
        <f>IF(INDEX(I.Electricity.ES2U3C7,1)="","",INDEX(I.Electricity.ES2U3C7,1))</f>
        <v/>
      </c>
      <c r="G2517" s="16"/>
      <c r="H2517" s="1" t="str">
        <f>IF(AND(I.Developer.ES2=TRUE,I.Facility.UnitCount&gt;=3,I.Developer.C7=TRUE,F2517=""),"Incomplete","Complete")</f>
        <v>Complete</v>
      </c>
      <c r="I2517" s="68" t="s">
        <v>3264</v>
      </c>
    </row>
    <row r="2518" spans="2:9" ht="15" customHeight="1" x14ac:dyDescent="0.25">
      <c r="B2518" s="9" t="s">
        <v>3263</v>
      </c>
      <c r="C2518" s="1">
        <v>2</v>
      </c>
      <c r="D2518" s="2" t="s">
        <v>8502</v>
      </c>
      <c r="E2518" s="16"/>
      <c r="F2518" s="16" t="str">
        <f>IF(INDEX(I.Electricity.ES2U3C7,2)="","",INDEX(I.Electricity.ES2U3C7,2))</f>
        <v/>
      </c>
      <c r="G2518" s="16"/>
      <c r="H2518" s="1" t="str">
        <f>IF(AND(I.Developer.ES2=TRUE,I.Facility.UnitCount&gt;=3,I.Developer.C7=TRUE,F2518=""),"Incomplete","Complete")</f>
        <v>Complete</v>
      </c>
      <c r="I2518" s="68" t="s">
        <v>3265</v>
      </c>
    </row>
    <row r="2519" spans="2:9" ht="15" customHeight="1" x14ac:dyDescent="0.25">
      <c r="B2519" s="7" t="s">
        <v>3263</v>
      </c>
      <c r="C2519" s="5">
        <v>3</v>
      </c>
      <c r="D2519" s="6" t="s">
        <v>8502</v>
      </c>
      <c r="E2519" s="76"/>
      <c r="F2519" s="76" t="str">
        <f>IF(INDEX(I.Electricity.ES2U3C7,3)="","",INDEX(I.Electricity.ES2U3C7,3))</f>
        <v/>
      </c>
      <c r="G2519" s="76"/>
      <c r="H2519" s="5" t="str">
        <f>IF(AND(I.Developer.ES2=TRUE,I.Facility.UnitCount&gt;=3,I.Developer.C7=TRUE,F2519=""),"Incomplete","Complete")</f>
        <v>Complete</v>
      </c>
      <c r="I2519" s="71" t="s">
        <v>3266</v>
      </c>
    </row>
    <row r="2520" spans="2:9" ht="15" customHeight="1" x14ac:dyDescent="0.25">
      <c r="B2520" s="9" t="s">
        <v>3267</v>
      </c>
      <c r="C2520" s="1">
        <v>1</v>
      </c>
      <c r="D2520" s="2" t="s">
        <v>8503</v>
      </c>
      <c r="E2520" s="16"/>
      <c r="F2520" s="16" t="str">
        <f>IF(INDEX(I.Electricity.ES2U4C7,1)="","",INDEX(I.Electricity.ES2U4C7,1))</f>
        <v/>
      </c>
      <c r="G2520" s="16"/>
      <c r="H2520" s="1" t="str">
        <f>IF(AND(I.Developer.ES2=TRUE,I.Facility.UnitCount&gt;=4,I.Developer.C7=TRUE,F2520=""),"Incomplete","Complete")</f>
        <v>Complete</v>
      </c>
      <c r="I2520" s="68" t="s">
        <v>3268</v>
      </c>
    </row>
    <row r="2521" spans="2:9" ht="15" customHeight="1" x14ac:dyDescent="0.25">
      <c r="B2521" s="9" t="s">
        <v>3267</v>
      </c>
      <c r="C2521" s="1">
        <v>2</v>
      </c>
      <c r="D2521" s="2" t="s">
        <v>8503</v>
      </c>
      <c r="E2521" s="16"/>
      <c r="F2521" s="16" t="str">
        <f>IF(INDEX(I.Electricity.ES2U4C7,2)="","",INDEX(I.Electricity.ES2U4C7,2))</f>
        <v/>
      </c>
      <c r="G2521" s="16"/>
      <c r="H2521" s="1" t="str">
        <f>IF(AND(I.Developer.ES2=TRUE,I.Facility.UnitCount&gt;=4,I.Developer.C7=TRUE,F2521=""),"Incomplete","Complete")</f>
        <v>Complete</v>
      </c>
      <c r="I2521" s="68" t="s">
        <v>3269</v>
      </c>
    </row>
    <row r="2522" spans="2:9" ht="15" customHeight="1" x14ac:dyDescent="0.25">
      <c r="B2522" s="7" t="s">
        <v>3267</v>
      </c>
      <c r="C2522" s="5">
        <v>3</v>
      </c>
      <c r="D2522" s="6" t="s">
        <v>8503</v>
      </c>
      <c r="E2522" s="76"/>
      <c r="F2522" s="76" t="str">
        <f>IF(INDEX(I.Electricity.ES2U4C7,3)="","",INDEX(I.Electricity.ES2U4C7,3))</f>
        <v/>
      </c>
      <c r="G2522" s="76"/>
      <c r="H2522" s="5" t="str">
        <f>IF(AND(I.Developer.ES2=TRUE,I.Facility.UnitCount&gt;=4,I.Developer.C7=TRUE,F2522=""),"Incomplete","Complete")</f>
        <v>Complete</v>
      </c>
      <c r="I2522" s="71" t="s">
        <v>3270</v>
      </c>
    </row>
    <row r="2523" spans="2:9" ht="15" customHeight="1" x14ac:dyDescent="0.25">
      <c r="B2523" s="9" t="s">
        <v>3271</v>
      </c>
      <c r="C2523" s="1">
        <v>1</v>
      </c>
      <c r="D2523" s="2" t="s">
        <v>8504</v>
      </c>
      <c r="E2523" s="16"/>
      <c r="F2523" s="16" t="str">
        <f>IF(INDEX(I.Electricity.ES2U5C7,1)="","",INDEX(I.Electricity.ES2U5C7,1))</f>
        <v/>
      </c>
      <c r="G2523" s="16"/>
      <c r="H2523" s="1" t="str">
        <f>IF(AND(I.Developer.ES2=TRUE,I.Facility.UnitCount&gt;=5,I.Developer.C7=TRUE,F2523=""),"Incomplete","Complete")</f>
        <v>Complete</v>
      </c>
      <c r="I2523" s="68" t="s">
        <v>3272</v>
      </c>
    </row>
    <row r="2524" spans="2:9" ht="15" customHeight="1" x14ac:dyDescent="0.25">
      <c r="B2524" s="9" t="s">
        <v>3271</v>
      </c>
      <c r="C2524" s="1">
        <v>2</v>
      </c>
      <c r="D2524" s="2" t="s">
        <v>8504</v>
      </c>
      <c r="E2524" s="16"/>
      <c r="F2524" s="16" t="str">
        <f>IF(INDEX(I.Electricity.ES2U5C7,2)="","",INDEX(I.Electricity.ES2U5C7,2))</f>
        <v/>
      </c>
      <c r="G2524" s="16"/>
      <c r="H2524" s="1" t="str">
        <f>IF(AND(I.Developer.ES2=TRUE,I.Facility.UnitCount&gt;=5,I.Developer.C7=TRUE,F2524=""),"Incomplete","Complete")</f>
        <v>Complete</v>
      </c>
      <c r="I2524" s="68" t="s">
        <v>3273</v>
      </c>
    </row>
    <row r="2525" spans="2:9" ht="15" customHeight="1" x14ac:dyDescent="0.25">
      <c r="B2525" s="7" t="s">
        <v>3271</v>
      </c>
      <c r="C2525" s="5">
        <v>3</v>
      </c>
      <c r="D2525" s="6" t="s">
        <v>8504</v>
      </c>
      <c r="E2525" s="76"/>
      <c r="F2525" s="76" t="str">
        <f>IF(INDEX(I.Electricity.ES2U5C7,3)="","",INDEX(I.Electricity.ES2U5C7,3))</f>
        <v/>
      </c>
      <c r="G2525" s="76"/>
      <c r="H2525" s="5" t="str">
        <f>IF(AND(I.Developer.ES2=TRUE,I.Facility.UnitCount&gt;=5,I.Developer.C7=TRUE,F2525=""),"Incomplete","Complete")</f>
        <v>Complete</v>
      </c>
      <c r="I2525" s="71" t="s">
        <v>3274</v>
      </c>
    </row>
    <row r="2526" spans="2:9" ht="15" customHeight="1" x14ac:dyDescent="0.25">
      <c r="B2526" s="9" t="s">
        <v>3275</v>
      </c>
      <c r="C2526" s="1">
        <v>1</v>
      </c>
      <c r="D2526" s="2" t="s">
        <v>8505</v>
      </c>
      <c r="E2526" s="16"/>
      <c r="F2526" s="16" t="str">
        <f>IF(INDEX(I.Electricity.ES2U6C7,1)="","",INDEX(I.Electricity.ES2U6C7,1))</f>
        <v/>
      </c>
      <c r="G2526" s="16"/>
      <c r="H2526" s="1" t="str">
        <f>IF(AND(I.Developer.ES2=TRUE,I.Facility.UnitCount&gt;=6,I.Developer.C7=TRUE,F2526=""),"Incomplete","Complete")</f>
        <v>Complete</v>
      </c>
      <c r="I2526" s="68" t="s">
        <v>3276</v>
      </c>
    </row>
    <row r="2527" spans="2:9" ht="15" customHeight="1" x14ac:dyDescent="0.25">
      <c r="B2527" s="9" t="s">
        <v>3275</v>
      </c>
      <c r="C2527" s="1">
        <v>2</v>
      </c>
      <c r="D2527" s="2" t="s">
        <v>8505</v>
      </c>
      <c r="E2527" s="16"/>
      <c r="F2527" s="16" t="str">
        <f>IF(INDEX(I.Electricity.ES2U6C7,2)="","",INDEX(I.Electricity.ES2U6C7,2))</f>
        <v/>
      </c>
      <c r="G2527" s="16"/>
      <c r="H2527" s="1" t="str">
        <f>IF(AND(I.Developer.ES2=TRUE,I.Facility.UnitCount&gt;=6,I.Developer.C7=TRUE,F2527=""),"Incomplete","Complete")</f>
        <v>Complete</v>
      </c>
      <c r="I2527" s="68" t="s">
        <v>3277</v>
      </c>
    </row>
    <row r="2528" spans="2:9" ht="15" customHeight="1" x14ac:dyDescent="0.25">
      <c r="B2528" s="7" t="s">
        <v>3275</v>
      </c>
      <c r="C2528" s="5">
        <v>3</v>
      </c>
      <c r="D2528" s="6" t="s">
        <v>8505</v>
      </c>
      <c r="E2528" s="76"/>
      <c r="F2528" s="76" t="str">
        <f>IF(INDEX(I.Electricity.ES2U6C7,3)="","",INDEX(I.Electricity.ES2U6C7,3))</f>
        <v/>
      </c>
      <c r="G2528" s="76"/>
      <c r="H2528" s="5" t="str">
        <f>IF(AND(I.Developer.ES2=TRUE,I.Facility.UnitCount&gt;=6,I.Developer.C7=TRUE,F2528=""),"Incomplete","Complete")</f>
        <v>Complete</v>
      </c>
      <c r="I2528" s="71" t="s">
        <v>3278</v>
      </c>
    </row>
    <row r="2529" spans="2:9" ht="15" customHeight="1" x14ac:dyDescent="0.25">
      <c r="B2529" s="9" t="s">
        <v>3279</v>
      </c>
      <c r="C2529" s="1">
        <v>1</v>
      </c>
      <c r="D2529" s="2" t="s">
        <v>8506</v>
      </c>
      <c r="E2529" s="16"/>
      <c r="F2529" s="16" t="str">
        <f>IF(INDEX(I.Electricity.ES2U7C7,1)="","",INDEX(I.Electricity.ES2U7C7,1))</f>
        <v/>
      </c>
      <c r="G2529" s="16"/>
      <c r="H2529" s="1" t="str">
        <f>IF(AND(I.Developer.ES2=TRUE,I.Facility.UnitCount&gt;=7,I.Developer.C7=TRUE,F2529=""),"Incomplete","Complete")</f>
        <v>Complete</v>
      </c>
      <c r="I2529" s="68" t="s">
        <v>3280</v>
      </c>
    </row>
    <row r="2530" spans="2:9" ht="15" customHeight="1" x14ac:dyDescent="0.25">
      <c r="B2530" s="9" t="s">
        <v>3279</v>
      </c>
      <c r="C2530" s="1">
        <v>2</v>
      </c>
      <c r="D2530" s="2" t="s">
        <v>8506</v>
      </c>
      <c r="E2530" s="16"/>
      <c r="F2530" s="16" t="str">
        <f>IF(INDEX(I.Electricity.ES2U7C7,2)="","",INDEX(I.Electricity.ES2U7C7,2))</f>
        <v/>
      </c>
      <c r="G2530" s="16"/>
      <c r="H2530" s="1" t="str">
        <f>IF(AND(I.Developer.ES2=TRUE,I.Facility.UnitCount&gt;=7,I.Developer.C7=TRUE,F2530=""),"Incomplete","Complete")</f>
        <v>Complete</v>
      </c>
      <c r="I2530" s="68" t="s">
        <v>3281</v>
      </c>
    </row>
    <row r="2531" spans="2:9" ht="15" customHeight="1" x14ac:dyDescent="0.25">
      <c r="B2531" s="7" t="s">
        <v>3279</v>
      </c>
      <c r="C2531" s="5">
        <v>3</v>
      </c>
      <c r="D2531" s="6" t="s">
        <v>8506</v>
      </c>
      <c r="E2531" s="76"/>
      <c r="F2531" s="76" t="str">
        <f>IF(INDEX(I.Electricity.ES2U7C7,3)="","",INDEX(I.Electricity.ES2U7C7,3))</f>
        <v/>
      </c>
      <c r="G2531" s="76"/>
      <c r="H2531" s="5" t="str">
        <f>IF(AND(I.Developer.ES2=TRUE,I.Facility.UnitCount&gt;=7,I.Developer.C7=TRUE,F2531=""),"Incomplete","Complete")</f>
        <v>Complete</v>
      </c>
      <c r="I2531" s="71" t="s">
        <v>3282</v>
      </c>
    </row>
    <row r="2532" spans="2:9" ht="15" customHeight="1" x14ac:dyDescent="0.25">
      <c r="B2532" s="9" t="s">
        <v>3283</v>
      </c>
      <c r="C2532" s="1">
        <v>1</v>
      </c>
      <c r="D2532" s="2" t="s">
        <v>8507</v>
      </c>
      <c r="E2532" s="16"/>
      <c r="F2532" s="16" t="str">
        <f>IF(INDEX(I.Electricity.ES2U8C7,1)="","",INDEX(I.Electricity.ES2U8C7,1))</f>
        <v/>
      </c>
      <c r="G2532" s="16"/>
      <c r="H2532" s="1" t="str">
        <f>IF(AND(I.Developer.ES2=TRUE,I.Facility.UnitCount&gt;=8,I.Developer.C7=TRUE,F2532=""),"Incomplete","Complete")</f>
        <v>Complete</v>
      </c>
      <c r="I2532" s="68" t="s">
        <v>3284</v>
      </c>
    </row>
    <row r="2533" spans="2:9" ht="15" customHeight="1" x14ac:dyDescent="0.25">
      <c r="B2533" s="9" t="s">
        <v>3283</v>
      </c>
      <c r="C2533" s="1">
        <v>2</v>
      </c>
      <c r="D2533" s="2" t="s">
        <v>8507</v>
      </c>
      <c r="E2533" s="16"/>
      <c r="F2533" s="16" t="str">
        <f>IF(INDEX(I.Electricity.ES2U8C7,2)="","",INDEX(I.Electricity.ES2U8C7,2))</f>
        <v/>
      </c>
      <c r="G2533" s="16"/>
      <c r="H2533" s="1" t="str">
        <f>IF(AND(I.Developer.ES2=TRUE,I.Facility.UnitCount&gt;=8,I.Developer.C7=TRUE,F2533=""),"Incomplete","Complete")</f>
        <v>Complete</v>
      </c>
      <c r="I2533" s="68" t="s">
        <v>3285</v>
      </c>
    </row>
    <row r="2534" spans="2:9" ht="15" customHeight="1" x14ac:dyDescent="0.25">
      <c r="B2534" s="15" t="s">
        <v>3283</v>
      </c>
      <c r="C2534" s="13">
        <v>3</v>
      </c>
      <c r="D2534" s="14" t="s">
        <v>8507</v>
      </c>
      <c r="E2534" s="63"/>
      <c r="F2534" s="63" t="str">
        <f>IF(INDEX(I.Electricity.ES2U8C7,3)="","",INDEX(I.Electricity.ES2U8C7,3))</f>
        <v/>
      </c>
      <c r="G2534" s="63"/>
      <c r="H2534" s="13" t="str">
        <f>IF(AND(I.Developer.ES2=TRUE,I.Facility.UnitCount&gt;=8,I.Developer.C7=TRUE,F2534=""),"Incomplete","Complete")</f>
        <v>Complete</v>
      </c>
      <c r="I2534" s="70" t="s">
        <v>3286</v>
      </c>
    </row>
    <row r="2535" spans="2:9" ht="15" customHeight="1" x14ac:dyDescent="0.25">
      <c r="B2535" s="12" t="s">
        <v>3287</v>
      </c>
      <c r="C2535" s="10">
        <v>1</v>
      </c>
      <c r="D2535" s="11" t="s">
        <v>8508</v>
      </c>
      <c r="E2535" s="17"/>
      <c r="F2535" s="17" t="str">
        <f>IF(INDEX(I.Electricity.ES2U9C7,1)="","",INDEX(I.Electricity.ES2U9C7,1))</f>
        <v/>
      </c>
      <c r="G2535" s="17"/>
      <c r="H2535" s="10" t="str">
        <f>IF(AND(I.Developer.ES2=TRUE,I.Facility.UnitCount&gt;=9,I.Developer.C7=TRUE,F2535=""),"Incomplete","Complete")</f>
        <v>Complete</v>
      </c>
      <c r="I2535" s="69" t="s">
        <v>3288</v>
      </c>
    </row>
    <row r="2536" spans="2:9" ht="15" customHeight="1" x14ac:dyDescent="0.25">
      <c r="B2536" s="9" t="s">
        <v>3287</v>
      </c>
      <c r="C2536" s="1">
        <v>2</v>
      </c>
      <c r="D2536" s="2" t="s">
        <v>8508</v>
      </c>
      <c r="E2536" s="16"/>
      <c r="F2536" s="16" t="str">
        <f>IF(INDEX(I.Electricity.ES2U9C7,2)="","",INDEX(I.Electricity.ES2U9C7,2))</f>
        <v/>
      </c>
      <c r="G2536" s="16"/>
      <c r="H2536" s="1" t="str">
        <f>IF(AND(I.Developer.ES2=TRUE,I.Facility.UnitCount&gt;=9,I.Developer.C7=TRUE,F2536=""),"Incomplete","Complete")</f>
        <v>Complete</v>
      </c>
      <c r="I2536" s="68" t="s">
        <v>3289</v>
      </c>
    </row>
    <row r="2537" spans="2:9" ht="15" customHeight="1" x14ac:dyDescent="0.25">
      <c r="B2537" s="7" t="s">
        <v>3287</v>
      </c>
      <c r="C2537" s="5">
        <v>3</v>
      </c>
      <c r="D2537" s="6" t="s">
        <v>8508</v>
      </c>
      <c r="E2537" s="76"/>
      <c r="F2537" s="76" t="str">
        <f>IF(INDEX(I.Electricity.ES2U9C7,3)="","",INDEX(I.Electricity.ES2U9C7,3))</f>
        <v/>
      </c>
      <c r="G2537" s="76"/>
      <c r="H2537" s="5" t="str">
        <f>IF(AND(I.Developer.ES2=TRUE,I.Facility.UnitCount&gt;=9,I.Developer.C7=TRUE,F2537=""),"Incomplete","Complete")</f>
        <v>Complete</v>
      </c>
      <c r="I2537" s="71" t="s">
        <v>3290</v>
      </c>
    </row>
    <row r="2538" spans="2:9" ht="15" customHeight="1" x14ac:dyDescent="0.25">
      <c r="B2538" s="9" t="s">
        <v>3291</v>
      </c>
      <c r="C2538" s="1">
        <v>1</v>
      </c>
      <c r="D2538" s="2" t="s">
        <v>8509</v>
      </c>
      <c r="E2538" s="16"/>
      <c r="F2538" s="16" t="str">
        <f>IF(INDEX(I.Electricity.ES2U10C7,1)="","",INDEX(I.Electricity.ES2U10C7,1))</f>
        <v/>
      </c>
      <c r="G2538" s="16"/>
      <c r="H2538" s="1" t="str">
        <f>IF(AND(I.Developer.ES2=TRUE,I.Facility.UnitCount&gt;=10,I.Developer.C7=TRUE,F2538=""),"Incomplete","Complete")</f>
        <v>Complete</v>
      </c>
      <c r="I2538" s="68" t="s">
        <v>3292</v>
      </c>
    </row>
    <row r="2539" spans="2:9" ht="15" customHeight="1" x14ac:dyDescent="0.25">
      <c r="B2539" s="9" t="s">
        <v>3291</v>
      </c>
      <c r="C2539" s="1">
        <v>2</v>
      </c>
      <c r="D2539" s="2" t="s">
        <v>8509</v>
      </c>
      <c r="E2539" s="16"/>
      <c r="F2539" s="16" t="str">
        <f>IF(INDEX(I.Electricity.ES2U10C7,2)="","",INDEX(I.Electricity.ES2U10C7,2))</f>
        <v/>
      </c>
      <c r="G2539" s="16"/>
      <c r="H2539" s="1" t="str">
        <f>IF(AND(I.Developer.ES2=TRUE,I.Facility.UnitCount&gt;=10,I.Developer.C7=TRUE,F2539=""),"Incomplete","Complete")</f>
        <v>Complete</v>
      </c>
      <c r="I2539" s="68" t="s">
        <v>3293</v>
      </c>
    </row>
    <row r="2540" spans="2:9" ht="15" customHeight="1" x14ac:dyDescent="0.25">
      <c r="B2540" s="7" t="s">
        <v>3291</v>
      </c>
      <c r="C2540" s="5">
        <v>3</v>
      </c>
      <c r="D2540" s="6" t="s">
        <v>8509</v>
      </c>
      <c r="E2540" s="76"/>
      <c r="F2540" s="76" t="str">
        <f>IF(INDEX(I.Electricity.ES2U10C7,3)="","",INDEX(I.Electricity.ES2U10C7,3))</f>
        <v/>
      </c>
      <c r="G2540" s="76"/>
      <c r="H2540" s="5" t="str">
        <f>IF(AND(I.Developer.ES2=TRUE,I.Facility.UnitCount&gt;=10,I.Developer.C7=TRUE,F2540=""),"Incomplete","Complete")</f>
        <v>Complete</v>
      </c>
      <c r="I2540" s="71" t="s">
        <v>3294</v>
      </c>
    </row>
    <row r="2541" spans="2:9" ht="15" customHeight="1" x14ac:dyDescent="0.25">
      <c r="B2541" s="9" t="s">
        <v>3295</v>
      </c>
      <c r="C2541" s="1">
        <v>1</v>
      </c>
      <c r="D2541" s="2" t="s">
        <v>8510</v>
      </c>
      <c r="E2541" s="16"/>
      <c r="F2541" s="16" t="str">
        <f>IF(INDEX(I.Electricity.ES2U11C7,1)="","",INDEX(I.Electricity.ES2U11C7,1))</f>
        <v/>
      </c>
      <c r="G2541" s="16"/>
      <c r="H2541" s="1" t="str">
        <f>IF(AND(I.Developer.ES2=TRUE,I.Facility.UnitCount&gt;=11,I.Developer.C7=TRUE,F2541=""),"Incomplete","Complete")</f>
        <v>Complete</v>
      </c>
      <c r="I2541" s="68" t="s">
        <v>3296</v>
      </c>
    </row>
    <row r="2542" spans="2:9" ht="15" customHeight="1" x14ac:dyDescent="0.25">
      <c r="B2542" s="9" t="s">
        <v>3295</v>
      </c>
      <c r="C2542" s="1">
        <v>2</v>
      </c>
      <c r="D2542" s="2" t="s">
        <v>8510</v>
      </c>
      <c r="E2542" s="16"/>
      <c r="F2542" s="16" t="str">
        <f>IF(INDEX(I.Electricity.ES2U11C7,2)="","",INDEX(I.Electricity.ES2U11C7,2))</f>
        <v/>
      </c>
      <c r="G2542" s="16"/>
      <c r="H2542" s="1" t="str">
        <f>IF(AND(I.Developer.ES2=TRUE,I.Facility.UnitCount&gt;=11,I.Developer.C7=TRUE,F2542=""),"Incomplete","Complete")</f>
        <v>Complete</v>
      </c>
      <c r="I2542" s="68" t="s">
        <v>3297</v>
      </c>
    </row>
    <row r="2543" spans="2:9" ht="15" customHeight="1" x14ac:dyDescent="0.25">
      <c r="B2543" s="7" t="s">
        <v>3295</v>
      </c>
      <c r="C2543" s="5">
        <v>3</v>
      </c>
      <c r="D2543" s="6" t="s">
        <v>8510</v>
      </c>
      <c r="E2543" s="76"/>
      <c r="F2543" s="76" t="str">
        <f>IF(INDEX(I.Electricity.ES2U11C7,3)="","",INDEX(I.Electricity.ES2U11C7,3))</f>
        <v/>
      </c>
      <c r="G2543" s="76"/>
      <c r="H2543" s="5" t="str">
        <f>IF(AND(I.Developer.ES2=TRUE,I.Facility.UnitCount&gt;=11,I.Developer.C7=TRUE,F2543=""),"Incomplete","Complete")</f>
        <v>Complete</v>
      </c>
      <c r="I2543" s="71" t="s">
        <v>3298</v>
      </c>
    </row>
    <row r="2544" spans="2:9" ht="15" customHeight="1" x14ac:dyDescent="0.25">
      <c r="B2544" s="9" t="s">
        <v>3299</v>
      </c>
      <c r="C2544" s="1">
        <v>1</v>
      </c>
      <c r="D2544" s="2" t="s">
        <v>8511</v>
      </c>
      <c r="E2544" s="16"/>
      <c r="F2544" s="16" t="str">
        <f>IF(INDEX(I.Electricity.ES2U12C7,1)="","",INDEX(I.Electricity.ES2U12C7,1))</f>
        <v/>
      </c>
      <c r="G2544" s="16"/>
      <c r="H2544" s="1" t="str">
        <f>IF(AND(I.Developer.ES2=TRUE,I.Facility.UnitCount&gt;=12,I.Developer.C7=TRUE,F2544=""),"Incomplete","Complete")</f>
        <v>Complete</v>
      </c>
      <c r="I2544" s="68" t="s">
        <v>3300</v>
      </c>
    </row>
    <row r="2545" spans="2:9" ht="15" customHeight="1" x14ac:dyDescent="0.25">
      <c r="B2545" s="9" t="s">
        <v>3299</v>
      </c>
      <c r="C2545" s="1">
        <v>2</v>
      </c>
      <c r="D2545" s="2" t="s">
        <v>8511</v>
      </c>
      <c r="E2545" s="16"/>
      <c r="F2545" s="16" t="str">
        <f>IF(INDEX(I.Electricity.ES2U12C7,2)="","",INDEX(I.Electricity.ES2U12C7,2))</f>
        <v/>
      </c>
      <c r="G2545" s="16"/>
      <c r="H2545" s="1" t="str">
        <f>IF(AND(I.Developer.ES2=TRUE,I.Facility.UnitCount&gt;=12,I.Developer.C7=TRUE,F2545=""),"Incomplete","Complete")</f>
        <v>Complete</v>
      </c>
      <c r="I2545" s="68" t="s">
        <v>3301</v>
      </c>
    </row>
    <row r="2546" spans="2:9" ht="15" customHeight="1" x14ac:dyDescent="0.25">
      <c r="B2546" s="7" t="s">
        <v>3299</v>
      </c>
      <c r="C2546" s="5">
        <v>3</v>
      </c>
      <c r="D2546" s="6" t="s">
        <v>8511</v>
      </c>
      <c r="E2546" s="76"/>
      <c r="F2546" s="76" t="str">
        <f>IF(INDEX(I.Electricity.ES2U12C7,3)="","",INDEX(I.Electricity.ES2U12C7,3))</f>
        <v/>
      </c>
      <c r="G2546" s="76"/>
      <c r="H2546" s="5" t="str">
        <f>IF(AND(I.Developer.ES2=TRUE,I.Facility.UnitCount&gt;=12,I.Developer.C7=TRUE,F2546=""),"Incomplete","Complete")</f>
        <v>Complete</v>
      </c>
      <c r="I2546" s="71" t="s">
        <v>3302</v>
      </c>
    </row>
    <row r="2547" spans="2:9" ht="15" customHeight="1" x14ac:dyDescent="0.25">
      <c r="B2547" s="9" t="s">
        <v>3303</v>
      </c>
      <c r="C2547" s="1">
        <v>1</v>
      </c>
      <c r="D2547" s="2" t="s">
        <v>8512</v>
      </c>
      <c r="E2547" s="16"/>
      <c r="F2547" s="16" t="str">
        <f>IF(INDEX(I.Electricity.ES2U13C7,1)="","",INDEX(I.Electricity.ES2U13C7,1))</f>
        <v/>
      </c>
      <c r="G2547" s="16"/>
      <c r="H2547" s="1" t="str">
        <f>IF(AND(I.Developer.ES2=TRUE,I.Facility.UnitCount&gt;=13,I.Developer.C7=TRUE,F2547=""),"Incomplete","Complete")</f>
        <v>Complete</v>
      </c>
      <c r="I2547" s="68" t="s">
        <v>3304</v>
      </c>
    </row>
    <row r="2548" spans="2:9" ht="15" customHeight="1" x14ac:dyDescent="0.25">
      <c r="B2548" s="9" t="s">
        <v>3303</v>
      </c>
      <c r="C2548" s="1">
        <v>2</v>
      </c>
      <c r="D2548" s="2" t="s">
        <v>8512</v>
      </c>
      <c r="E2548" s="16"/>
      <c r="F2548" s="16" t="str">
        <f>IF(INDEX(I.Electricity.ES2U13C7,2)="","",INDEX(I.Electricity.ES2U13C7,2))</f>
        <v/>
      </c>
      <c r="G2548" s="16"/>
      <c r="H2548" s="1" t="str">
        <f>IF(AND(I.Developer.ES2=TRUE,I.Facility.UnitCount&gt;=13,I.Developer.C7=TRUE,F2548=""),"Incomplete","Complete")</f>
        <v>Complete</v>
      </c>
      <c r="I2548" s="68" t="s">
        <v>3305</v>
      </c>
    </row>
    <row r="2549" spans="2:9" ht="15" customHeight="1" x14ac:dyDescent="0.25">
      <c r="B2549" s="7" t="s">
        <v>3303</v>
      </c>
      <c r="C2549" s="5">
        <v>3</v>
      </c>
      <c r="D2549" s="6" t="s">
        <v>8512</v>
      </c>
      <c r="E2549" s="76"/>
      <c r="F2549" s="76" t="str">
        <f>IF(INDEX(I.Electricity.ES2U13C7,3)="","",INDEX(I.Electricity.ES2U13C7,3))</f>
        <v/>
      </c>
      <c r="G2549" s="76"/>
      <c r="H2549" s="5" t="str">
        <f>IF(AND(I.Developer.ES2=TRUE,I.Facility.UnitCount&gt;=13,I.Developer.C7=TRUE,F2549=""),"Incomplete","Complete")</f>
        <v>Complete</v>
      </c>
      <c r="I2549" s="71" t="s">
        <v>3306</v>
      </c>
    </row>
    <row r="2550" spans="2:9" ht="15" customHeight="1" x14ac:dyDescent="0.25">
      <c r="B2550" s="9" t="s">
        <v>3307</v>
      </c>
      <c r="C2550" s="1">
        <v>1</v>
      </c>
      <c r="D2550" s="2" t="s">
        <v>8513</v>
      </c>
      <c r="E2550" s="16"/>
      <c r="F2550" s="16" t="str">
        <f>IF(INDEX(I.Electricity.ES2U14C7,1)="","",INDEX(I.Electricity.ES2U14C7,1))</f>
        <v/>
      </c>
      <c r="G2550" s="16"/>
      <c r="H2550" s="1" t="str">
        <f>IF(AND(I.Developer.ES2=TRUE,I.Facility.UnitCount&gt;=14,I.Developer.C7=TRUE,F2550=""),"Incomplete","Complete")</f>
        <v>Complete</v>
      </c>
      <c r="I2550" s="68" t="s">
        <v>3308</v>
      </c>
    </row>
    <row r="2551" spans="2:9" ht="15" customHeight="1" x14ac:dyDescent="0.25">
      <c r="B2551" s="9" t="s">
        <v>3307</v>
      </c>
      <c r="C2551" s="1">
        <v>2</v>
      </c>
      <c r="D2551" s="2" t="s">
        <v>8513</v>
      </c>
      <c r="E2551" s="16"/>
      <c r="F2551" s="16" t="str">
        <f>IF(INDEX(I.Electricity.ES2U14C7,2)="","",INDEX(I.Electricity.ES2U14C7,2))</f>
        <v/>
      </c>
      <c r="G2551" s="16"/>
      <c r="H2551" s="1" t="str">
        <f>IF(AND(I.Developer.ES2=TRUE,I.Facility.UnitCount&gt;=14,I.Developer.C7=TRUE,F2551=""),"Incomplete","Complete")</f>
        <v>Complete</v>
      </c>
      <c r="I2551" s="68" t="s">
        <v>3309</v>
      </c>
    </row>
    <row r="2552" spans="2:9" ht="15" customHeight="1" x14ac:dyDescent="0.25">
      <c r="B2552" s="7" t="s">
        <v>3307</v>
      </c>
      <c r="C2552" s="5">
        <v>3</v>
      </c>
      <c r="D2552" s="6" t="s">
        <v>8513</v>
      </c>
      <c r="E2552" s="76"/>
      <c r="F2552" s="76" t="str">
        <f>IF(INDEX(I.Electricity.ES2U14C7,3)="","",INDEX(I.Electricity.ES2U14C7,3))</f>
        <v/>
      </c>
      <c r="G2552" s="76"/>
      <c r="H2552" s="5" t="str">
        <f>IF(AND(I.Developer.ES2=TRUE,I.Facility.UnitCount&gt;=14,I.Developer.C7=TRUE,F2552=""),"Incomplete","Complete")</f>
        <v>Complete</v>
      </c>
      <c r="I2552" s="71" t="s">
        <v>3310</v>
      </c>
    </row>
    <row r="2553" spans="2:9" ht="15" customHeight="1" x14ac:dyDescent="0.25">
      <c r="B2553" s="9" t="s">
        <v>3311</v>
      </c>
      <c r="C2553" s="1">
        <v>1</v>
      </c>
      <c r="D2553" s="2" t="s">
        <v>8514</v>
      </c>
      <c r="E2553" s="16"/>
      <c r="F2553" s="16" t="str">
        <f>IF(INDEX(I.Electricity.ES2U15C7,1)="","",INDEX(I.Electricity.ES2U15C7,1))</f>
        <v/>
      </c>
      <c r="G2553" s="16"/>
      <c r="H2553" s="1" t="str">
        <f>IF(AND(I.Developer.ES2=TRUE,I.Facility.UnitCount&gt;=15,I.Developer.C7=TRUE,F2553=""),"Incomplete","Complete")</f>
        <v>Complete</v>
      </c>
      <c r="I2553" s="68" t="s">
        <v>3312</v>
      </c>
    </row>
    <row r="2554" spans="2:9" ht="15" customHeight="1" x14ac:dyDescent="0.25">
      <c r="B2554" s="9" t="s">
        <v>3311</v>
      </c>
      <c r="C2554" s="1">
        <v>2</v>
      </c>
      <c r="D2554" s="2" t="s">
        <v>8514</v>
      </c>
      <c r="E2554" s="16"/>
      <c r="F2554" s="16" t="str">
        <f>IF(INDEX(I.Electricity.ES2U15C7,2)="","",INDEX(I.Electricity.ES2U15C7,2))</f>
        <v/>
      </c>
      <c r="G2554" s="16"/>
      <c r="H2554" s="1" t="str">
        <f>IF(AND(I.Developer.ES2=TRUE,I.Facility.UnitCount&gt;=15,I.Developer.C7=TRUE,F2554=""),"Incomplete","Complete")</f>
        <v>Complete</v>
      </c>
      <c r="I2554" s="68" t="s">
        <v>3313</v>
      </c>
    </row>
    <row r="2555" spans="2:9" ht="15" customHeight="1" x14ac:dyDescent="0.25">
      <c r="B2555" s="7" t="s">
        <v>3311</v>
      </c>
      <c r="C2555" s="5">
        <v>3</v>
      </c>
      <c r="D2555" s="6" t="s">
        <v>8514</v>
      </c>
      <c r="E2555" s="76"/>
      <c r="F2555" s="76" t="str">
        <f>IF(INDEX(I.Electricity.ES2U15C7,3)="","",INDEX(I.Electricity.ES2U15C7,3))</f>
        <v/>
      </c>
      <c r="G2555" s="76"/>
      <c r="H2555" s="5" t="str">
        <f>IF(AND(I.Developer.ES2=TRUE,I.Facility.UnitCount&gt;=15,I.Developer.C7=TRUE,F2555=""),"Incomplete","Complete")</f>
        <v>Complete</v>
      </c>
      <c r="I2555" s="71" t="s">
        <v>3314</v>
      </c>
    </row>
    <row r="2556" spans="2:9" ht="15" customHeight="1" x14ac:dyDescent="0.25">
      <c r="B2556" s="9" t="s">
        <v>3315</v>
      </c>
      <c r="C2556" s="1">
        <v>1</v>
      </c>
      <c r="D2556" s="2" t="s">
        <v>8515</v>
      </c>
      <c r="E2556" s="16"/>
      <c r="F2556" s="16" t="str">
        <f>IF(INDEX(I.Electricity.ES2U16C7,1)="","",INDEX(I.Electricity.ES2U16C7,1))</f>
        <v/>
      </c>
      <c r="G2556" s="16"/>
      <c r="H2556" s="1" t="str">
        <f>IF(AND(I.Developer.ES2=TRUE,I.Facility.UnitCount&gt;=16,I.Developer.C7=TRUE,F2556=""),"Incomplete","Complete")</f>
        <v>Complete</v>
      </c>
      <c r="I2556" s="68" t="s">
        <v>3316</v>
      </c>
    </row>
    <row r="2557" spans="2:9" ht="15" customHeight="1" x14ac:dyDescent="0.25">
      <c r="B2557" s="9" t="s">
        <v>3315</v>
      </c>
      <c r="C2557" s="1">
        <v>2</v>
      </c>
      <c r="D2557" s="2" t="s">
        <v>8515</v>
      </c>
      <c r="E2557" s="16"/>
      <c r="F2557" s="16" t="str">
        <f>IF(INDEX(I.Electricity.ES2U16C7,2)="","",INDEX(I.Electricity.ES2U16C7,2))</f>
        <v/>
      </c>
      <c r="G2557" s="16"/>
      <c r="H2557" s="1" t="str">
        <f>IF(AND(I.Developer.ES2=TRUE,I.Facility.UnitCount&gt;=16,I.Developer.C7=TRUE,F2557=""),"Incomplete","Complete")</f>
        <v>Complete</v>
      </c>
      <c r="I2557" s="68" t="s">
        <v>3317</v>
      </c>
    </row>
    <row r="2558" spans="2:9" ht="15" customHeight="1" x14ac:dyDescent="0.25">
      <c r="B2558" s="7" t="s">
        <v>3315</v>
      </c>
      <c r="C2558" s="5">
        <v>3</v>
      </c>
      <c r="D2558" s="6" t="s">
        <v>8515</v>
      </c>
      <c r="E2558" s="76"/>
      <c r="F2558" s="76" t="str">
        <f>IF(INDEX(I.Electricity.ES2U16C7,3)="","",INDEX(I.Electricity.ES2U16C7,3))</f>
        <v/>
      </c>
      <c r="G2558" s="76"/>
      <c r="H2558" s="5" t="str">
        <f>IF(AND(I.Developer.ES2=TRUE,I.Facility.UnitCount&gt;=16,I.Developer.C7=TRUE,F2558=""),"Incomplete","Complete")</f>
        <v>Complete</v>
      </c>
      <c r="I2558" s="71" t="s">
        <v>3318</v>
      </c>
    </row>
    <row r="2559" spans="2:9" ht="15" customHeight="1" x14ac:dyDescent="0.25">
      <c r="B2559" s="9" t="s">
        <v>3319</v>
      </c>
      <c r="C2559" s="1">
        <v>1</v>
      </c>
      <c r="D2559" s="2" t="s">
        <v>8516</v>
      </c>
      <c r="E2559" s="16"/>
      <c r="F2559" s="16" t="str">
        <f>IF(INDEX(I.Electricity.ES2U17C7,1)="","",INDEX(I.Electricity.ES2U17C7,1))</f>
        <v/>
      </c>
      <c r="G2559" s="16"/>
      <c r="H2559" s="1" t="str">
        <f>IF(AND(I.Developer.ES2=TRUE,I.Facility.UnitCount&gt;=17,I.Developer.C7=TRUE,F2559=""),"Incomplete","Complete")</f>
        <v>Complete</v>
      </c>
      <c r="I2559" s="68" t="s">
        <v>3320</v>
      </c>
    </row>
    <row r="2560" spans="2:9" ht="15" customHeight="1" x14ac:dyDescent="0.25">
      <c r="B2560" s="9" t="s">
        <v>3319</v>
      </c>
      <c r="C2560" s="1">
        <v>2</v>
      </c>
      <c r="D2560" s="2" t="s">
        <v>8516</v>
      </c>
      <c r="E2560" s="16"/>
      <c r="F2560" s="16" t="str">
        <f>IF(INDEX(I.Electricity.ES2U17C7,2)="","",INDEX(I.Electricity.ES2U17C7,2))</f>
        <v/>
      </c>
      <c r="G2560" s="16"/>
      <c r="H2560" s="1" t="str">
        <f>IF(AND(I.Developer.ES2=TRUE,I.Facility.UnitCount&gt;=17,I.Developer.C7=TRUE,F2560=""),"Incomplete","Complete")</f>
        <v>Complete</v>
      </c>
      <c r="I2560" s="68" t="s">
        <v>3321</v>
      </c>
    </row>
    <row r="2561" spans="2:9" ht="15" customHeight="1" x14ac:dyDescent="0.25">
      <c r="B2561" s="7" t="s">
        <v>3319</v>
      </c>
      <c r="C2561" s="5">
        <v>3</v>
      </c>
      <c r="D2561" s="6" t="s">
        <v>8516</v>
      </c>
      <c r="E2561" s="76"/>
      <c r="F2561" s="76" t="str">
        <f>IF(INDEX(I.Electricity.ES2U17C7,3)="","",INDEX(I.Electricity.ES2U17C7,3))</f>
        <v/>
      </c>
      <c r="G2561" s="76"/>
      <c r="H2561" s="5" t="str">
        <f>IF(AND(I.Developer.ES2=TRUE,I.Facility.UnitCount&gt;=17,I.Developer.C7=TRUE,F2561=""),"Incomplete","Complete")</f>
        <v>Complete</v>
      </c>
      <c r="I2561" s="71" t="s">
        <v>3322</v>
      </c>
    </row>
    <row r="2562" spans="2:9" ht="15" customHeight="1" x14ac:dyDescent="0.25">
      <c r="B2562" s="9" t="s">
        <v>3323</v>
      </c>
      <c r="C2562" s="1">
        <v>1</v>
      </c>
      <c r="D2562" s="2" t="s">
        <v>8517</v>
      </c>
      <c r="E2562" s="16"/>
      <c r="F2562" s="16" t="str">
        <f>IF(INDEX(I.Electricity.ES2U18C7,1)="","",INDEX(I.Electricity.ES2U18C7,1))</f>
        <v/>
      </c>
      <c r="G2562" s="16"/>
      <c r="H2562" s="1" t="str">
        <f>IF(AND(I.Developer.ES2=TRUE,I.Facility.UnitCount&gt;=18,I.Developer.C7=TRUE,F2562=""),"Incomplete","Complete")</f>
        <v>Complete</v>
      </c>
      <c r="I2562" s="68" t="s">
        <v>3324</v>
      </c>
    </row>
    <row r="2563" spans="2:9" ht="15" customHeight="1" x14ac:dyDescent="0.25">
      <c r="B2563" s="9" t="s">
        <v>3323</v>
      </c>
      <c r="C2563" s="1">
        <v>2</v>
      </c>
      <c r="D2563" s="2" t="s">
        <v>8517</v>
      </c>
      <c r="E2563" s="16"/>
      <c r="F2563" s="16" t="str">
        <f>IF(INDEX(I.Electricity.ES2U18C7,2)="","",INDEX(I.Electricity.ES2U18C7,2))</f>
        <v/>
      </c>
      <c r="G2563" s="16"/>
      <c r="H2563" s="1" t="str">
        <f>IF(AND(I.Developer.ES2=TRUE,I.Facility.UnitCount&gt;=18,I.Developer.C7=TRUE,F2563=""),"Incomplete","Complete")</f>
        <v>Complete</v>
      </c>
      <c r="I2563" s="68" t="s">
        <v>3325</v>
      </c>
    </row>
    <row r="2564" spans="2:9" ht="15" customHeight="1" x14ac:dyDescent="0.25">
      <c r="B2564" s="7" t="s">
        <v>3323</v>
      </c>
      <c r="C2564" s="5">
        <v>3</v>
      </c>
      <c r="D2564" s="6" t="s">
        <v>8517</v>
      </c>
      <c r="E2564" s="76"/>
      <c r="F2564" s="76" t="str">
        <f>IF(INDEX(I.Electricity.ES2U18C7,3)="","",INDEX(I.Electricity.ES2U18C7,3))</f>
        <v/>
      </c>
      <c r="G2564" s="76"/>
      <c r="H2564" s="5" t="str">
        <f>IF(AND(I.Developer.ES2=TRUE,I.Facility.UnitCount&gt;=18,I.Developer.C7=TRUE,F2564=""),"Incomplete","Complete")</f>
        <v>Complete</v>
      </c>
      <c r="I2564" s="71" t="s">
        <v>3326</v>
      </c>
    </row>
    <row r="2565" spans="2:9" ht="15" customHeight="1" x14ac:dyDescent="0.25">
      <c r="B2565" s="9" t="s">
        <v>3327</v>
      </c>
      <c r="C2565" s="1">
        <v>1</v>
      </c>
      <c r="D2565" s="2" t="s">
        <v>8518</v>
      </c>
      <c r="E2565" s="16"/>
      <c r="F2565" s="16" t="str">
        <f>IF(INDEX(I.Electricity.ES2U19C7,1)="","",INDEX(I.Electricity.ES2U19C7,1))</f>
        <v/>
      </c>
      <c r="G2565" s="16"/>
      <c r="H2565" s="1" t="str">
        <f>IF(AND(I.Developer.ES2=TRUE,I.Facility.UnitCount&gt;=19,I.Developer.C7=TRUE,F2565=""),"Incomplete","Complete")</f>
        <v>Complete</v>
      </c>
      <c r="I2565" s="68" t="s">
        <v>3328</v>
      </c>
    </row>
    <row r="2566" spans="2:9" ht="15" customHeight="1" x14ac:dyDescent="0.25">
      <c r="B2566" s="9" t="s">
        <v>3327</v>
      </c>
      <c r="C2566" s="1">
        <v>2</v>
      </c>
      <c r="D2566" s="2" t="s">
        <v>8518</v>
      </c>
      <c r="E2566" s="16"/>
      <c r="F2566" s="16" t="str">
        <f>IF(INDEX(I.Electricity.ES2U19C7,2)="","",INDEX(I.Electricity.ES2U19C7,2))</f>
        <v/>
      </c>
      <c r="G2566" s="16"/>
      <c r="H2566" s="1" t="str">
        <f>IF(AND(I.Developer.ES2=TRUE,I.Facility.UnitCount&gt;=19,I.Developer.C7=TRUE,F2566=""),"Incomplete","Complete")</f>
        <v>Complete</v>
      </c>
      <c r="I2566" s="68" t="s">
        <v>3329</v>
      </c>
    </row>
    <row r="2567" spans="2:9" ht="15" customHeight="1" x14ac:dyDescent="0.25">
      <c r="B2567" s="7" t="s">
        <v>3327</v>
      </c>
      <c r="C2567" s="5">
        <v>3</v>
      </c>
      <c r="D2567" s="6" t="s">
        <v>8518</v>
      </c>
      <c r="E2567" s="76"/>
      <c r="F2567" s="76" t="str">
        <f>IF(INDEX(I.Electricity.ES2U19C7,3)="","",INDEX(I.Electricity.ES2U19C7,3))</f>
        <v/>
      </c>
      <c r="G2567" s="76"/>
      <c r="H2567" s="5" t="str">
        <f>IF(AND(I.Developer.ES2=TRUE,I.Facility.UnitCount&gt;=19,I.Developer.C7=TRUE,F2567=""),"Incomplete","Complete")</f>
        <v>Complete</v>
      </c>
      <c r="I2567" s="71" t="s">
        <v>3330</v>
      </c>
    </row>
    <row r="2568" spans="2:9" ht="15" customHeight="1" x14ac:dyDescent="0.25">
      <c r="B2568" s="9" t="s">
        <v>3331</v>
      </c>
      <c r="C2568" s="1">
        <v>1</v>
      </c>
      <c r="D2568" s="2" t="s">
        <v>8519</v>
      </c>
      <c r="E2568" s="16"/>
      <c r="F2568" s="16" t="str">
        <f>IF(INDEX(I.Electricity.ES2U20C7,1)="","",INDEX(I.Electricity.ES2U20C7,1))</f>
        <v/>
      </c>
      <c r="G2568" s="16"/>
      <c r="H2568" s="1" t="str">
        <f>IF(AND(I.Developer.ES2=TRUE,I.Facility.UnitCount&gt;=20,I.Developer.C7=TRUE,F2568=""),"Incomplete","Complete")</f>
        <v>Complete</v>
      </c>
      <c r="I2568" s="68" t="s">
        <v>3332</v>
      </c>
    </row>
    <row r="2569" spans="2:9" ht="15" customHeight="1" x14ac:dyDescent="0.25">
      <c r="B2569" s="9" t="s">
        <v>3331</v>
      </c>
      <c r="C2569" s="1">
        <v>2</v>
      </c>
      <c r="D2569" s="2" t="s">
        <v>8519</v>
      </c>
      <c r="E2569" s="16"/>
      <c r="F2569" s="16" t="str">
        <f>IF(INDEX(I.Electricity.ES2U20C7,2)="","",INDEX(I.Electricity.ES2U20C7,2))</f>
        <v/>
      </c>
      <c r="G2569" s="16"/>
      <c r="H2569" s="1" t="str">
        <f>IF(AND(I.Developer.ES2=TRUE,I.Facility.UnitCount&gt;=20,I.Developer.C7=TRUE,F2569=""),"Incomplete","Complete")</f>
        <v>Complete</v>
      </c>
      <c r="I2569" s="68" t="s">
        <v>3333</v>
      </c>
    </row>
    <row r="2570" spans="2:9" ht="15" customHeight="1" x14ac:dyDescent="0.25">
      <c r="B2570" s="7" t="s">
        <v>3331</v>
      </c>
      <c r="C2570" s="5">
        <v>3</v>
      </c>
      <c r="D2570" s="6" t="s">
        <v>8519</v>
      </c>
      <c r="E2570" s="76"/>
      <c r="F2570" s="76" t="str">
        <f>IF(INDEX(I.Electricity.ES2U20C7,3)="","",INDEX(I.Electricity.ES2U20C7,3))</f>
        <v/>
      </c>
      <c r="G2570" s="76"/>
      <c r="H2570" s="5" t="str">
        <f>IF(AND(I.Developer.ES2=TRUE,I.Facility.UnitCount&gt;=20,I.Developer.C7=TRUE,F2570=""),"Incomplete","Complete")</f>
        <v>Complete</v>
      </c>
      <c r="I2570" s="71" t="s">
        <v>3334</v>
      </c>
    </row>
    <row r="2571" spans="2:9" ht="15" customHeight="1" x14ac:dyDescent="0.25">
      <c r="B2571" s="9" t="s">
        <v>3335</v>
      </c>
      <c r="C2571" s="1">
        <v>1</v>
      </c>
      <c r="D2571" s="2" t="s">
        <v>8520</v>
      </c>
      <c r="E2571" s="16"/>
      <c r="F2571" s="16" t="str">
        <f>IF(INDEX(I.Electricity.ES2U1C8,1)="","",INDEX(I.Electricity.ES2U1C8,1))</f>
        <v/>
      </c>
      <c r="G2571" s="16"/>
      <c r="H2571" s="1" t="str">
        <f>IF(AND(I.Developer.ES2=TRUE,I.Facility.UnitCount&gt;=1,I.Developer.C8=TRUE,F2571=""),"Incomplete","Complete")</f>
        <v>Complete</v>
      </c>
      <c r="I2571" s="68" t="s">
        <v>3336</v>
      </c>
    </row>
    <row r="2572" spans="2:9" ht="15" customHeight="1" x14ac:dyDescent="0.25">
      <c r="B2572" s="9" t="s">
        <v>3335</v>
      </c>
      <c r="C2572" s="1">
        <v>2</v>
      </c>
      <c r="D2572" s="2" t="s">
        <v>8520</v>
      </c>
      <c r="E2572" s="16"/>
      <c r="F2572" s="16" t="str">
        <f>IF(INDEX(I.Electricity.ES2U1C8,2)="","",INDEX(I.Electricity.ES2U1C8,2))</f>
        <v/>
      </c>
      <c r="G2572" s="16"/>
      <c r="H2572" s="1" t="str">
        <f>IF(AND(I.Developer.ES2=TRUE,I.Facility.UnitCount&gt;=1,I.Developer.C8=TRUE,F2572=""),"Incomplete","Complete")</f>
        <v>Complete</v>
      </c>
      <c r="I2572" s="68" t="s">
        <v>3337</v>
      </c>
    </row>
    <row r="2573" spans="2:9" ht="15" customHeight="1" x14ac:dyDescent="0.25">
      <c r="B2573" s="7" t="s">
        <v>3335</v>
      </c>
      <c r="C2573" s="5">
        <v>3</v>
      </c>
      <c r="D2573" s="6" t="s">
        <v>8520</v>
      </c>
      <c r="E2573" s="76"/>
      <c r="F2573" s="76" t="str">
        <f>IF(INDEX(I.Electricity.ES2U1C8,3)="","",INDEX(I.Electricity.ES2U1C8,3))</f>
        <v/>
      </c>
      <c r="G2573" s="76"/>
      <c r="H2573" s="5" t="str">
        <f>IF(AND(I.Developer.ES2=TRUE,I.Facility.UnitCount&gt;=1,I.Developer.C8=TRUE,F2573=""),"Incomplete","Complete")</f>
        <v>Complete</v>
      </c>
      <c r="I2573" s="71" t="s">
        <v>3338</v>
      </c>
    </row>
    <row r="2574" spans="2:9" ht="15" customHeight="1" x14ac:dyDescent="0.25">
      <c r="B2574" s="9" t="s">
        <v>3339</v>
      </c>
      <c r="C2574" s="1">
        <v>1</v>
      </c>
      <c r="D2574" s="2" t="s">
        <v>8521</v>
      </c>
      <c r="E2574" s="16"/>
      <c r="F2574" s="16" t="str">
        <f>IF(INDEX(I.Electricity.ES2U2C8,1)="","",INDEX(I.Electricity.ES2U2C8,1))</f>
        <v/>
      </c>
      <c r="G2574" s="16"/>
      <c r="H2574" s="1" t="str">
        <f>IF(AND(I.Developer.ES2=TRUE,I.Facility.UnitCount&gt;=2,I.Developer.C8=TRUE,F2574=""),"Incomplete","Complete")</f>
        <v>Complete</v>
      </c>
      <c r="I2574" s="68" t="s">
        <v>3340</v>
      </c>
    </row>
    <row r="2575" spans="2:9" ht="15" customHeight="1" x14ac:dyDescent="0.25">
      <c r="B2575" s="9" t="s">
        <v>3339</v>
      </c>
      <c r="C2575" s="1">
        <v>2</v>
      </c>
      <c r="D2575" s="2" t="s">
        <v>8521</v>
      </c>
      <c r="E2575" s="16"/>
      <c r="F2575" s="16" t="str">
        <f>IF(INDEX(I.Electricity.ES2U2C8,2)="","",INDEX(I.Electricity.ES2U2C8,2))</f>
        <v/>
      </c>
      <c r="G2575" s="16"/>
      <c r="H2575" s="1" t="str">
        <f>IF(AND(I.Developer.ES2=TRUE,I.Facility.UnitCount&gt;=2,I.Developer.C8=TRUE,F2575=""),"Incomplete","Complete")</f>
        <v>Complete</v>
      </c>
      <c r="I2575" s="68" t="s">
        <v>3341</v>
      </c>
    </row>
    <row r="2576" spans="2:9" ht="15" customHeight="1" x14ac:dyDescent="0.25">
      <c r="B2576" s="7" t="s">
        <v>3339</v>
      </c>
      <c r="C2576" s="5">
        <v>3</v>
      </c>
      <c r="D2576" s="6" t="s">
        <v>8521</v>
      </c>
      <c r="E2576" s="76"/>
      <c r="F2576" s="76" t="str">
        <f>IF(INDEX(I.Electricity.ES2U2C8,3)="","",INDEX(I.Electricity.ES2U2C8,3))</f>
        <v/>
      </c>
      <c r="G2576" s="76"/>
      <c r="H2576" s="5" t="str">
        <f>IF(AND(I.Developer.ES2=TRUE,I.Facility.UnitCount&gt;=2,I.Developer.C8=TRUE,F2576=""),"Incomplete","Complete")</f>
        <v>Complete</v>
      </c>
      <c r="I2576" s="71" t="s">
        <v>3342</v>
      </c>
    </row>
    <row r="2577" spans="2:9" ht="15" customHeight="1" x14ac:dyDescent="0.25">
      <c r="B2577" s="9" t="s">
        <v>3343</v>
      </c>
      <c r="C2577" s="1">
        <v>1</v>
      </c>
      <c r="D2577" s="2" t="s">
        <v>8522</v>
      </c>
      <c r="E2577" s="16"/>
      <c r="F2577" s="16" t="str">
        <f>IF(INDEX(I.Electricity.ES2U3C8,1)="","",INDEX(I.Electricity.ES2U3C8,1))</f>
        <v/>
      </c>
      <c r="G2577" s="16"/>
      <c r="H2577" s="1" t="str">
        <f>IF(AND(I.Developer.ES2=TRUE,I.Facility.UnitCount&gt;=3,I.Developer.C8=TRUE,F2577=""),"Incomplete","Complete")</f>
        <v>Complete</v>
      </c>
      <c r="I2577" s="68" t="s">
        <v>3344</v>
      </c>
    </row>
    <row r="2578" spans="2:9" ht="15" customHeight="1" x14ac:dyDescent="0.25">
      <c r="B2578" s="9" t="s">
        <v>3343</v>
      </c>
      <c r="C2578" s="1">
        <v>2</v>
      </c>
      <c r="D2578" s="2" t="s">
        <v>8522</v>
      </c>
      <c r="E2578" s="16"/>
      <c r="F2578" s="16" t="str">
        <f>IF(INDEX(I.Electricity.ES2U3C8,2)="","",INDEX(I.Electricity.ES2U3C8,2))</f>
        <v/>
      </c>
      <c r="G2578" s="16"/>
      <c r="H2578" s="1" t="str">
        <f>IF(AND(I.Developer.ES2=TRUE,I.Facility.UnitCount&gt;=3,I.Developer.C8=TRUE,F2578=""),"Incomplete","Complete")</f>
        <v>Complete</v>
      </c>
      <c r="I2578" s="68" t="s">
        <v>3345</v>
      </c>
    </row>
    <row r="2579" spans="2:9" ht="15" customHeight="1" x14ac:dyDescent="0.25">
      <c r="B2579" s="7" t="s">
        <v>3343</v>
      </c>
      <c r="C2579" s="5">
        <v>3</v>
      </c>
      <c r="D2579" s="6" t="s">
        <v>8522</v>
      </c>
      <c r="E2579" s="76"/>
      <c r="F2579" s="76" t="str">
        <f>IF(INDEX(I.Electricity.ES2U3C8,3)="","",INDEX(I.Electricity.ES2U3C8,3))</f>
        <v/>
      </c>
      <c r="G2579" s="76"/>
      <c r="H2579" s="5" t="str">
        <f>IF(AND(I.Developer.ES2=TRUE,I.Facility.UnitCount&gt;=3,I.Developer.C8=TRUE,F2579=""),"Incomplete","Complete")</f>
        <v>Complete</v>
      </c>
      <c r="I2579" s="71" t="s">
        <v>3346</v>
      </c>
    </row>
    <row r="2580" spans="2:9" ht="15" customHeight="1" x14ac:dyDescent="0.25">
      <c r="B2580" s="9" t="s">
        <v>3347</v>
      </c>
      <c r="C2580" s="1">
        <v>1</v>
      </c>
      <c r="D2580" s="2" t="s">
        <v>8523</v>
      </c>
      <c r="E2580" s="16"/>
      <c r="F2580" s="16" t="str">
        <f>IF(INDEX(I.Electricity.ES2U4C8,1)="","",INDEX(I.Electricity.ES2U4C8,1))</f>
        <v/>
      </c>
      <c r="G2580" s="16"/>
      <c r="H2580" s="1" t="str">
        <f>IF(AND(I.Developer.ES2=TRUE,I.Facility.UnitCount&gt;=4,I.Developer.C8=TRUE,F2580=""),"Incomplete","Complete")</f>
        <v>Complete</v>
      </c>
      <c r="I2580" s="68" t="s">
        <v>3348</v>
      </c>
    </row>
    <row r="2581" spans="2:9" ht="15" customHeight="1" x14ac:dyDescent="0.25">
      <c r="B2581" s="9" t="s">
        <v>3347</v>
      </c>
      <c r="C2581" s="1">
        <v>2</v>
      </c>
      <c r="D2581" s="2" t="s">
        <v>8523</v>
      </c>
      <c r="E2581" s="16"/>
      <c r="F2581" s="16" t="str">
        <f>IF(INDEX(I.Electricity.ES2U4C8,2)="","",INDEX(I.Electricity.ES2U4C8,2))</f>
        <v/>
      </c>
      <c r="G2581" s="16"/>
      <c r="H2581" s="1" t="str">
        <f>IF(AND(I.Developer.ES2=TRUE,I.Facility.UnitCount&gt;=4,I.Developer.C8=TRUE,F2581=""),"Incomplete","Complete")</f>
        <v>Complete</v>
      </c>
      <c r="I2581" s="68" t="s">
        <v>3349</v>
      </c>
    </row>
    <row r="2582" spans="2:9" ht="15" customHeight="1" x14ac:dyDescent="0.25">
      <c r="B2582" s="7" t="s">
        <v>3347</v>
      </c>
      <c r="C2582" s="5">
        <v>3</v>
      </c>
      <c r="D2582" s="6" t="s">
        <v>8523</v>
      </c>
      <c r="E2582" s="76"/>
      <c r="F2582" s="76" t="str">
        <f>IF(INDEX(I.Electricity.ES2U4C8,3)="","",INDEX(I.Electricity.ES2U4C8,3))</f>
        <v/>
      </c>
      <c r="G2582" s="76"/>
      <c r="H2582" s="5" t="str">
        <f>IF(AND(I.Developer.ES2=TRUE,I.Facility.UnitCount&gt;=4,I.Developer.C8=TRUE,F2582=""),"Incomplete","Complete")</f>
        <v>Complete</v>
      </c>
      <c r="I2582" s="71" t="s">
        <v>3350</v>
      </c>
    </row>
    <row r="2583" spans="2:9" ht="15" customHeight="1" x14ac:dyDescent="0.25">
      <c r="B2583" s="9" t="s">
        <v>3351</v>
      </c>
      <c r="C2583" s="1">
        <v>1</v>
      </c>
      <c r="D2583" s="2" t="s">
        <v>8524</v>
      </c>
      <c r="E2583" s="16"/>
      <c r="F2583" s="16" t="str">
        <f>IF(INDEX(I.Electricity.ES2U5C8,1)="","",INDEX(I.Electricity.ES2U5C8,1))</f>
        <v/>
      </c>
      <c r="G2583" s="16"/>
      <c r="H2583" s="1" t="str">
        <f>IF(AND(I.Developer.ES2=TRUE,I.Facility.UnitCount&gt;=5,I.Developer.C8=TRUE,F2583=""),"Incomplete","Complete")</f>
        <v>Complete</v>
      </c>
      <c r="I2583" s="68" t="s">
        <v>3352</v>
      </c>
    </row>
    <row r="2584" spans="2:9" ht="15" customHeight="1" x14ac:dyDescent="0.25">
      <c r="B2584" s="9" t="s">
        <v>3351</v>
      </c>
      <c r="C2584" s="1">
        <v>2</v>
      </c>
      <c r="D2584" s="2" t="s">
        <v>8524</v>
      </c>
      <c r="E2584" s="16"/>
      <c r="F2584" s="16" t="str">
        <f>IF(INDEX(I.Electricity.ES2U5C8,2)="","",INDEX(I.Electricity.ES2U5C8,2))</f>
        <v/>
      </c>
      <c r="G2584" s="16"/>
      <c r="H2584" s="1" t="str">
        <f>IF(AND(I.Developer.ES2=TRUE,I.Facility.UnitCount&gt;=5,I.Developer.C8=TRUE,F2584=""),"Incomplete","Complete")</f>
        <v>Complete</v>
      </c>
      <c r="I2584" s="68" t="s">
        <v>3353</v>
      </c>
    </row>
    <row r="2585" spans="2:9" ht="15" customHeight="1" x14ac:dyDescent="0.25">
      <c r="B2585" s="7" t="s">
        <v>3351</v>
      </c>
      <c r="C2585" s="5">
        <v>3</v>
      </c>
      <c r="D2585" s="6" t="s">
        <v>8524</v>
      </c>
      <c r="E2585" s="76"/>
      <c r="F2585" s="76" t="str">
        <f>IF(INDEX(I.Electricity.ES2U5C8,3)="","",INDEX(I.Electricity.ES2U5C8,3))</f>
        <v/>
      </c>
      <c r="G2585" s="76"/>
      <c r="H2585" s="5" t="str">
        <f>IF(AND(I.Developer.ES2=TRUE,I.Facility.UnitCount&gt;=5,I.Developer.C8=TRUE,F2585=""),"Incomplete","Complete")</f>
        <v>Complete</v>
      </c>
      <c r="I2585" s="71" t="s">
        <v>3354</v>
      </c>
    </row>
    <row r="2586" spans="2:9" ht="15" customHeight="1" x14ac:dyDescent="0.25">
      <c r="B2586" s="9" t="s">
        <v>3355</v>
      </c>
      <c r="C2586" s="1">
        <v>1</v>
      </c>
      <c r="D2586" s="2" t="s">
        <v>8525</v>
      </c>
      <c r="E2586" s="16"/>
      <c r="F2586" s="16" t="str">
        <f>IF(INDEX(I.Electricity.ES2U6C8,1)="","",INDEX(I.Electricity.ES2U6C8,1))</f>
        <v/>
      </c>
      <c r="G2586" s="16"/>
      <c r="H2586" s="1" t="str">
        <f>IF(AND(I.Developer.ES2=TRUE,I.Facility.UnitCount&gt;=6,I.Developer.C8=TRUE,F2586=""),"Incomplete","Complete")</f>
        <v>Complete</v>
      </c>
      <c r="I2586" s="68" t="s">
        <v>3356</v>
      </c>
    </row>
    <row r="2587" spans="2:9" ht="15" customHeight="1" x14ac:dyDescent="0.25">
      <c r="B2587" s="9" t="s">
        <v>3355</v>
      </c>
      <c r="C2587" s="1">
        <v>2</v>
      </c>
      <c r="D2587" s="2" t="s">
        <v>8525</v>
      </c>
      <c r="E2587" s="16"/>
      <c r="F2587" s="16" t="str">
        <f>IF(INDEX(I.Electricity.ES2U6C8,2)="","",INDEX(I.Electricity.ES2U6C8,2))</f>
        <v/>
      </c>
      <c r="G2587" s="16"/>
      <c r="H2587" s="1" t="str">
        <f>IF(AND(I.Developer.ES2=TRUE,I.Facility.UnitCount&gt;=6,I.Developer.C8=TRUE,F2587=""),"Incomplete","Complete")</f>
        <v>Complete</v>
      </c>
      <c r="I2587" s="68" t="s">
        <v>3357</v>
      </c>
    </row>
    <row r="2588" spans="2:9" ht="15" customHeight="1" x14ac:dyDescent="0.25">
      <c r="B2588" s="7" t="s">
        <v>3355</v>
      </c>
      <c r="C2588" s="5">
        <v>3</v>
      </c>
      <c r="D2588" s="6" t="s">
        <v>8525</v>
      </c>
      <c r="E2588" s="76"/>
      <c r="F2588" s="76" t="str">
        <f>IF(INDEX(I.Electricity.ES2U6C8,3)="","",INDEX(I.Electricity.ES2U6C8,3))</f>
        <v/>
      </c>
      <c r="G2588" s="76"/>
      <c r="H2588" s="5" t="str">
        <f>IF(AND(I.Developer.ES2=TRUE,I.Facility.UnitCount&gt;=6,I.Developer.C8=TRUE,F2588=""),"Incomplete","Complete")</f>
        <v>Complete</v>
      </c>
      <c r="I2588" s="71" t="s">
        <v>3358</v>
      </c>
    </row>
    <row r="2589" spans="2:9" ht="15" customHeight="1" x14ac:dyDescent="0.25">
      <c r="B2589" s="9" t="s">
        <v>3359</v>
      </c>
      <c r="C2589" s="1">
        <v>1</v>
      </c>
      <c r="D2589" s="2" t="s">
        <v>8526</v>
      </c>
      <c r="E2589" s="16"/>
      <c r="F2589" s="16" t="str">
        <f>IF(INDEX(I.Electricity.ES2U7C8,1)="","",INDEX(I.Electricity.ES2U7C8,1))</f>
        <v/>
      </c>
      <c r="G2589" s="16"/>
      <c r="H2589" s="1" t="str">
        <f>IF(AND(I.Developer.ES2=TRUE,I.Facility.UnitCount&gt;=7,I.Developer.C8=TRUE,F2589=""),"Incomplete","Complete")</f>
        <v>Complete</v>
      </c>
      <c r="I2589" s="68" t="s">
        <v>3360</v>
      </c>
    </row>
    <row r="2590" spans="2:9" ht="15" customHeight="1" x14ac:dyDescent="0.25">
      <c r="B2590" s="9" t="s">
        <v>3359</v>
      </c>
      <c r="C2590" s="1">
        <v>2</v>
      </c>
      <c r="D2590" s="2" t="s">
        <v>8526</v>
      </c>
      <c r="E2590" s="16"/>
      <c r="F2590" s="16" t="str">
        <f>IF(INDEX(I.Electricity.ES2U7C8,2)="","",INDEX(I.Electricity.ES2U7C8,2))</f>
        <v/>
      </c>
      <c r="G2590" s="16"/>
      <c r="H2590" s="1" t="str">
        <f>IF(AND(I.Developer.ES2=TRUE,I.Facility.UnitCount&gt;=7,I.Developer.C8=TRUE,F2590=""),"Incomplete","Complete")</f>
        <v>Complete</v>
      </c>
      <c r="I2590" s="68" t="s">
        <v>3361</v>
      </c>
    </row>
    <row r="2591" spans="2:9" ht="15" customHeight="1" x14ac:dyDescent="0.25">
      <c r="B2591" s="7" t="s">
        <v>3359</v>
      </c>
      <c r="C2591" s="5">
        <v>3</v>
      </c>
      <c r="D2591" s="6" t="s">
        <v>8526</v>
      </c>
      <c r="E2591" s="76"/>
      <c r="F2591" s="76" t="str">
        <f>IF(INDEX(I.Electricity.ES2U7C8,3)="","",INDEX(I.Electricity.ES2U7C8,3))</f>
        <v/>
      </c>
      <c r="G2591" s="76"/>
      <c r="H2591" s="5" t="str">
        <f>IF(AND(I.Developer.ES2=TRUE,I.Facility.UnitCount&gt;=7,I.Developer.C8=TRUE,F2591=""),"Incomplete","Complete")</f>
        <v>Complete</v>
      </c>
      <c r="I2591" s="71" t="s">
        <v>3362</v>
      </c>
    </row>
    <row r="2592" spans="2:9" ht="15" customHeight="1" x14ac:dyDescent="0.25">
      <c r="B2592" s="9" t="s">
        <v>3363</v>
      </c>
      <c r="C2592" s="1">
        <v>1</v>
      </c>
      <c r="D2592" s="2" t="s">
        <v>8527</v>
      </c>
      <c r="E2592" s="16"/>
      <c r="F2592" s="16" t="str">
        <f>IF(INDEX(I.Electricity.ES2U8C8,1)="","",INDEX(I.Electricity.ES2U8C8,1))</f>
        <v/>
      </c>
      <c r="G2592" s="16"/>
      <c r="H2592" s="1" t="str">
        <f>IF(AND(I.Developer.ES2=TRUE,I.Facility.UnitCount&gt;=8,I.Developer.C8=TRUE,F2592=""),"Incomplete","Complete")</f>
        <v>Complete</v>
      </c>
      <c r="I2592" s="68" t="s">
        <v>3364</v>
      </c>
    </row>
    <row r="2593" spans="2:9" ht="15" customHeight="1" x14ac:dyDescent="0.25">
      <c r="B2593" s="9" t="s">
        <v>3363</v>
      </c>
      <c r="C2593" s="1">
        <v>2</v>
      </c>
      <c r="D2593" s="2" t="s">
        <v>8527</v>
      </c>
      <c r="E2593" s="16"/>
      <c r="F2593" s="16" t="str">
        <f>IF(INDEX(I.Electricity.ES2U8C8,2)="","",INDEX(I.Electricity.ES2U8C8,2))</f>
        <v/>
      </c>
      <c r="G2593" s="16"/>
      <c r="H2593" s="1" t="str">
        <f>IF(AND(I.Developer.ES2=TRUE,I.Facility.UnitCount&gt;=8,I.Developer.C8=TRUE,F2593=""),"Incomplete","Complete")</f>
        <v>Complete</v>
      </c>
      <c r="I2593" s="68" t="s">
        <v>3365</v>
      </c>
    </row>
    <row r="2594" spans="2:9" ht="15" customHeight="1" x14ac:dyDescent="0.25">
      <c r="B2594" s="7" t="s">
        <v>3363</v>
      </c>
      <c r="C2594" s="5">
        <v>3</v>
      </c>
      <c r="D2594" s="6" t="s">
        <v>8527</v>
      </c>
      <c r="E2594" s="76"/>
      <c r="F2594" s="76" t="str">
        <f>IF(INDEX(I.Electricity.ES2U8C8,3)="","",INDEX(I.Electricity.ES2U8C8,3))</f>
        <v/>
      </c>
      <c r="G2594" s="76"/>
      <c r="H2594" s="5" t="str">
        <f>IF(AND(I.Developer.ES2=TRUE,I.Facility.UnitCount&gt;=8,I.Developer.C8=TRUE,F2594=""),"Incomplete","Complete")</f>
        <v>Complete</v>
      </c>
      <c r="I2594" s="71" t="s">
        <v>3366</v>
      </c>
    </row>
    <row r="2595" spans="2:9" ht="15" customHeight="1" x14ac:dyDescent="0.25">
      <c r="B2595" s="9" t="s">
        <v>3367</v>
      </c>
      <c r="C2595" s="1">
        <v>1</v>
      </c>
      <c r="D2595" s="2" t="s">
        <v>8528</v>
      </c>
      <c r="E2595" s="16"/>
      <c r="F2595" s="16" t="str">
        <f>IF(INDEX(I.Electricity.ES2U9C8,1)="","",INDEX(I.Electricity.ES2U9C8,1))</f>
        <v/>
      </c>
      <c r="G2595" s="16"/>
      <c r="H2595" s="1" t="str">
        <f>IF(AND(I.Developer.ES2=TRUE,I.Facility.UnitCount&gt;=9,I.Developer.C8=TRUE,F2595=""),"Incomplete","Complete")</f>
        <v>Complete</v>
      </c>
      <c r="I2595" s="68" t="s">
        <v>3368</v>
      </c>
    </row>
    <row r="2596" spans="2:9" ht="15" customHeight="1" x14ac:dyDescent="0.25">
      <c r="B2596" s="9" t="s">
        <v>3367</v>
      </c>
      <c r="C2596" s="1">
        <v>2</v>
      </c>
      <c r="D2596" s="2" t="s">
        <v>8528</v>
      </c>
      <c r="E2596" s="16"/>
      <c r="F2596" s="16" t="str">
        <f>IF(INDEX(I.Electricity.ES2U9C8,2)="","",INDEX(I.Electricity.ES2U9C8,2))</f>
        <v/>
      </c>
      <c r="G2596" s="16"/>
      <c r="H2596" s="1" t="str">
        <f>IF(AND(I.Developer.ES2=TRUE,I.Facility.UnitCount&gt;=9,I.Developer.C8=TRUE,F2596=""),"Incomplete","Complete")</f>
        <v>Complete</v>
      </c>
      <c r="I2596" s="68" t="s">
        <v>3369</v>
      </c>
    </row>
    <row r="2597" spans="2:9" ht="15" customHeight="1" x14ac:dyDescent="0.25">
      <c r="B2597" s="7" t="s">
        <v>3367</v>
      </c>
      <c r="C2597" s="5">
        <v>3</v>
      </c>
      <c r="D2597" s="6" t="s">
        <v>8528</v>
      </c>
      <c r="E2597" s="76"/>
      <c r="F2597" s="76" t="str">
        <f>IF(INDEX(I.Electricity.ES2U9C8,3)="","",INDEX(I.Electricity.ES2U9C8,3))</f>
        <v/>
      </c>
      <c r="G2597" s="76"/>
      <c r="H2597" s="5" t="str">
        <f>IF(AND(I.Developer.ES2=TRUE,I.Facility.UnitCount&gt;=9,I.Developer.C8=TRUE,F2597=""),"Incomplete","Complete")</f>
        <v>Complete</v>
      </c>
      <c r="I2597" s="71" t="s">
        <v>3370</v>
      </c>
    </row>
    <row r="2598" spans="2:9" ht="15" customHeight="1" x14ac:dyDescent="0.25">
      <c r="B2598" s="9" t="s">
        <v>3371</v>
      </c>
      <c r="C2598" s="1">
        <v>1</v>
      </c>
      <c r="D2598" s="2" t="s">
        <v>8529</v>
      </c>
      <c r="E2598" s="16"/>
      <c r="F2598" s="16" t="str">
        <f>IF(INDEX(I.Electricity.ES2U10C8,1)="","",INDEX(I.Electricity.ES2U10C8,1))</f>
        <v/>
      </c>
      <c r="G2598" s="16"/>
      <c r="H2598" s="1" t="str">
        <f>IF(AND(I.Developer.ES2=TRUE,I.Facility.UnitCount&gt;=10,I.Developer.C8=TRUE,F2598=""),"Incomplete","Complete")</f>
        <v>Complete</v>
      </c>
      <c r="I2598" s="68" t="s">
        <v>3372</v>
      </c>
    </row>
    <row r="2599" spans="2:9" ht="15" customHeight="1" x14ac:dyDescent="0.25">
      <c r="B2599" s="9" t="s">
        <v>3371</v>
      </c>
      <c r="C2599" s="1">
        <v>2</v>
      </c>
      <c r="D2599" s="2" t="s">
        <v>8529</v>
      </c>
      <c r="E2599" s="16"/>
      <c r="F2599" s="16" t="str">
        <f>IF(INDEX(I.Electricity.ES2U10C8,2)="","",INDEX(I.Electricity.ES2U10C8,2))</f>
        <v/>
      </c>
      <c r="G2599" s="16"/>
      <c r="H2599" s="1" t="str">
        <f>IF(AND(I.Developer.ES2=TRUE,I.Facility.UnitCount&gt;=10,I.Developer.C8=TRUE,F2599=""),"Incomplete","Complete")</f>
        <v>Complete</v>
      </c>
      <c r="I2599" s="68" t="s">
        <v>3373</v>
      </c>
    </row>
    <row r="2600" spans="2:9" ht="15" customHeight="1" x14ac:dyDescent="0.25">
      <c r="B2600" s="7" t="s">
        <v>3371</v>
      </c>
      <c r="C2600" s="5">
        <v>3</v>
      </c>
      <c r="D2600" s="6" t="s">
        <v>8529</v>
      </c>
      <c r="E2600" s="76"/>
      <c r="F2600" s="76" t="str">
        <f>IF(INDEX(I.Electricity.ES2U10C8,3)="","",INDEX(I.Electricity.ES2U10C8,3))</f>
        <v/>
      </c>
      <c r="G2600" s="76"/>
      <c r="H2600" s="5" t="str">
        <f>IF(AND(I.Developer.ES2=TRUE,I.Facility.UnitCount&gt;=10,I.Developer.C8=TRUE,F2600=""),"Incomplete","Complete")</f>
        <v>Complete</v>
      </c>
      <c r="I2600" s="71" t="s">
        <v>3374</v>
      </c>
    </row>
    <row r="2601" spans="2:9" ht="15" customHeight="1" x14ac:dyDescent="0.25">
      <c r="B2601" s="9" t="s">
        <v>3375</v>
      </c>
      <c r="C2601" s="1">
        <v>1</v>
      </c>
      <c r="D2601" s="2" t="s">
        <v>8530</v>
      </c>
      <c r="E2601" s="16"/>
      <c r="F2601" s="16" t="str">
        <f>IF(INDEX(I.Electricity.ES2U11C8,1)="","",INDEX(I.Electricity.ES2U11C8,1))</f>
        <v/>
      </c>
      <c r="G2601" s="16"/>
      <c r="H2601" s="1" t="str">
        <f>IF(AND(I.Developer.ES2=TRUE,I.Facility.UnitCount&gt;=11,I.Developer.C8=TRUE,F2601=""),"Incomplete","Complete")</f>
        <v>Complete</v>
      </c>
      <c r="I2601" s="68" t="s">
        <v>3376</v>
      </c>
    </row>
    <row r="2602" spans="2:9" ht="15" customHeight="1" x14ac:dyDescent="0.25">
      <c r="B2602" s="9" t="s">
        <v>3375</v>
      </c>
      <c r="C2602" s="1">
        <v>2</v>
      </c>
      <c r="D2602" s="2" t="s">
        <v>8530</v>
      </c>
      <c r="E2602" s="16"/>
      <c r="F2602" s="16" t="str">
        <f>IF(INDEX(I.Electricity.ES2U11C8,2)="","",INDEX(I.Electricity.ES2U11C8,2))</f>
        <v/>
      </c>
      <c r="G2602" s="16"/>
      <c r="H2602" s="1" t="str">
        <f>IF(AND(I.Developer.ES2=TRUE,I.Facility.UnitCount&gt;=11,I.Developer.C8=TRUE,F2602=""),"Incomplete","Complete")</f>
        <v>Complete</v>
      </c>
      <c r="I2602" s="68" t="s">
        <v>3377</v>
      </c>
    </row>
    <row r="2603" spans="2:9" ht="15" customHeight="1" x14ac:dyDescent="0.25">
      <c r="B2603" s="7" t="s">
        <v>3375</v>
      </c>
      <c r="C2603" s="5">
        <v>3</v>
      </c>
      <c r="D2603" s="6" t="s">
        <v>8530</v>
      </c>
      <c r="E2603" s="76"/>
      <c r="F2603" s="76" t="str">
        <f>IF(INDEX(I.Electricity.ES2U11C8,3)="","",INDEX(I.Electricity.ES2U11C8,3))</f>
        <v/>
      </c>
      <c r="G2603" s="76"/>
      <c r="H2603" s="5" t="str">
        <f>IF(AND(I.Developer.ES2=TRUE,I.Facility.UnitCount&gt;=11,I.Developer.C8=TRUE,F2603=""),"Incomplete","Complete")</f>
        <v>Complete</v>
      </c>
      <c r="I2603" s="71" t="s">
        <v>3378</v>
      </c>
    </row>
    <row r="2604" spans="2:9" ht="15" customHeight="1" x14ac:dyDescent="0.25">
      <c r="B2604" s="9" t="s">
        <v>3379</v>
      </c>
      <c r="C2604" s="1">
        <v>1</v>
      </c>
      <c r="D2604" s="2" t="s">
        <v>8531</v>
      </c>
      <c r="E2604" s="16"/>
      <c r="F2604" s="16" t="str">
        <f>IF(INDEX(I.Electricity.ES2U12C8,1)="","",INDEX(I.Electricity.ES2U12C8,1))</f>
        <v/>
      </c>
      <c r="G2604" s="16"/>
      <c r="H2604" s="1" t="str">
        <f>IF(AND(I.Developer.ES2=TRUE,I.Facility.UnitCount&gt;=12,I.Developer.C8=TRUE,F2604=""),"Incomplete","Complete")</f>
        <v>Complete</v>
      </c>
      <c r="I2604" s="68" t="s">
        <v>3380</v>
      </c>
    </row>
    <row r="2605" spans="2:9" ht="15" customHeight="1" x14ac:dyDescent="0.25">
      <c r="B2605" s="9" t="s">
        <v>3379</v>
      </c>
      <c r="C2605" s="1">
        <v>2</v>
      </c>
      <c r="D2605" s="2" t="s">
        <v>8531</v>
      </c>
      <c r="E2605" s="16"/>
      <c r="F2605" s="16" t="str">
        <f>IF(INDEX(I.Electricity.ES2U12C8,2)="","",INDEX(I.Electricity.ES2U12C8,2))</f>
        <v/>
      </c>
      <c r="G2605" s="16"/>
      <c r="H2605" s="1" t="str">
        <f>IF(AND(I.Developer.ES2=TRUE,I.Facility.UnitCount&gt;=12,I.Developer.C8=TRUE,F2605=""),"Incomplete","Complete")</f>
        <v>Complete</v>
      </c>
      <c r="I2605" s="68" t="s">
        <v>3381</v>
      </c>
    </row>
    <row r="2606" spans="2:9" ht="15" customHeight="1" x14ac:dyDescent="0.25">
      <c r="B2606" s="7" t="s">
        <v>3379</v>
      </c>
      <c r="C2606" s="5">
        <v>3</v>
      </c>
      <c r="D2606" s="6" t="s">
        <v>8531</v>
      </c>
      <c r="E2606" s="76"/>
      <c r="F2606" s="76" t="str">
        <f>IF(INDEX(I.Electricity.ES2U12C8,3)="","",INDEX(I.Electricity.ES2U12C8,3))</f>
        <v/>
      </c>
      <c r="G2606" s="76"/>
      <c r="H2606" s="5" t="str">
        <f>IF(AND(I.Developer.ES2=TRUE,I.Facility.UnitCount&gt;=12,I.Developer.C8=TRUE,F2606=""),"Incomplete","Complete")</f>
        <v>Complete</v>
      </c>
      <c r="I2606" s="71" t="s">
        <v>3382</v>
      </c>
    </row>
    <row r="2607" spans="2:9" ht="15" customHeight="1" x14ac:dyDescent="0.25">
      <c r="B2607" s="9" t="s">
        <v>3383</v>
      </c>
      <c r="C2607" s="1">
        <v>1</v>
      </c>
      <c r="D2607" s="2" t="s">
        <v>8532</v>
      </c>
      <c r="E2607" s="16"/>
      <c r="F2607" s="16" t="str">
        <f>IF(INDEX(I.Electricity.ES2U13C8,1)="","",INDEX(I.Electricity.ES2U13C8,1))</f>
        <v/>
      </c>
      <c r="G2607" s="16"/>
      <c r="H2607" s="1" t="str">
        <f>IF(AND(I.Developer.ES2=TRUE,I.Facility.UnitCount&gt;=13,I.Developer.C8=TRUE,F2607=""),"Incomplete","Complete")</f>
        <v>Complete</v>
      </c>
      <c r="I2607" s="68" t="s">
        <v>3384</v>
      </c>
    </row>
    <row r="2608" spans="2:9" ht="15" customHeight="1" x14ac:dyDescent="0.25">
      <c r="B2608" s="9" t="s">
        <v>3383</v>
      </c>
      <c r="C2608" s="1">
        <v>2</v>
      </c>
      <c r="D2608" s="2" t="s">
        <v>8532</v>
      </c>
      <c r="E2608" s="16"/>
      <c r="F2608" s="16" t="str">
        <f>IF(INDEX(I.Electricity.ES2U13C8,2)="","",INDEX(I.Electricity.ES2U13C8,2))</f>
        <v/>
      </c>
      <c r="G2608" s="16"/>
      <c r="H2608" s="1" t="str">
        <f>IF(AND(I.Developer.ES2=TRUE,I.Facility.UnitCount&gt;=13,I.Developer.C8=TRUE,F2608=""),"Incomplete","Complete")</f>
        <v>Complete</v>
      </c>
      <c r="I2608" s="68" t="s">
        <v>3385</v>
      </c>
    </row>
    <row r="2609" spans="2:9" ht="15" customHeight="1" x14ac:dyDescent="0.25">
      <c r="B2609" s="7" t="s">
        <v>3383</v>
      </c>
      <c r="C2609" s="5">
        <v>3</v>
      </c>
      <c r="D2609" s="6" t="s">
        <v>8532</v>
      </c>
      <c r="E2609" s="76"/>
      <c r="F2609" s="76" t="str">
        <f>IF(INDEX(I.Electricity.ES2U13C8,3)="","",INDEX(I.Electricity.ES2U13C8,3))</f>
        <v/>
      </c>
      <c r="G2609" s="76"/>
      <c r="H2609" s="5" t="str">
        <f>IF(AND(I.Developer.ES2=TRUE,I.Facility.UnitCount&gt;=13,I.Developer.C8=TRUE,F2609=""),"Incomplete","Complete")</f>
        <v>Complete</v>
      </c>
      <c r="I2609" s="71" t="s">
        <v>3386</v>
      </c>
    </row>
    <row r="2610" spans="2:9" ht="15" customHeight="1" x14ac:dyDescent="0.25">
      <c r="B2610" s="9" t="s">
        <v>3387</v>
      </c>
      <c r="C2610" s="1">
        <v>1</v>
      </c>
      <c r="D2610" s="2" t="s">
        <v>8533</v>
      </c>
      <c r="E2610" s="16"/>
      <c r="F2610" s="16" t="str">
        <f>IF(INDEX(I.Electricity.ES2U14C8,1)="","",INDEX(I.Electricity.ES2U14C8,1))</f>
        <v/>
      </c>
      <c r="G2610" s="16"/>
      <c r="H2610" s="1" t="str">
        <f>IF(AND(I.Developer.ES2=TRUE,I.Facility.UnitCount&gt;=14,I.Developer.C8=TRUE,F2610=""),"Incomplete","Complete")</f>
        <v>Complete</v>
      </c>
      <c r="I2610" s="68" t="s">
        <v>3388</v>
      </c>
    </row>
    <row r="2611" spans="2:9" ht="15" customHeight="1" x14ac:dyDescent="0.25">
      <c r="B2611" s="9" t="s">
        <v>3387</v>
      </c>
      <c r="C2611" s="1">
        <v>2</v>
      </c>
      <c r="D2611" s="2" t="s">
        <v>8533</v>
      </c>
      <c r="E2611" s="16"/>
      <c r="F2611" s="16" t="str">
        <f>IF(INDEX(I.Electricity.ES2U14C8,2)="","",INDEX(I.Electricity.ES2U14C8,2))</f>
        <v/>
      </c>
      <c r="G2611" s="16"/>
      <c r="H2611" s="1" t="str">
        <f>IF(AND(I.Developer.ES2=TRUE,I.Facility.UnitCount&gt;=14,I.Developer.C8=TRUE,F2611=""),"Incomplete","Complete")</f>
        <v>Complete</v>
      </c>
      <c r="I2611" s="68" t="s">
        <v>3389</v>
      </c>
    </row>
    <row r="2612" spans="2:9" ht="15" customHeight="1" x14ac:dyDescent="0.25">
      <c r="B2612" s="7" t="s">
        <v>3387</v>
      </c>
      <c r="C2612" s="5">
        <v>3</v>
      </c>
      <c r="D2612" s="6" t="s">
        <v>8533</v>
      </c>
      <c r="E2612" s="76"/>
      <c r="F2612" s="76" t="str">
        <f>IF(INDEX(I.Electricity.ES2U14C8,3)="","",INDEX(I.Electricity.ES2U14C8,3))</f>
        <v/>
      </c>
      <c r="G2612" s="76"/>
      <c r="H2612" s="5" t="str">
        <f>IF(AND(I.Developer.ES2=TRUE,I.Facility.UnitCount&gt;=14,I.Developer.C8=TRUE,F2612=""),"Incomplete","Complete")</f>
        <v>Complete</v>
      </c>
      <c r="I2612" s="71" t="s">
        <v>3390</v>
      </c>
    </row>
    <row r="2613" spans="2:9" ht="15" customHeight="1" x14ac:dyDescent="0.25">
      <c r="B2613" s="9" t="s">
        <v>3391</v>
      </c>
      <c r="C2613" s="1">
        <v>1</v>
      </c>
      <c r="D2613" s="2" t="s">
        <v>8534</v>
      </c>
      <c r="E2613" s="16"/>
      <c r="F2613" s="16" t="str">
        <f>IF(INDEX(I.Electricity.ES2U15C8,1)="","",INDEX(I.Electricity.ES2U15C8,1))</f>
        <v/>
      </c>
      <c r="G2613" s="16"/>
      <c r="H2613" s="1" t="str">
        <f>IF(AND(I.Developer.ES2=TRUE,I.Facility.UnitCount&gt;=15,I.Developer.C8=TRUE,F2613=""),"Incomplete","Complete")</f>
        <v>Complete</v>
      </c>
      <c r="I2613" s="68" t="s">
        <v>3392</v>
      </c>
    </row>
    <row r="2614" spans="2:9" ht="15" customHeight="1" x14ac:dyDescent="0.25">
      <c r="B2614" s="9" t="s">
        <v>3391</v>
      </c>
      <c r="C2614" s="1">
        <v>2</v>
      </c>
      <c r="D2614" s="2" t="s">
        <v>8534</v>
      </c>
      <c r="E2614" s="16"/>
      <c r="F2614" s="16" t="str">
        <f>IF(INDEX(I.Electricity.ES2U15C8,2)="","",INDEX(I.Electricity.ES2U15C8,2))</f>
        <v/>
      </c>
      <c r="G2614" s="16"/>
      <c r="H2614" s="1" t="str">
        <f>IF(AND(I.Developer.ES2=TRUE,I.Facility.UnitCount&gt;=15,I.Developer.C8=TRUE,F2614=""),"Incomplete","Complete")</f>
        <v>Complete</v>
      </c>
      <c r="I2614" s="68" t="s">
        <v>3393</v>
      </c>
    </row>
    <row r="2615" spans="2:9" ht="15" customHeight="1" x14ac:dyDescent="0.25">
      <c r="B2615" s="7" t="s">
        <v>3391</v>
      </c>
      <c r="C2615" s="5">
        <v>3</v>
      </c>
      <c r="D2615" s="6" t="s">
        <v>8534</v>
      </c>
      <c r="E2615" s="76"/>
      <c r="F2615" s="76" t="str">
        <f>IF(INDEX(I.Electricity.ES2U15C8,3)="","",INDEX(I.Electricity.ES2U15C8,3))</f>
        <v/>
      </c>
      <c r="G2615" s="76"/>
      <c r="H2615" s="5" t="str">
        <f>IF(AND(I.Developer.ES2=TRUE,I.Facility.UnitCount&gt;=15,I.Developer.C8=TRUE,F2615=""),"Incomplete","Complete")</f>
        <v>Complete</v>
      </c>
      <c r="I2615" s="71" t="s">
        <v>3394</v>
      </c>
    </row>
    <row r="2616" spans="2:9" ht="15" customHeight="1" x14ac:dyDescent="0.25">
      <c r="B2616" s="9" t="s">
        <v>3395</v>
      </c>
      <c r="C2616" s="1">
        <v>1</v>
      </c>
      <c r="D2616" s="2" t="s">
        <v>8535</v>
      </c>
      <c r="E2616" s="16"/>
      <c r="F2616" s="16" t="str">
        <f>IF(INDEX(I.Electricity.ES2U16C8,1)="","",INDEX(I.Electricity.ES2U16C8,1))</f>
        <v/>
      </c>
      <c r="G2616" s="16"/>
      <c r="H2616" s="1" t="str">
        <f>IF(AND(I.Developer.ES2=TRUE,I.Facility.UnitCount&gt;=16,I.Developer.C8=TRUE,F2616=""),"Incomplete","Complete")</f>
        <v>Complete</v>
      </c>
      <c r="I2616" s="68" t="s">
        <v>3396</v>
      </c>
    </row>
    <row r="2617" spans="2:9" ht="15" customHeight="1" x14ac:dyDescent="0.25">
      <c r="B2617" s="9" t="s">
        <v>3395</v>
      </c>
      <c r="C2617" s="1">
        <v>2</v>
      </c>
      <c r="D2617" s="2" t="s">
        <v>8535</v>
      </c>
      <c r="E2617" s="16"/>
      <c r="F2617" s="16" t="str">
        <f>IF(INDEX(I.Electricity.ES2U16C8,2)="","",INDEX(I.Electricity.ES2U16C8,2))</f>
        <v/>
      </c>
      <c r="G2617" s="16"/>
      <c r="H2617" s="1" t="str">
        <f>IF(AND(I.Developer.ES2=TRUE,I.Facility.UnitCount&gt;=16,I.Developer.C8=TRUE,F2617=""),"Incomplete","Complete")</f>
        <v>Complete</v>
      </c>
      <c r="I2617" s="68" t="s">
        <v>3397</v>
      </c>
    </row>
    <row r="2618" spans="2:9" ht="15" customHeight="1" x14ac:dyDescent="0.25">
      <c r="B2618" s="7" t="s">
        <v>3395</v>
      </c>
      <c r="C2618" s="5">
        <v>3</v>
      </c>
      <c r="D2618" s="6" t="s">
        <v>8535</v>
      </c>
      <c r="E2618" s="76"/>
      <c r="F2618" s="76" t="str">
        <f>IF(INDEX(I.Electricity.ES2U16C8,3)="","",INDEX(I.Electricity.ES2U16C8,3))</f>
        <v/>
      </c>
      <c r="G2618" s="76"/>
      <c r="H2618" s="5" t="str">
        <f>IF(AND(I.Developer.ES2=TRUE,I.Facility.UnitCount&gt;=16,I.Developer.C8=TRUE,F2618=""),"Incomplete","Complete")</f>
        <v>Complete</v>
      </c>
      <c r="I2618" s="71" t="s">
        <v>3398</v>
      </c>
    </row>
    <row r="2619" spans="2:9" ht="15" customHeight="1" x14ac:dyDescent="0.25">
      <c r="B2619" s="9" t="s">
        <v>3399</v>
      </c>
      <c r="C2619" s="1">
        <v>1</v>
      </c>
      <c r="D2619" s="2" t="s">
        <v>8536</v>
      </c>
      <c r="E2619" s="16"/>
      <c r="F2619" s="16" t="str">
        <f>IF(INDEX(I.Electricity.ES2U17C8,1)="","",INDEX(I.Electricity.ES2U17C8,1))</f>
        <v/>
      </c>
      <c r="G2619" s="16"/>
      <c r="H2619" s="1" t="str">
        <f>IF(AND(I.Developer.ES2=TRUE,I.Facility.UnitCount&gt;=17,I.Developer.C8=TRUE,F2619=""),"Incomplete","Complete")</f>
        <v>Complete</v>
      </c>
      <c r="I2619" s="68" t="s">
        <v>3400</v>
      </c>
    </row>
    <row r="2620" spans="2:9" ht="15" customHeight="1" x14ac:dyDescent="0.25">
      <c r="B2620" s="9" t="s">
        <v>3399</v>
      </c>
      <c r="C2620" s="1">
        <v>2</v>
      </c>
      <c r="D2620" s="2" t="s">
        <v>8536</v>
      </c>
      <c r="E2620" s="16"/>
      <c r="F2620" s="16" t="str">
        <f>IF(INDEX(I.Electricity.ES2U17C8,2)="","",INDEX(I.Electricity.ES2U17C8,2))</f>
        <v/>
      </c>
      <c r="G2620" s="16"/>
      <c r="H2620" s="1" t="str">
        <f>IF(AND(I.Developer.ES2=TRUE,I.Facility.UnitCount&gt;=17,I.Developer.C8=TRUE,F2620=""),"Incomplete","Complete")</f>
        <v>Complete</v>
      </c>
      <c r="I2620" s="68" t="s">
        <v>3401</v>
      </c>
    </row>
    <row r="2621" spans="2:9" ht="15" customHeight="1" x14ac:dyDescent="0.25">
      <c r="B2621" s="7" t="s">
        <v>3399</v>
      </c>
      <c r="C2621" s="5">
        <v>3</v>
      </c>
      <c r="D2621" s="6" t="s">
        <v>8536</v>
      </c>
      <c r="E2621" s="76"/>
      <c r="F2621" s="76" t="str">
        <f>IF(INDEX(I.Electricity.ES2U17C8,3)="","",INDEX(I.Electricity.ES2U17C8,3))</f>
        <v/>
      </c>
      <c r="G2621" s="76"/>
      <c r="H2621" s="5" t="str">
        <f>IF(AND(I.Developer.ES2=TRUE,I.Facility.UnitCount&gt;=17,I.Developer.C8=TRUE,F2621=""),"Incomplete","Complete")</f>
        <v>Complete</v>
      </c>
      <c r="I2621" s="71" t="s">
        <v>3402</v>
      </c>
    </row>
    <row r="2622" spans="2:9" ht="15" customHeight="1" x14ac:dyDescent="0.25">
      <c r="B2622" s="9" t="s">
        <v>3403</v>
      </c>
      <c r="C2622" s="1">
        <v>1</v>
      </c>
      <c r="D2622" s="2" t="s">
        <v>8537</v>
      </c>
      <c r="E2622" s="16"/>
      <c r="F2622" s="16" t="str">
        <f>IF(INDEX(I.Electricity.ES2U18C8,1)="","",INDEX(I.Electricity.ES2U18C8,1))</f>
        <v/>
      </c>
      <c r="G2622" s="16"/>
      <c r="H2622" s="1" t="str">
        <f>IF(AND(I.Developer.ES2=TRUE,I.Facility.UnitCount&gt;=18,I.Developer.C8=TRUE,F2622=""),"Incomplete","Complete")</f>
        <v>Complete</v>
      </c>
      <c r="I2622" s="68" t="s">
        <v>3404</v>
      </c>
    </row>
    <row r="2623" spans="2:9" ht="15" customHeight="1" x14ac:dyDescent="0.25">
      <c r="B2623" s="9" t="s">
        <v>3403</v>
      </c>
      <c r="C2623" s="1">
        <v>2</v>
      </c>
      <c r="D2623" s="2" t="s">
        <v>8537</v>
      </c>
      <c r="E2623" s="16"/>
      <c r="F2623" s="16" t="str">
        <f>IF(INDEX(I.Electricity.ES2U18C8,2)="","",INDEX(I.Electricity.ES2U18C8,2))</f>
        <v/>
      </c>
      <c r="G2623" s="16"/>
      <c r="H2623" s="1" t="str">
        <f>IF(AND(I.Developer.ES2=TRUE,I.Facility.UnitCount&gt;=18,I.Developer.C8=TRUE,F2623=""),"Incomplete","Complete")</f>
        <v>Complete</v>
      </c>
      <c r="I2623" s="68" t="s">
        <v>3405</v>
      </c>
    </row>
    <row r="2624" spans="2:9" ht="15" customHeight="1" x14ac:dyDescent="0.25">
      <c r="B2624" s="7" t="s">
        <v>3403</v>
      </c>
      <c r="C2624" s="5">
        <v>3</v>
      </c>
      <c r="D2624" s="6" t="s">
        <v>8537</v>
      </c>
      <c r="E2624" s="76"/>
      <c r="F2624" s="76" t="str">
        <f>IF(INDEX(I.Electricity.ES2U18C8,3)="","",INDEX(I.Electricity.ES2U18C8,3))</f>
        <v/>
      </c>
      <c r="G2624" s="76"/>
      <c r="H2624" s="5" t="str">
        <f>IF(AND(I.Developer.ES2=TRUE,I.Facility.UnitCount&gt;=18,I.Developer.C8=TRUE,F2624=""),"Incomplete","Complete")</f>
        <v>Complete</v>
      </c>
      <c r="I2624" s="71" t="s">
        <v>3406</v>
      </c>
    </row>
    <row r="2625" spans="2:9" ht="15" customHeight="1" x14ac:dyDescent="0.25">
      <c r="B2625" s="9" t="s">
        <v>3407</v>
      </c>
      <c r="C2625" s="1">
        <v>1</v>
      </c>
      <c r="D2625" s="2" t="s">
        <v>8538</v>
      </c>
      <c r="E2625" s="16"/>
      <c r="F2625" s="16" t="str">
        <f>IF(INDEX(I.Electricity.ES2U19C8,1)="","",INDEX(I.Electricity.ES2U19C8,1))</f>
        <v/>
      </c>
      <c r="G2625" s="16"/>
      <c r="H2625" s="1" t="str">
        <f>IF(AND(I.Developer.ES2=TRUE,I.Facility.UnitCount&gt;=19,I.Developer.C8=TRUE,F2625=""),"Incomplete","Complete")</f>
        <v>Complete</v>
      </c>
      <c r="I2625" s="68" t="s">
        <v>3408</v>
      </c>
    </row>
    <row r="2626" spans="2:9" ht="15" customHeight="1" x14ac:dyDescent="0.25">
      <c r="B2626" s="9" t="s">
        <v>3407</v>
      </c>
      <c r="C2626" s="1">
        <v>2</v>
      </c>
      <c r="D2626" s="2" t="s">
        <v>8538</v>
      </c>
      <c r="E2626" s="16"/>
      <c r="F2626" s="16" t="str">
        <f>IF(INDEX(I.Electricity.ES2U19C8,2)="","",INDEX(I.Electricity.ES2U19C8,2))</f>
        <v/>
      </c>
      <c r="G2626" s="16"/>
      <c r="H2626" s="1" t="str">
        <f>IF(AND(I.Developer.ES2=TRUE,I.Facility.UnitCount&gt;=19,I.Developer.C8=TRUE,F2626=""),"Incomplete","Complete")</f>
        <v>Complete</v>
      </c>
      <c r="I2626" s="68" t="s">
        <v>3409</v>
      </c>
    </row>
    <row r="2627" spans="2:9" ht="15" customHeight="1" x14ac:dyDescent="0.25">
      <c r="B2627" s="7" t="s">
        <v>3407</v>
      </c>
      <c r="C2627" s="5">
        <v>3</v>
      </c>
      <c r="D2627" s="6" t="s">
        <v>8538</v>
      </c>
      <c r="E2627" s="76"/>
      <c r="F2627" s="76" t="str">
        <f>IF(INDEX(I.Electricity.ES2U19C8,3)="","",INDEX(I.Electricity.ES2U19C8,3))</f>
        <v/>
      </c>
      <c r="G2627" s="76"/>
      <c r="H2627" s="5" t="str">
        <f>IF(AND(I.Developer.ES2=TRUE,I.Facility.UnitCount&gt;=19,I.Developer.C8=TRUE,F2627=""),"Incomplete","Complete")</f>
        <v>Complete</v>
      </c>
      <c r="I2627" s="71" t="s">
        <v>3410</v>
      </c>
    </row>
    <row r="2628" spans="2:9" ht="15" customHeight="1" x14ac:dyDescent="0.25">
      <c r="B2628" s="9" t="s">
        <v>3411</v>
      </c>
      <c r="C2628" s="1">
        <v>1</v>
      </c>
      <c r="D2628" s="2" t="s">
        <v>8539</v>
      </c>
      <c r="E2628" s="16"/>
      <c r="F2628" s="16" t="str">
        <f>IF(INDEX(I.Electricity.ES2U20C8,1)="","",INDEX(I.Electricity.ES2U20C8,1))</f>
        <v/>
      </c>
      <c r="G2628" s="16"/>
      <c r="H2628" s="1" t="str">
        <f>IF(AND(I.Developer.ES2=TRUE,I.Facility.UnitCount&gt;=20,I.Developer.C8=TRUE,F2628=""),"Incomplete","Complete")</f>
        <v>Complete</v>
      </c>
      <c r="I2628" s="68" t="s">
        <v>3412</v>
      </c>
    </row>
    <row r="2629" spans="2:9" ht="15" customHeight="1" x14ac:dyDescent="0.25">
      <c r="B2629" s="9" t="s">
        <v>3411</v>
      </c>
      <c r="C2629" s="1">
        <v>2</v>
      </c>
      <c r="D2629" s="2" t="s">
        <v>8539</v>
      </c>
      <c r="E2629" s="16"/>
      <c r="F2629" s="16" t="str">
        <f>IF(INDEX(I.Electricity.ES2U20C8,2)="","",INDEX(I.Electricity.ES2U20C8,2))</f>
        <v/>
      </c>
      <c r="G2629" s="16"/>
      <c r="H2629" s="1" t="str">
        <f>IF(AND(I.Developer.ES2=TRUE,I.Facility.UnitCount&gt;=20,I.Developer.C8=TRUE,F2629=""),"Incomplete","Complete")</f>
        <v>Complete</v>
      </c>
      <c r="I2629" s="68" t="s">
        <v>3413</v>
      </c>
    </row>
    <row r="2630" spans="2:9" ht="15" customHeight="1" x14ac:dyDescent="0.25">
      <c r="B2630" s="7" t="s">
        <v>3411</v>
      </c>
      <c r="C2630" s="5">
        <v>3</v>
      </c>
      <c r="D2630" s="6" t="s">
        <v>8539</v>
      </c>
      <c r="E2630" s="76"/>
      <c r="F2630" s="76" t="str">
        <f>IF(INDEX(I.Electricity.ES2U20C8,3)="","",INDEX(I.Electricity.ES2U20C8,3))</f>
        <v/>
      </c>
      <c r="G2630" s="76"/>
      <c r="H2630" s="5" t="str">
        <f>IF(AND(I.Developer.ES2=TRUE,I.Facility.UnitCount&gt;=20,I.Developer.C8=TRUE,F2630=""),"Incomplete","Complete")</f>
        <v>Complete</v>
      </c>
      <c r="I2630" s="71" t="s">
        <v>3414</v>
      </c>
    </row>
    <row r="2631" spans="2:9" ht="15" customHeight="1" x14ac:dyDescent="0.25">
      <c r="B2631" s="9" t="s">
        <v>3415</v>
      </c>
      <c r="C2631" s="1">
        <v>1</v>
      </c>
      <c r="D2631" s="2" t="s">
        <v>8540</v>
      </c>
      <c r="E2631" s="16"/>
      <c r="F2631" s="16" t="str">
        <f>IF(INDEX(I.Electricity.ES2U1C9,1)="","",INDEX(I.Electricity.ES2U1C9,1))</f>
        <v/>
      </c>
      <c r="G2631" s="16"/>
      <c r="H2631" s="1" t="str">
        <f>IF(AND(I.Developer.ES2=TRUE,I.Facility.UnitCount&gt;=1,I.Developer.C9=TRUE,F2631=""),"Incomplete","Complete")</f>
        <v>Complete</v>
      </c>
      <c r="I2631" s="68" t="s">
        <v>3416</v>
      </c>
    </row>
    <row r="2632" spans="2:9" ht="15" customHeight="1" x14ac:dyDescent="0.25">
      <c r="B2632" s="9" t="s">
        <v>3415</v>
      </c>
      <c r="C2632" s="1">
        <v>2</v>
      </c>
      <c r="D2632" s="2" t="s">
        <v>8540</v>
      </c>
      <c r="E2632" s="16"/>
      <c r="F2632" s="16" t="str">
        <f>IF(INDEX(I.Electricity.ES2U1C9,2)="","",INDEX(I.Electricity.ES2U1C9,2))</f>
        <v/>
      </c>
      <c r="G2632" s="16"/>
      <c r="H2632" s="1" t="str">
        <f>IF(AND(I.Developer.ES2=TRUE,I.Facility.UnitCount&gt;=1,I.Developer.C9=TRUE,F2632=""),"Incomplete","Complete")</f>
        <v>Complete</v>
      </c>
      <c r="I2632" s="68" t="s">
        <v>3417</v>
      </c>
    </row>
    <row r="2633" spans="2:9" ht="15" customHeight="1" x14ac:dyDescent="0.25">
      <c r="B2633" s="7" t="s">
        <v>3415</v>
      </c>
      <c r="C2633" s="5">
        <v>3</v>
      </c>
      <c r="D2633" s="6" t="s">
        <v>8540</v>
      </c>
      <c r="E2633" s="76"/>
      <c r="F2633" s="76" t="str">
        <f>IF(INDEX(I.Electricity.ES2U1C9,3)="","",INDEX(I.Electricity.ES2U1C9,3))</f>
        <v/>
      </c>
      <c r="G2633" s="76"/>
      <c r="H2633" s="5" t="str">
        <f>IF(AND(I.Developer.ES2=TRUE,I.Facility.UnitCount&gt;=1,I.Developer.C9=TRUE,F2633=""),"Incomplete","Complete")</f>
        <v>Complete</v>
      </c>
      <c r="I2633" s="71" t="s">
        <v>3418</v>
      </c>
    </row>
    <row r="2634" spans="2:9" ht="15" customHeight="1" x14ac:dyDescent="0.25">
      <c r="B2634" s="9" t="s">
        <v>3419</v>
      </c>
      <c r="C2634" s="1">
        <v>1</v>
      </c>
      <c r="D2634" s="2" t="s">
        <v>8541</v>
      </c>
      <c r="E2634" s="16"/>
      <c r="F2634" s="16" t="str">
        <f>IF(INDEX(I.Electricity.ES2U2C9,1)="","",INDEX(I.Electricity.ES2U2C9,1))</f>
        <v/>
      </c>
      <c r="G2634" s="16"/>
      <c r="H2634" s="1" t="str">
        <f>IF(AND(I.Developer.ES2=TRUE,I.Facility.UnitCount&gt;=2,I.Developer.C9=TRUE,F2634=""),"Incomplete","Complete")</f>
        <v>Complete</v>
      </c>
      <c r="I2634" s="68" t="s">
        <v>3420</v>
      </c>
    </row>
    <row r="2635" spans="2:9" ht="15" customHeight="1" x14ac:dyDescent="0.25">
      <c r="B2635" s="9" t="s">
        <v>3419</v>
      </c>
      <c r="C2635" s="1">
        <v>2</v>
      </c>
      <c r="D2635" s="2" t="s">
        <v>8541</v>
      </c>
      <c r="E2635" s="16"/>
      <c r="F2635" s="16" t="str">
        <f>IF(INDEX(I.Electricity.ES2U2C9,2)="","",INDEX(I.Electricity.ES2U2C9,2))</f>
        <v/>
      </c>
      <c r="G2635" s="16"/>
      <c r="H2635" s="1" t="str">
        <f>IF(AND(I.Developer.ES2=TRUE,I.Facility.UnitCount&gt;=2,I.Developer.C9=TRUE,F2635=""),"Incomplete","Complete")</f>
        <v>Complete</v>
      </c>
      <c r="I2635" s="68" t="s">
        <v>3421</v>
      </c>
    </row>
    <row r="2636" spans="2:9" ht="15" customHeight="1" x14ac:dyDescent="0.25">
      <c r="B2636" s="7" t="s">
        <v>3419</v>
      </c>
      <c r="C2636" s="5">
        <v>3</v>
      </c>
      <c r="D2636" s="6" t="s">
        <v>8541</v>
      </c>
      <c r="E2636" s="76"/>
      <c r="F2636" s="76" t="str">
        <f>IF(INDEX(I.Electricity.ES2U2C9,3)="","",INDEX(I.Electricity.ES2U2C9,3))</f>
        <v/>
      </c>
      <c r="G2636" s="76"/>
      <c r="H2636" s="5" t="str">
        <f>IF(AND(I.Developer.ES2=TRUE,I.Facility.UnitCount&gt;=2,I.Developer.C9=TRUE,F2636=""),"Incomplete","Complete")</f>
        <v>Complete</v>
      </c>
      <c r="I2636" s="71" t="s">
        <v>3422</v>
      </c>
    </row>
    <row r="2637" spans="2:9" ht="15" customHeight="1" x14ac:dyDescent="0.25">
      <c r="B2637" s="9" t="s">
        <v>3423</v>
      </c>
      <c r="C2637" s="1">
        <v>1</v>
      </c>
      <c r="D2637" s="2" t="s">
        <v>8542</v>
      </c>
      <c r="E2637" s="16"/>
      <c r="F2637" s="16" t="str">
        <f>IF(INDEX(I.Electricity.ES2U3C9,1)="","",INDEX(I.Electricity.ES2U3C9,1))</f>
        <v/>
      </c>
      <c r="G2637" s="16"/>
      <c r="H2637" s="1" t="str">
        <f>IF(AND(I.Developer.ES2=TRUE,I.Facility.UnitCount&gt;=3,I.Developer.C9=TRUE,F2637=""),"Incomplete","Complete")</f>
        <v>Complete</v>
      </c>
      <c r="I2637" s="68" t="s">
        <v>3424</v>
      </c>
    </row>
    <row r="2638" spans="2:9" ht="15" customHeight="1" x14ac:dyDescent="0.25">
      <c r="B2638" s="9" t="s">
        <v>3423</v>
      </c>
      <c r="C2638" s="1">
        <v>2</v>
      </c>
      <c r="D2638" s="2" t="s">
        <v>8542</v>
      </c>
      <c r="E2638" s="16"/>
      <c r="F2638" s="16" t="str">
        <f>IF(INDEX(I.Electricity.ES2U3C9,2)="","",INDEX(I.Electricity.ES2U3C9,2))</f>
        <v/>
      </c>
      <c r="G2638" s="16"/>
      <c r="H2638" s="1" t="str">
        <f>IF(AND(I.Developer.ES2=TRUE,I.Facility.UnitCount&gt;=3,I.Developer.C9=TRUE,F2638=""),"Incomplete","Complete")</f>
        <v>Complete</v>
      </c>
      <c r="I2638" s="68" t="s">
        <v>3425</v>
      </c>
    </row>
    <row r="2639" spans="2:9" ht="15" customHeight="1" x14ac:dyDescent="0.25">
      <c r="B2639" s="7" t="s">
        <v>3423</v>
      </c>
      <c r="C2639" s="5">
        <v>3</v>
      </c>
      <c r="D2639" s="6" t="s">
        <v>8542</v>
      </c>
      <c r="E2639" s="76"/>
      <c r="F2639" s="76" t="str">
        <f>IF(INDEX(I.Electricity.ES2U3C9,3)="","",INDEX(I.Electricity.ES2U3C9,3))</f>
        <v/>
      </c>
      <c r="G2639" s="76"/>
      <c r="H2639" s="5" t="str">
        <f>IF(AND(I.Developer.ES2=TRUE,I.Facility.UnitCount&gt;=3,I.Developer.C9=TRUE,F2639=""),"Incomplete","Complete")</f>
        <v>Complete</v>
      </c>
      <c r="I2639" s="71" t="s">
        <v>3426</v>
      </c>
    </row>
    <row r="2640" spans="2:9" ht="15" customHeight="1" x14ac:dyDescent="0.25">
      <c r="B2640" s="9" t="s">
        <v>3427</v>
      </c>
      <c r="C2640" s="1">
        <v>1</v>
      </c>
      <c r="D2640" s="2" t="s">
        <v>8543</v>
      </c>
      <c r="E2640" s="16"/>
      <c r="F2640" s="16" t="str">
        <f>IF(INDEX(I.Electricity.ES2U4C9,1)="","",INDEX(I.Electricity.ES2U4C9,1))</f>
        <v/>
      </c>
      <c r="G2640" s="16"/>
      <c r="H2640" s="1" t="str">
        <f>IF(AND(I.Developer.ES2=TRUE,I.Facility.UnitCount&gt;=4,I.Developer.C9=TRUE,F2640=""),"Incomplete","Complete")</f>
        <v>Complete</v>
      </c>
      <c r="I2640" s="68" t="s">
        <v>3428</v>
      </c>
    </row>
    <row r="2641" spans="2:9" ht="15" customHeight="1" x14ac:dyDescent="0.25">
      <c r="B2641" s="9" t="s">
        <v>3427</v>
      </c>
      <c r="C2641" s="1">
        <v>2</v>
      </c>
      <c r="D2641" s="2" t="s">
        <v>8543</v>
      </c>
      <c r="E2641" s="16"/>
      <c r="F2641" s="16" t="str">
        <f>IF(INDEX(I.Electricity.ES2U4C9,2)="","",INDEX(I.Electricity.ES2U4C9,2))</f>
        <v/>
      </c>
      <c r="G2641" s="16"/>
      <c r="H2641" s="1" t="str">
        <f>IF(AND(I.Developer.ES2=TRUE,I.Facility.UnitCount&gt;=4,I.Developer.C9=TRUE,F2641=""),"Incomplete","Complete")</f>
        <v>Complete</v>
      </c>
      <c r="I2641" s="68" t="s">
        <v>3429</v>
      </c>
    </row>
    <row r="2642" spans="2:9" ht="15" customHeight="1" x14ac:dyDescent="0.25">
      <c r="B2642" s="7" t="s">
        <v>3427</v>
      </c>
      <c r="C2642" s="5">
        <v>3</v>
      </c>
      <c r="D2642" s="6" t="s">
        <v>8543</v>
      </c>
      <c r="E2642" s="76"/>
      <c r="F2642" s="76" t="str">
        <f>IF(INDEX(I.Electricity.ES2U4C9,3)="","",INDEX(I.Electricity.ES2U4C9,3))</f>
        <v/>
      </c>
      <c r="G2642" s="76"/>
      <c r="H2642" s="5" t="str">
        <f>IF(AND(I.Developer.ES2=TRUE,I.Facility.UnitCount&gt;=4,I.Developer.C9=TRUE,F2642=""),"Incomplete","Complete")</f>
        <v>Complete</v>
      </c>
      <c r="I2642" s="71" t="s">
        <v>3430</v>
      </c>
    </row>
    <row r="2643" spans="2:9" ht="15" customHeight="1" x14ac:dyDescent="0.25">
      <c r="B2643" s="9" t="s">
        <v>3431</v>
      </c>
      <c r="C2643" s="1">
        <v>1</v>
      </c>
      <c r="D2643" s="2" t="s">
        <v>8544</v>
      </c>
      <c r="E2643" s="16"/>
      <c r="F2643" s="16" t="str">
        <f>IF(INDEX(I.Electricity.ES2U5C9,1)="","",INDEX(I.Electricity.ES2U5C9,1))</f>
        <v/>
      </c>
      <c r="G2643" s="16"/>
      <c r="H2643" s="1" t="str">
        <f>IF(AND(I.Developer.ES2=TRUE,I.Facility.UnitCount&gt;=5,I.Developer.C9=TRUE,F2643=""),"Incomplete","Complete")</f>
        <v>Complete</v>
      </c>
      <c r="I2643" s="68" t="s">
        <v>3432</v>
      </c>
    </row>
    <row r="2644" spans="2:9" ht="15" customHeight="1" x14ac:dyDescent="0.25">
      <c r="B2644" s="9" t="s">
        <v>3431</v>
      </c>
      <c r="C2644" s="1">
        <v>2</v>
      </c>
      <c r="D2644" s="2" t="s">
        <v>8544</v>
      </c>
      <c r="E2644" s="16"/>
      <c r="F2644" s="16" t="str">
        <f>IF(INDEX(I.Electricity.ES2U5C9,2)="","",INDEX(I.Electricity.ES2U5C9,2))</f>
        <v/>
      </c>
      <c r="G2644" s="16"/>
      <c r="H2644" s="1" t="str">
        <f>IF(AND(I.Developer.ES2=TRUE,I.Facility.UnitCount&gt;=5,I.Developer.C9=TRUE,F2644=""),"Incomplete","Complete")</f>
        <v>Complete</v>
      </c>
      <c r="I2644" s="68" t="s">
        <v>3433</v>
      </c>
    </row>
    <row r="2645" spans="2:9" ht="15" customHeight="1" x14ac:dyDescent="0.25">
      <c r="B2645" s="7" t="s">
        <v>3431</v>
      </c>
      <c r="C2645" s="5">
        <v>3</v>
      </c>
      <c r="D2645" s="6" t="s">
        <v>8544</v>
      </c>
      <c r="E2645" s="76"/>
      <c r="F2645" s="76" t="str">
        <f>IF(INDEX(I.Electricity.ES2U5C9,3)="","",INDEX(I.Electricity.ES2U5C9,3))</f>
        <v/>
      </c>
      <c r="G2645" s="76"/>
      <c r="H2645" s="5" t="str">
        <f>IF(AND(I.Developer.ES2=TRUE,I.Facility.UnitCount&gt;=5,I.Developer.C9=TRUE,F2645=""),"Incomplete","Complete")</f>
        <v>Complete</v>
      </c>
      <c r="I2645" s="71" t="s">
        <v>3434</v>
      </c>
    </row>
    <row r="2646" spans="2:9" ht="15" customHeight="1" x14ac:dyDescent="0.25">
      <c r="B2646" s="9" t="s">
        <v>3435</v>
      </c>
      <c r="C2646" s="1">
        <v>1</v>
      </c>
      <c r="D2646" s="2" t="s">
        <v>8545</v>
      </c>
      <c r="E2646" s="16"/>
      <c r="F2646" s="16" t="str">
        <f>IF(INDEX(I.Electricity.ES2U6C9,1)="","",INDEX(I.Electricity.ES2U6C9,1))</f>
        <v/>
      </c>
      <c r="G2646" s="16"/>
      <c r="H2646" s="1" t="str">
        <f>IF(AND(I.Developer.ES2=TRUE,I.Facility.UnitCount&gt;=6,I.Developer.C9=TRUE,F2646=""),"Incomplete","Complete")</f>
        <v>Complete</v>
      </c>
      <c r="I2646" s="68" t="s">
        <v>3436</v>
      </c>
    </row>
    <row r="2647" spans="2:9" ht="15" customHeight="1" x14ac:dyDescent="0.25">
      <c r="B2647" s="9" t="s">
        <v>3435</v>
      </c>
      <c r="C2647" s="1">
        <v>2</v>
      </c>
      <c r="D2647" s="2" t="s">
        <v>8545</v>
      </c>
      <c r="E2647" s="16"/>
      <c r="F2647" s="16" t="str">
        <f>IF(INDEX(I.Electricity.ES2U6C9,2)="","",INDEX(I.Electricity.ES2U6C9,2))</f>
        <v/>
      </c>
      <c r="G2647" s="16"/>
      <c r="H2647" s="1" t="str">
        <f>IF(AND(I.Developer.ES2=TRUE,I.Facility.UnitCount&gt;=6,I.Developer.C9=TRUE,F2647=""),"Incomplete","Complete")</f>
        <v>Complete</v>
      </c>
      <c r="I2647" s="68" t="s">
        <v>3437</v>
      </c>
    </row>
    <row r="2648" spans="2:9" ht="15" customHeight="1" x14ac:dyDescent="0.25">
      <c r="B2648" s="7" t="s">
        <v>3435</v>
      </c>
      <c r="C2648" s="5">
        <v>3</v>
      </c>
      <c r="D2648" s="6" t="s">
        <v>8545</v>
      </c>
      <c r="E2648" s="76"/>
      <c r="F2648" s="76" t="str">
        <f>IF(INDEX(I.Electricity.ES2U6C9,3)="","",INDEX(I.Electricity.ES2U6C9,3))</f>
        <v/>
      </c>
      <c r="G2648" s="76"/>
      <c r="H2648" s="5" t="str">
        <f>IF(AND(I.Developer.ES2=TRUE,I.Facility.UnitCount&gt;=6,I.Developer.C9=TRUE,F2648=""),"Incomplete","Complete")</f>
        <v>Complete</v>
      </c>
      <c r="I2648" s="71" t="s">
        <v>3438</v>
      </c>
    </row>
    <row r="2649" spans="2:9" ht="15" customHeight="1" x14ac:dyDescent="0.25">
      <c r="B2649" s="9" t="s">
        <v>3439</v>
      </c>
      <c r="C2649" s="1">
        <v>1</v>
      </c>
      <c r="D2649" s="2" t="s">
        <v>8546</v>
      </c>
      <c r="E2649" s="16"/>
      <c r="F2649" s="16" t="str">
        <f>IF(INDEX(I.Electricity.ES2U7C9,1)="","",INDEX(I.Electricity.ES2U7C9,1))</f>
        <v/>
      </c>
      <c r="G2649" s="16"/>
      <c r="H2649" s="1" t="str">
        <f>IF(AND(I.Developer.ES2=TRUE,I.Facility.UnitCount&gt;=7,I.Developer.C9=TRUE,F2649=""),"Incomplete","Complete")</f>
        <v>Complete</v>
      </c>
      <c r="I2649" s="68" t="s">
        <v>3440</v>
      </c>
    </row>
    <row r="2650" spans="2:9" ht="15" customHeight="1" x14ac:dyDescent="0.25">
      <c r="B2650" s="9" t="s">
        <v>3439</v>
      </c>
      <c r="C2650" s="1">
        <v>2</v>
      </c>
      <c r="D2650" s="2" t="s">
        <v>8546</v>
      </c>
      <c r="E2650" s="16"/>
      <c r="F2650" s="16" t="str">
        <f>IF(INDEX(I.Electricity.ES2U7C9,2)="","",INDEX(I.Electricity.ES2U7C9,2))</f>
        <v/>
      </c>
      <c r="G2650" s="16"/>
      <c r="H2650" s="1" t="str">
        <f>IF(AND(I.Developer.ES2=TRUE,I.Facility.UnitCount&gt;=7,I.Developer.C9=TRUE,F2650=""),"Incomplete","Complete")</f>
        <v>Complete</v>
      </c>
      <c r="I2650" s="68" t="s">
        <v>3441</v>
      </c>
    </row>
    <row r="2651" spans="2:9" ht="15" customHeight="1" x14ac:dyDescent="0.25">
      <c r="B2651" s="7" t="s">
        <v>3439</v>
      </c>
      <c r="C2651" s="5">
        <v>3</v>
      </c>
      <c r="D2651" s="6" t="s">
        <v>8546</v>
      </c>
      <c r="E2651" s="76"/>
      <c r="F2651" s="76" t="str">
        <f>IF(INDEX(I.Electricity.ES2U7C9,3)="","",INDEX(I.Electricity.ES2U7C9,3))</f>
        <v/>
      </c>
      <c r="G2651" s="76"/>
      <c r="H2651" s="5" t="str">
        <f>IF(AND(I.Developer.ES2=TRUE,I.Facility.UnitCount&gt;=7,I.Developer.C9=TRUE,F2651=""),"Incomplete","Complete")</f>
        <v>Complete</v>
      </c>
      <c r="I2651" s="71" t="s">
        <v>3442</v>
      </c>
    </row>
    <row r="2652" spans="2:9" ht="15" customHeight="1" x14ac:dyDescent="0.25">
      <c r="B2652" s="9" t="s">
        <v>3443</v>
      </c>
      <c r="C2652" s="1">
        <v>1</v>
      </c>
      <c r="D2652" s="2" t="s">
        <v>8547</v>
      </c>
      <c r="E2652" s="16"/>
      <c r="F2652" s="16" t="str">
        <f>IF(INDEX(I.Electricity.ES2U8C9,1)="","",INDEX(I.Electricity.ES2U8C9,1))</f>
        <v/>
      </c>
      <c r="G2652" s="16"/>
      <c r="H2652" s="1" t="str">
        <f>IF(AND(I.Developer.ES2=TRUE,I.Facility.UnitCount&gt;=8,I.Developer.C9=TRUE,F2652=""),"Incomplete","Complete")</f>
        <v>Complete</v>
      </c>
      <c r="I2652" s="68" t="s">
        <v>3444</v>
      </c>
    </row>
    <row r="2653" spans="2:9" ht="15" customHeight="1" x14ac:dyDescent="0.25">
      <c r="B2653" s="9" t="s">
        <v>3443</v>
      </c>
      <c r="C2653" s="1">
        <v>2</v>
      </c>
      <c r="D2653" s="2" t="s">
        <v>8547</v>
      </c>
      <c r="E2653" s="16"/>
      <c r="F2653" s="16" t="str">
        <f>IF(INDEX(I.Electricity.ES2U8C9,2)="","",INDEX(I.Electricity.ES2U8C9,2))</f>
        <v/>
      </c>
      <c r="G2653" s="16"/>
      <c r="H2653" s="1" t="str">
        <f>IF(AND(I.Developer.ES2=TRUE,I.Facility.UnitCount&gt;=8,I.Developer.C9=TRUE,F2653=""),"Incomplete","Complete")</f>
        <v>Complete</v>
      </c>
      <c r="I2653" s="68" t="s">
        <v>3445</v>
      </c>
    </row>
    <row r="2654" spans="2:9" ht="15" customHeight="1" x14ac:dyDescent="0.25">
      <c r="B2654" s="7" t="s">
        <v>3443</v>
      </c>
      <c r="C2654" s="5">
        <v>3</v>
      </c>
      <c r="D2654" s="6" t="s">
        <v>8547</v>
      </c>
      <c r="E2654" s="76"/>
      <c r="F2654" s="76" t="str">
        <f>IF(INDEX(I.Electricity.ES2U8C9,3)="","",INDEX(I.Electricity.ES2U8C9,3))</f>
        <v/>
      </c>
      <c r="G2654" s="76"/>
      <c r="H2654" s="5" t="str">
        <f>IF(AND(I.Developer.ES2=TRUE,I.Facility.UnitCount&gt;=8,I.Developer.C9=TRUE,F2654=""),"Incomplete","Complete")</f>
        <v>Complete</v>
      </c>
      <c r="I2654" s="71" t="s">
        <v>3446</v>
      </c>
    </row>
    <row r="2655" spans="2:9" ht="15" customHeight="1" x14ac:dyDescent="0.25">
      <c r="B2655" s="9" t="s">
        <v>3447</v>
      </c>
      <c r="C2655" s="1">
        <v>1</v>
      </c>
      <c r="D2655" s="2" t="s">
        <v>8548</v>
      </c>
      <c r="E2655" s="16"/>
      <c r="F2655" s="16" t="str">
        <f>IF(INDEX(I.Electricity.ES2U9C9,1)="","",INDEX(I.Electricity.ES2U9C9,1))</f>
        <v/>
      </c>
      <c r="G2655" s="16"/>
      <c r="H2655" s="1" t="str">
        <f>IF(AND(I.Developer.ES2=TRUE,I.Facility.UnitCount&gt;=9,I.Developer.C9=TRUE,F2655=""),"Incomplete","Complete")</f>
        <v>Complete</v>
      </c>
      <c r="I2655" s="68" t="s">
        <v>3448</v>
      </c>
    </row>
    <row r="2656" spans="2:9" ht="15" customHeight="1" x14ac:dyDescent="0.25">
      <c r="B2656" s="9" t="s">
        <v>3447</v>
      </c>
      <c r="C2656" s="1">
        <v>2</v>
      </c>
      <c r="D2656" s="2" t="s">
        <v>8548</v>
      </c>
      <c r="E2656" s="16"/>
      <c r="F2656" s="16" t="str">
        <f>IF(INDEX(I.Electricity.ES2U9C9,2)="","",INDEX(I.Electricity.ES2U9C9,2))</f>
        <v/>
      </c>
      <c r="G2656" s="16"/>
      <c r="H2656" s="1" t="str">
        <f>IF(AND(I.Developer.ES2=TRUE,I.Facility.UnitCount&gt;=9,I.Developer.C9=TRUE,F2656=""),"Incomplete","Complete")</f>
        <v>Complete</v>
      </c>
      <c r="I2656" s="68" t="s">
        <v>3449</v>
      </c>
    </row>
    <row r="2657" spans="2:9" ht="15" customHeight="1" x14ac:dyDescent="0.25">
      <c r="B2657" s="7" t="s">
        <v>3447</v>
      </c>
      <c r="C2657" s="5">
        <v>3</v>
      </c>
      <c r="D2657" s="6" t="s">
        <v>8548</v>
      </c>
      <c r="E2657" s="76"/>
      <c r="F2657" s="76" t="str">
        <f>IF(INDEX(I.Electricity.ES2U9C9,3)="","",INDEX(I.Electricity.ES2U9C9,3))</f>
        <v/>
      </c>
      <c r="G2657" s="76"/>
      <c r="H2657" s="5" t="str">
        <f>IF(AND(I.Developer.ES2=TRUE,I.Facility.UnitCount&gt;=9,I.Developer.C9=TRUE,F2657=""),"Incomplete","Complete")</f>
        <v>Complete</v>
      </c>
      <c r="I2657" s="71" t="s">
        <v>3450</v>
      </c>
    </row>
    <row r="2658" spans="2:9" ht="15" customHeight="1" x14ac:dyDescent="0.25">
      <c r="B2658" s="9" t="s">
        <v>3451</v>
      </c>
      <c r="C2658" s="1">
        <v>1</v>
      </c>
      <c r="D2658" s="2" t="s">
        <v>8549</v>
      </c>
      <c r="E2658" s="16"/>
      <c r="F2658" s="16" t="str">
        <f>IF(INDEX(I.Electricity.ES2U10C9,1)="","",INDEX(I.Electricity.ES2U10C9,1))</f>
        <v/>
      </c>
      <c r="G2658" s="16"/>
      <c r="H2658" s="1" t="str">
        <f>IF(AND(I.Developer.ES2=TRUE,I.Facility.UnitCount&gt;=10,I.Developer.C9=TRUE,F2658=""),"Incomplete","Complete")</f>
        <v>Complete</v>
      </c>
      <c r="I2658" s="68" t="s">
        <v>3452</v>
      </c>
    </row>
    <row r="2659" spans="2:9" ht="15" customHeight="1" x14ac:dyDescent="0.25">
      <c r="B2659" s="9" t="s">
        <v>3451</v>
      </c>
      <c r="C2659" s="1">
        <v>2</v>
      </c>
      <c r="D2659" s="2" t="s">
        <v>8549</v>
      </c>
      <c r="E2659" s="16"/>
      <c r="F2659" s="16" t="str">
        <f>IF(INDEX(I.Electricity.ES2U10C9,2)="","",INDEX(I.Electricity.ES2U10C9,2))</f>
        <v/>
      </c>
      <c r="G2659" s="16"/>
      <c r="H2659" s="1" t="str">
        <f>IF(AND(I.Developer.ES2=TRUE,I.Facility.UnitCount&gt;=10,I.Developer.C9=TRUE,F2659=""),"Incomplete","Complete")</f>
        <v>Complete</v>
      </c>
      <c r="I2659" s="68" t="s">
        <v>3453</v>
      </c>
    </row>
    <row r="2660" spans="2:9" ht="15" customHeight="1" x14ac:dyDescent="0.25">
      <c r="B2660" s="7" t="s">
        <v>3451</v>
      </c>
      <c r="C2660" s="5">
        <v>3</v>
      </c>
      <c r="D2660" s="6" t="s">
        <v>8549</v>
      </c>
      <c r="E2660" s="76"/>
      <c r="F2660" s="76" t="str">
        <f>IF(INDEX(I.Electricity.ES2U10C9,3)="","",INDEX(I.Electricity.ES2U10C9,3))</f>
        <v/>
      </c>
      <c r="G2660" s="76"/>
      <c r="H2660" s="5" t="str">
        <f>IF(AND(I.Developer.ES2=TRUE,I.Facility.UnitCount&gt;=10,I.Developer.C9=TRUE,F2660=""),"Incomplete","Complete")</f>
        <v>Complete</v>
      </c>
      <c r="I2660" s="71" t="s">
        <v>3454</v>
      </c>
    </row>
    <row r="2661" spans="2:9" ht="15" customHeight="1" x14ac:dyDescent="0.25">
      <c r="B2661" s="28" t="s">
        <v>3455</v>
      </c>
      <c r="C2661" s="26">
        <v>1</v>
      </c>
      <c r="D2661" s="27" t="s">
        <v>8550</v>
      </c>
      <c r="E2661" s="77"/>
      <c r="F2661" s="77" t="str">
        <f>IF(INDEX(I.Electricity.ES2U11C9,1)="","",INDEX(I.Electricity.ES2U11C9,1))</f>
        <v/>
      </c>
      <c r="G2661" s="77"/>
      <c r="H2661" s="26" t="str">
        <f>IF(AND(I.Developer.ES2=TRUE,I.Facility.UnitCount&gt;=11,I.Developer.C9=TRUE,F2661=""),"Incomplete","Complete")</f>
        <v>Complete</v>
      </c>
      <c r="I2661" s="67" t="s">
        <v>3456</v>
      </c>
    </row>
    <row r="2662" spans="2:9" ht="15" customHeight="1" x14ac:dyDescent="0.25">
      <c r="B2662" s="9" t="s">
        <v>3455</v>
      </c>
      <c r="C2662" s="1">
        <v>2</v>
      </c>
      <c r="D2662" s="2" t="s">
        <v>8550</v>
      </c>
      <c r="E2662" s="16"/>
      <c r="F2662" s="16" t="str">
        <f>IF(INDEX(I.Electricity.ES2U11C9,2)="","",INDEX(I.Electricity.ES2U11C9,2))</f>
        <v/>
      </c>
      <c r="G2662" s="16"/>
      <c r="H2662" s="1" t="str">
        <f>IF(AND(I.Developer.ES2=TRUE,I.Facility.UnitCount&gt;=11,I.Developer.C9=TRUE,F2662=""),"Incomplete","Complete")</f>
        <v>Complete</v>
      </c>
      <c r="I2662" s="68" t="s">
        <v>3457</v>
      </c>
    </row>
    <row r="2663" spans="2:9" ht="15" customHeight="1" x14ac:dyDescent="0.25">
      <c r="B2663" s="7" t="s">
        <v>3455</v>
      </c>
      <c r="C2663" s="5">
        <v>3</v>
      </c>
      <c r="D2663" s="6" t="s">
        <v>8550</v>
      </c>
      <c r="E2663" s="76"/>
      <c r="F2663" s="76" t="str">
        <f>IF(INDEX(I.Electricity.ES2U11C9,3)="","",INDEX(I.Electricity.ES2U11C9,3))</f>
        <v/>
      </c>
      <c r="G2663" s="76"/>
      <c r="H2663" s="5" t="str">
        <f>IF(AND(I.Developer.ES2=TRUE,I.Facility.UnitCount&gt;=11,I.Developer.C9=TRUE,F2663=""),"Incomplete","Complete")</f>
        <v>Complete</v>
      </c>
      <c r="I2663" s="71" t="s">
        <v>3458</v>
      </c>
    </row>
    <row r="2664" spans="2:9" ht="15" customHeight="1" x14ac:dyDescent="0.25">
      <c r="B2664" s="9" t="s">
        <v>3459</v>
      </c>
      <c r="C2664" s="1">
        <v>1</v>
      </c>
      <c r="D2664" s="2" t="s">
        <v>8551</v>
      </c>
      <c r="E2664" s="16"/>
      <c r="F2664" s="16" t="str">
        <f>IF(INDEX(I.Electricity.ES2U12C9,1)="","",INDEX(I.Electricity.ES2U12C9,1))</f>
        <v/>
      </c>
      <c r="G2664" s="16"/>
      <c r="H2664" s="1" t="str">
        <f>IF(AND(I.Developer.ES2=TRUE,I.Facility.UnitCount&gt;=12,I.Developer.C9=TRUE,F2664=""),"Incomplete","Complete")</f>
        <v>Complete</v>
      </c>
      <c r="I2664" s="68" t="s">
        <v>3460</v>
      </c>
    </row>
    <row r="2665" spans="2:9" ht="15" customHeight="1" x14ac:dyDescent="0.25">
      <c r="B2665" s="9" t="s">
        <v>3459</v>
      </c>
      <c r="C2665" s="1">
        <v>2</v>
      </c>
      <c r="D2665" s="2" t="s">
        <v>8551</v>
      </c>
      <c r="E2665" s="16"/>
      <c r="F2665" s="16" t="str">
        <f>IF(INDEX(I.Electricity.ES2U12C9,2)="","",INDEX(I.Electricity.ES2U12C9,2))</f>
        <v/>
      </c>
      <c r="G2665" s="16"/>
      <c r="H2665" s="1" t="str">
        <f>IF(AND(I.Developer.ES2=TRUE,I.Facility.UnitCount&gt;=12,I.Developer.C9=TRUE,F2665=""),"Incomplete","Complete")</f>
        <v>Complete</v>
      </c>
      <c r="I2665" s="68" t="s">
        <v>3461</v>
      </c>
    </row>
    <row r="2666" spans="2:9" ht="15" customHeight="1" x14ac:dyDescent="0.25">
      <c r="B2666" s="7" t="s">
        <v>3459</v>
      </c>
      <c r="C2666" s="5">
        <v>3</v>
      </c>
      <c r="D2666" s="6" t="s">
        <v>8551</v>
      </c>
      <c r="E2666" s="76"/>
      <c r="F2666" s="76" t="str">
        <f>IF(INDEX(I.Electricity.ES2U12C9,3)="","",INDEX(I.Electricity.ES2U12C9,3))</f>
        <v/>
      </c>
      <c r="G2666" s="76"/>
      <c r="H2666" s="5" t="str">
        <f>IF(AND(I.Developer.ES2=TRUE,I.Facility.UnitCount&gt;=12,I.Developer.C9=TRUE,F2666=""),"Incomplete","Complete")</f>
        <v>Complete</v>
      </c>
      <c r="I2666" s="71" t="s">
        <v>3462</v>
      </c>
    </row>
    <row r="2667" spans="2:9" ht="15" customHeight="1" x14ac:dyDescent="0.25">
      <c r="B2667" s="9" t="s">
        <v>3463</v>
      </c>
      <c r="C2667" s="1">
        <v>1</v>
      </c>
      <c r="D2667" s="2" t="s">
        <v>8552</v>
      </c>
      <c r="E2667" s="16"/>
      <c r="F2667" s="16" t="str">
        <f>IF(INDEX(I.Electricity.ES2U13C9,1)="","",INDEX(I.Electricity.ES2U13C9,1))</f>
        <v/>
      </c>
      <c r="G2667" s="16"/>
      <c r="H2667" s="1" t="str">
        <f>IF(AND(I.Developer.ES2=TRUE,I.Facility.UnitCount&gt;=13,I.Developer.C9=TRUE,F2667=""),"Incomplete","Complete")</f>
        <v>Complete</v>
      </c>
      <c r="I2667" s="68" t="s">
        <v>3464</v>
      </c>
    </row>
    <row r="2668" spans="2:9" ht="15" customHeight="1" x14ac:dyDescent="0.25">
      <c r="B2668" s="9" t="s">
        <v>3463</v>
      </c>
      <c r="C2668" s="1">
        <v>2</v>
      </c>
      <c r="D2668" s="2" t="s">
        <v>8552</v>
      </c>
      <c r="E2668" s="16"/>
      <c r="F2668" s="16" t="str">
        <f>IF(INDEX(I.Electricity.ES2U13C9,2)="","",INDEX(I.Electricity.ES2U13C9,2))</f>
        <v/>
      </c>
      <c r="G2668" s="16"/>
      <c r="H2668" s="1" t="str">
        <f>IF(AND(I.Developer.ES2=TRUE,I.Facility.UnitCount&gt;=13,I.Developer.C9=TRUE,F2668=""),"Incomplete","Complete")</f>
        <v>Complete</v>
      </c>
      <c r="I2668" s="68" t="s">
        <v>3465</v>
      </c>
    </row>
    <row r="2669" spans="2:9" ht="15" customHeight="1" x14ac:dyDescent="0.25">
      <c r="B2669" s="7" t="s">
        <v>3463</v>
      </c>
      <c r="C2669" s="5">
        <v>3</v>
      </c>
      <c r="D2669" s="6" t="s">
        <v>8552</v>
      </c>
      <c r="E2669" s="76"/>
      <c r="F2669" s="76" t="str">
        <f>IF(INDEX(I.Electricity.ES2U13C9,3)="","",INDEX(I.Electricity.ES2U13C9,3))</f>
        <v/>
      </c>
      <c r="G2669" s="76"/>
      <c r="H2669" s="5" t="str">
        <f>IF(AND(I.Developer.ES2=TRUE,I.Facility.UnitCount&gt;=13,I.Developer.C9=TRUE,F2669=""),"Incomplete","Complete")</f>
        <v>Complete</v>
      </c>
      <c r="I2669" s="71" t="s">
        <v>3466</v>
      </c>
    </row>
    <row r="2670" spans="2:9" ht="15" customHeight="1" x14ac:dyDescent="0.25">
      <c r="B2670" s="9" t="s">
        <v>3467</v>
      </c>
      <c r="C2670" s="1">
        <v>1</v>
      </c>
      <c r="D2670" s="2" t="s">
        <v>8553</v>
      </c>
      <c r="E2670" s="16"/>
      <c r="F2670" s="16" t="str">
        <f>IF(INDEX(I.Electricity.ES2U14C9,1)="","",INDEX(I.Electricity.ES2U14C9,1))</f>
        <v/>
      </c>
      <c r="G2670" s="16"/>
      <c r="H2670" s="1" t="str">
        <f>IF(AND(I.Developer.ES2=TRUE,I.Facility.UnitCount&gt;=14,I.Developer.C9=TRUE,F2670=""),"Incomplete","Complete")</f>
        <v>Complete</v>
      </c>
      <c r="I2670" s="68" t="s">
        <v>3468</v>
      </c>
    </row>
    <row r="2671" spans="2:9" ht="15" customHeight="1" x14ac:dyDescent="0.25">
      <c r="B2671" s="9" t="s">
        <v>3467</v>
      </c>
      <c r="C2671" s="1">
        <v>2</v>
      </c>
      <c r="D2671" s="2" t="s">
        <v>8553</v>
      </c>
      <c r="E2671" s="16"/>
      <c r="F2671" s="16" t="str">
        <f>IF(INDEX(I.Electricity.ES2U14C9,2)="","",INDEX(I.Electricity.ES2U14C9,2))</f>
        <v/>
      </c>
      <c r="G2671" s="16"/>
      <c r="H2671" s="1" t="str">
        <f>IF(AND(I.Developer.ES2=TRUE,I.Facility.UnitCount&gt;=14,I.Developer.C9=TRUE,F2671=""),"Incomplete","Complete")</f>
        <v>Complete</v>
      </c>
      <c r="I2671" s="68" t="s">
        <v>3469</v>
      </c>
    </row>
    <row r="2672" spans="2:9" ht="15" customHeight="1" x14ac:dyDescent="0.25">
      <c r="B2672" s="7" t="s">
        <v>3467</v>
      </c>
      <c r="C2672" s="5">
        <v>3</v>
      </c>
      <c r="D2672" s="6" t="s">
        <v>8553</v>
      </c>
      <c r="E2672" s="76"/>
      <c r="F2672" s="76" t="str">
        <f>IF(INDEX(I.Electricity.ES2U14C9,3)="","",INDEX(I.Electricity.ES2U14C9,3))</f>
        <v/>
      </c>
      <c r="G2672" s="76"/>
      <c r="H2672" s="5" t="str">
        <f>IF(AND(I.Developer.ES2=TRUE,I.Facility.UnitCount&gt;=14,I.Developer.C9=TRUE,F2672=""),"Incomplete","Complete")</f>
        <v>Complete</v>
      </c>
      <c r="I2672" s="71" t="s">
        <v>3470</v>
      </c>
    </row>
    <row r="2673" spans="2:9" ht="15" customHeight="1" x14ac:dyDescent="0.25">
      <c r="B2673" s="9" t="s">
        <v>3471</v>
      </c>
      <c r="C2673" s="1">
        <v>1</v>
      </c>
      <c r="D2673" s="2" t="s">
        <v>8554</v>
      </c>
      <c r="E2673" s="16"/>
      <c r="F2673" s="16" t="str">
        <f>IF(INDEX(I.Electricity.ES2U15C9,1)="","",INDEX(I.Electricity.ES2U15C9,1))</f>
        <v/>
      </c>
      <c r="G2673" s="16"/>
      <c r="H2673" s="1" t="str">
        <f>IF(AND(I.Developer.ES2=TRUE,I.Facility.UnitCount&gt;=15,I.Developer.C9=TRUE,F2673=""),"Incomplete","Complete")</f>
        <v>Complete</v>
      </c>
      <c r="I2673" s="68" t="s">
        <v>3472</v>
      </c>
    </row>
    <row r="2674" spans="2:9" ht="15" customHeight="1" x14ac:dyDescent="0.25">
      <c r="B2674" s="9" t="s">
        <v>3471</v>
      </c>
      <c r="C2674" s="1">
        <v>2</v>
      </c>
      <c r="D2674" s="2" t="s">
        <v>8554</v>
      </c>
      <c r="E2674" s="16"/>
      <c r="F2674" s="16" t="str">
        <f>IF(INDEX(I.Electricity.ES2U15C9,2)="","",INDEX(I.Electricity.ES2U15C9,2))</f>
        <v/>
      </c>
      <c r="G2674" s="16"/>
      <c r="H2674" s="1" t="str">
        <f>IF(AND(I.Developer.ES2=TRUE,I.Facility.UnitCount&gt;=15,I.Developer.C9=TRUE,F2674=""),"Incomplete","Complete")</f>
        <v>Complete</v>
      </c>
      <c r="I2674" s="68" t="s">
        <v>3473</v>
      </c>
    </row>
    <row r="2675" spans="2:9" ht="15" customHeight="1" x14ac:dyDescent="0.25">
      <c r="B2675" s="7" t="s">
        <v>3471</v>
      </c>
      <c r="C2675" s="5">
        <v>3</v>
      </c>
      <c r="D2675" s="6" t="s">
        <v>8554</v>
      </c>
      <c r="E2675" s="76"/>
      <c r="F2675" s="76" t="str">
        <f>IF(INDEX(I.Electricity.ES2U15C9,3)="","",INDEX(I.Electricity.ES2U15C9,3))</f>
        <v/>
      </c>
      <c r="G2675" s="76"/>
      <c r="H2675" s="5" t="str">
        <f>IF(AND(I.Developer.ES2=TRUE,I.Facility.UnitCount&gt;=15,I.Developer.C9=TRUE,F2675=""),"Incomplete","Complete")</f>
        <v>Complete</v>
      </c>
      <c r="I2675" s="71" t="s">
        <v>3474</v>
      </c>
    </row>
    <row r="2676" spans="2:9" ht="15" customHeight="1" x14ac:dyDescent="0.25">
      <c r="B2676" s="9" t="s">
        <v>3475</v>
      </c>
      <c r="C2676" s="1">
        <v>1</v>
      </c>
      <c r="D2676" s="2" t="s">
        <v>8555</v>
      </c>
      <c r="E2676" s="16"/>
      <c r="F2676" s="16" t="str">
        <f>IF(INDEX(I.Electricity.ES2U16C9,1)="","",INDEX(I.Electricity.ES2U16C9,1))</f>
        <v/>
      </c>
      <c r="G2676" s="16"/>
      <c r="H2676" s="1" t="str">
        <f>IF(AND(I.Developer.ES2=TRUE,I.Facility.UnitCount&gt;=16,I.Developer.C9=TRUE,F2676=""),"Incomplete","Complete")</f>
        <v>Complete</v>
      </c>
      <c r="I2676" s="68" t="s">
        <v>3476</v>
      </c>
    </row>
    <row r="2677" spans="2:9" ht="15" customHeight="1" x14ac:dyDescent="0.25">
      <c r="B2677" s="9" t="s">
        <v>3475</v>
      </c>
      <c r="C2677" s="1">
        <v>2</v>
      </c>
      <c r="D2677" s="2" t="s">
        <v>8555</v>
      </c>
      <c r="E2677" s="16"/>
      <c r="F2677" s="16" t="str">
        <f>IF(INDEX(I.Electricity.ES2U16C9,2)="","",INDEX(I.Electricity.ES2U16C9,2))</f>
        <v/>
      </c>
      <c r="G2677" s="16"/>
      <c r="H2677" s="1" t="str">
        <f>IF(AND(I.Developer.ES2=TRUE,I.Facility.UnitCount&gt;=16,I.Developer.C9=TRUE,F2677=""),"Incomplete","Complete")</f>
        <v>Complete</v>
      </c>
      <c r="I2677" s="68" t="s">
        <v>3477</v>
      </c>
    </row>
    <row r="2678" spans="2:9" ht="15" customHeight="1" x14ac:dyDescent="0.25">
      <c r="B2678" s="7" t="s">
        <v>3475</v>
      </c>
      <c r="C2678" s="5">
        <v>3</v>
      </c>
      <c r="D2678" s="6" t="s">
        <v>8555</v>
      </c>
      <c r="E2678" s="76"/>
      <c r="F2678" s="76" t="str">
        <f>IF(INDEX(I.Electricity.ES2U16C9,3)="","",INDEX(I.Electricity.ES2U16C9,3))</f>
        <v/>
      </c>
      <c r="G2678" s="76"/>
      <c r="H2678" s="5" t="str">
        <f>IF(AND(I.Developer.ES2=TRUE,I.Facility.UnitCount&gt;=16,I.Developer.C9=TRUE,F2678=""),"Incomplete","Complete")</f>
        <v>Complete</v>
      </c>
      <c r="I2678" s="71" t="s">
        <v>3478</v>
      </c>
    </row>
    <row r="2679" spans="2:9" ht="15" customHeight="1" x14ac:dyDescent="0.25">
      <c r="B2679" s="9" t="s">
        <v>3479</v>
      </c>
      <c r="C2679" s="1">
        <v>1</v>
      </c>
      <c r="D2679" s="2" t="s">
        <v>8556</v>
      </c>
      <c r="E2679" s="16"/>
      <c r="F2679" s="16" t="str">
        <f>IF(INDEX(I.Electricity.ES2U17C9,1)="","",INDEX(I.Electricity.ES2U17C9,1))</f>
        <v/>
      </c>
      <c r="G2679" s="16"/>
      <c r="H2679" s="1" t="str">
        <f>IF(AND(I.Developer.ES2=TRUE,I.Facility.UnitCount&gt;=17,I.Developer.C9=TRUE,F2679=""),"Incomplete","Complete")</f>
        <v>Complete</v>
      </c>
      <c r="I2679" s="68" t="s">
        <v>3480</v>
      </c>
    </row>
    <row r="2680" spans="2:9" ht="15" customHeight="1" x14ac:dyDescent="0.25">
      <c r="B2680" s="9" t="s">
        <v>3479</v>
      </c>
      <c r="C2680" s="1">
        <v>2</v>
      </c>
      <c r="D2680" s="2" t="s">
        <v>8556</v>
      </c>
      <c r="E2680" s="16"/>
      <c r="F2680" s="16" t="str">
        <f>IF(INDEX(I.Electricity.ES2U17C9,2)="","",INDEX(I.Electricity.ES2U17C9,2))</f>
        <v/>
      </c>
      <c r="G2680" s="16"/>
      <c r="H2680" s="1" t="str">
        <f>IF(AND(I.Developer.ES2=TRUE,I.Facility.UnitCount&gt;=17,I.Developer.C9=TRUE,F2680=""),"Incomplete","Complete")</f>
        <v>Complete</v>
      </c>
      <c r="I2680" s="68" t="s">
        <v>3481</v>
      </c>
    </row>
    <row r="2681" spans="2:9" ht="15" customHeight="1" x14ac:dyDescent="0.25">
      <c r="B2681" s="7" t="s">
        <v>3479</v>
      </c>
      <c r="C2681" s="5">
        <v>3</v>
      </c>
      <c r="D2681" s="6" t="s">
        <v>8556</v>
      </c>
      <c r="E2681" s="76"/>
      <c r="F2681" s="76" t="str">
        <f>IF(INDEX(I.Electricity.ES2U17C9,3)="","",INDEX(I.Electricity.ES2U17C9,3))</f>
        <v/>
      </c>
      <c r="G2681" s="76"/>
      <c r="H2681" s="5" t="str">
        <f>IF(AND(I.Developer.ES2=TRUE,I.Facility.UnitCount&gt;=17,I.Developer.C9=TRUE,F2681=""),"Incomplete","Complete")</f>
        <v>Complete</v>
      </c>
      <c r="I2681" s="71" t="s">
        <v>3482</v>
      </c>
    </row>
    <row r="2682" spans="2:9" ht="15" customHeight="1" x14ac:dyDescent="0.25">
      <c r="B2682" s="9" t="s">
        <v>3483</v>
      </c>
      <c r="C2682" s="1">
        <v>1</v>
      </c>
      <c r="D2682" s="2" t="s">
        <v>8557</v>
      </c>
      <c r="E2682" s="16"/>
      <c r="F2682" s="16" t="str">
        <f>IF(INDEX(I.Electricity.ES2U18C9,1)="","",INDEX(I.Electricity.ES2U18C9,1))</f>
        <v/>
      </c>
      <c r="G2682" s="16"/>
      <c r="H2682" s="1" t="str">
        <f>IF(AND(I.Developer.ES2=TRUE,I.Facility.UnitCount&gt;=18,I.Developer.C9=TRUE,F2682=""),"Incomplete","Complete")</f>
        <v>Complete</v>
      </c>
      <c r="I2682" s="68" t="s">
        <v>3484</v>
      </c>
    </row>
    <row r="2683" spans="2:9" ht="15" customHeight="1" x14ac:dyDescent="0.25">
      <c r="B2683" s="9" t="s">
        <v>3483</v>
      </c>
      <c r="C2683" s="1">
        <v>2</v>
      </c>
      <c r="D2683" s="2" t="s">
        <v>8557</v>
      </c>
      <c r="E2683" s="16"/>
      <c r="F2683" s="16" t="str">
        <f>IF(INDEX(I.Electricity.ES2U18C9,2)="","",INDEX(I.Electricity.ES2U18C9,2))</f>
        <v/>
      </c>
      <c r="G2683" s="16"/>
      <c r="H2683" s="1" t="str">
        <f>IF(AND(I.Developer.ES2=TRUE,I.Facility.UnitCount&gt;=18,I.Developer.C9=TRUE,F2683=""),"Incomplete","Complete")</f>
        <v>Complete</v>
      </c>
      <c r="I2683" s="68" t="s">
        <v>3485</v>
      </c>
    </row>
    <row r="2684" spans="2:9" ht="15" customHeight="1" x14ac:dyDescent="0.25">
      <c r="B2684" s="7" t="s">
        <v>3483</v>
      </c>
      <c r="C2684" s="5">
        <v>3</v>
      </c>
      <c r="D2684" s="6" t="s">
        <v>8557</v>
      </c>
      <c r="E2684" s="76"/>
      <c r="F2684" s="76" t="str">
        <f>IF(INDEX(I.Electricity.ES2U18C9,3)="","",INDEX(I.Electricity.ES2U18C9,3))</f>
        <v/>
      </c>
      <c r="G2684" s="76"/>
      <c r="H2684" s="5" t="str">
        <f>IF(AND(I.Developer.ES2=TRUE,I.Facility.UnitCount&gt;=18,I.Developer.C9=TRUE,F2684=""),"Incomplete","Complete")</f>
        <v>Complete</v>
      </c>
      <c r="I2684" s="71" t="s">
        <v>3486</v>
      </c>
    </row>
    <row r="2685" spans="2:9" ht="15" customHeight="1" x14ac:dyDescent="0.25">
      <c r="B2685" s="9" t="s">
        <v>3487</v>
      </c>
      <c r="C2685" s="1">
        <v>1</v>
      </c>
      <c r="D2685" s="2" t="s">
        <v>8558</v>
      </c>
      <c r="E2685" s="16"/>
      <c r="F2685" s="16" t="str">
        <f>IF(INDEX(I.Electricity.ES2U19C9,1)="","",INDEX(I.Electricity.ES2U19C9,1))</f>
        <v/>
      </c>
      <c r="G2685" s="16"/>
      <c r="H2685" s="1" t="str">
        <f>IF(AND(I.Developer.ES2=TRUE,I.Facility.UnitCount&gt;=19,I.Developer.C9=TRUE,F2685=""),"Incomplete","Complete")</f>
        <v>Complete</v>
      </c>
      <c r="I2685" s="68" t="s">
        <v>3488</v>
      </c>
    </row>
    <row r="2686" spans="2:9" ht="15" customHeight="1" x14ac:dyDescent="0.25">
      <c r="B2686" s="9" t="s">
        <v>3487</v>
      </c>
      <c r="C2686" s="1">
        <v>2</v>
      </c>
      <c r="D2686" s="2" t="s">
        <v>8558</v>
      </c>
      <c r="E2686" s="16"/>
      <c r="F2686" s="16" t="str">
        <f>IF(INDEX(I.Electricity.ES2U19C9,2)="","",INDEX(I.Electricity.ES2U19C9,2))</f>
        <v/>
      </c>
      <c r="G2686" s="16"/>
      <c r="H2686" s="1" t="str">
        <f>IF(AND(I.Developer.ES2=TRUE,I.Facility.UnitCount&gt;=19,I.Developer.C9=TRUE,F2686=""),"Incomplete","Complete")</f>
        <v>Complete</v>
      </c>
      <c r="I2686" s="68" t="s">
        <v>3489</v>
      </c>
    </row>
    <row r="2687" spans="2:9" ht="15" customHeight="1" x14ac:dyDescent="0.25">
      <c r="B2687" s="7" t="s">
        <v>3487</v>
      </c>
      <c r="C2687" s="5">
        <v>3</v>
      </c>
      <c r="D2687" s="6" t="s">
        <v>8558</v>
      </c>
      <c r="E2687" s="76"/>
      <c r="F2687" s="76" t="str">
        <f>IF(INDEX(I.Electricity.ES2U19C9,3)="","",INDEX(I.Electricity.ES2U19C9,3))</f>
        <v/>
      </c>
      <c r="G2687" s="76"/>
      <c r="H2687" s="5" t="str">
        <f>IF(AND(I.Developer.ES2=TRUE,I.Facility.UnitCount&gt;=19,I.Developer.C9=TRUE,F2687=""),"Incomplete","Complete")</f>
        <v>Complete</v>
      </c>
      <c r="I2687" s="71" t="s">
        <v>3490</v>
      </c>
    </row>
    <row r="2688" spans="2:9" ht="15" customHeight="1" x14ac:dyDescent="0.25">
      <c r="B2688" s="9" t="s">
        <v>3491</v>
      </c>
      <c r="C2688" s="1">
        <v>1</v>
      </c>
      <c r="D2688" s="2" t="s">
        <v>8559</v>
      </c>
      <c r="E2688" s="16"/>
      <c r="F2688" s="16" t="str">
        <f>IF(INDEX(I.Electricity.ES2U20C9,1)="","",INDEX(I.Electricity.ES2U20C9,1))</f>
        <v/>
      </c>
      <c r="G2688" s="16"/>
      <c r="H2688" s="1" t="str">
        <f>IF(AND(I.Developer.ES2=TRUE,I.Facility.UnitCount&gt;=20,I.Developer.C9=TRUE,F2688=""),"Incomplete","Complete")</f>
        <v>Complete</v>
      </c>
      <c r="I2688" s="68" t="s">
        <v>3492</v>
      </c>
    </row>
    <row r="2689" spans="2:9" ht="15" customHeight="1" x14ac:dyDescent="0.25">
      <c r="B2689" s="9" t="s">
        <v>3491</v>
      </c>
      <c r="C2689" s="1">
        <v>2</v>
      </c>
      <c r="D2689" s="2" t="s">
        <v>8559</v>
      </c>
      <c r="E2689" s="16"/>
      <c r="F2689" s="16" t="str">
        <f>IF(INDEX(I.Electricity.ES2U20C9,2)="","",INDEX(I.Electricity.ES2U20C9,2))</f>
        <v/>
      </c>
      <c r="G2689" s="16"/>
      <c r="H2689" s="1" t="str">
        <f>IF(AND(I.Developer.ES2=TRUE,I.Facility.UnitCount&gt;=20,I.Developer.C9=TRUE,F2689=""),"Incomplete","Complete")</f>
        <v>Complete</v>
      </c>
      <c r="I2689" s="68" t="s">
        <v>3493</v>
      </c>
    </row>
    <row r="2690" spans="2:9" ht="15" customHeight="1" x14ac:dyDescent="0.25">
      <c r="B2690" s="7" t="s">
        <v>3491</v>
      </c>
      <c r="C2690" s="5">
        <v>3</v>
      </c>
      <c r="D2690" s="6" t="s">
        <v>8559</v>
      </c>
      <c r="E2690" s="76"/>
      <c r="F2690" s="76" t="str">
        <f>IF(INDEX(I.Electricity.ES2U20C9,3)="","",INDEX(I.Electricity.ES2U20C9,3))</f>
        <v/>
      </c>
      <c r="G2690" s="76"/>
      <c r="H2690" s="5" t="str">
        <f>IF(AND(I.Developer.ES2=TRUE,I.Facility.UnitCount&gt;=20,I.Developer.C9=TRUE,F2690=""),"Incomplete","Complete")</f>
        <v>Complete</v>
      </c>
      <c r="I2690" s="71" t="s">
        <v>3494</v>
      </c>
    </row>
    <row r="2691" spans="2:9" ht="15" customHeight="1" x14ac:dyDescent="0.25">
      <c r="B2691" s="9" t="s">
        <v>3495</v>
      </c>
      <c r="C2691" s="1">
        <v>1</v>
      </c>
      <c r="D2691" s="2" t="s">
        <v>8560</v>
      </c>
      <c r="E2691" s="16"/>
      <c r="F2691" s="16" t="str">
        <f>IF(I.Electricity.ES3U1Quantity="","",I.Electricity.ES3U1Quantity)</f>
        <v/>
      </c>
      <c r="G2691" s="16"/>
      <c r="H2691" s="1" t="str">
        <f>IF(AND(I.Developer.ES3=TRUE,I.Facility.UnitCount&gt;=1,I.Electricity.ES3U1Quantity=""),"Incomplete","Complete")</f>
        <v>Complete</v>
      </c>
      <c r="I2691" s="68" t="s">
        <v>3496</v>
      </c>
    </row>
    <row r="2692" spans="2:9" ht="15" customHeight="1" x14ac:dyDescent="0.25">
      <c r="B2692" s="9" t="s">
        <v>3497</v>
      </c>
      <c r="C2692" s="1">
        <v>1</v>
      </c>
      <c r="D2692" s="2" t="s">
        <v>8561</v>
      </c>
      <c r="E2692" s="16"/>
      <c r="F2692" s="16" t="str">
        <f>IF(I.Electricity.ES3U2Quantity="","",I.Electricity.ES3U2Quantity)</f>
        <v/>
      </c>
      <c r="G2692" s="16"/>
      <c r="H2692" s="1" t="str">
        <f>IF(AND(I.Developer.ES3=TRUE,I.Facility.UnitCount&gt;=2,I.Electricity.ES3U2Quantity=""),"Incomplete","Complete")</f>
        <v>Complete</v>
      </c>
      <c r="I2692" s="68" t="s">
        <v>3498</v>
      </c>
    </row>
    <row r="2693" spans="2:9" ht="15" customHeight="1" x14ac:dyDescent="0.25">
      <c r="B2693" s="9" t="s">
        <v>3499</v>
      </c>
      <c r="C2693" s="1">
        <v>1</v>
      </c>
      <c r="D2693" s="2" t="s">
        <v>8562</v>
      </c>
      <c r="E2693" s="16"/>
      <c r="F2693" s="16" t="str">
        <f>IF(I.Electricity.ES3U3Quantity="","",I.Electricity.ES3U3Quantity)</f>
        <v/>
      </c>
      <c r="G2693" s="16"/>
      <c r="H2693" s="1" t="str">
        <f>IF(AND(I.Developer.ES3=TRUE,I.Facility.UnitCount&gt;=3,I.Electricity.ES3U3Quantity=""),"Incomplete","Complete")</f>
        <v>Complete</v>
      </c>
      <c r="I2693" s="68" t="s">
        <v>3500</v>
      </c>
    </row>
    <row r="2694" spans="2:9" ht="15" customHeight="1" x14ac:dyDescent="0.25">
      <c r="B2694" s="9" t="s">
        <v>3501</v>
      </c>
      <c r="C2694" s="1">
        <v>1</v>
      </c>
      <c r="D2694" s="2" t="s">
        <v>8563</v>
      </c>
      <c r="E2694" s="16"/>
      <c r="F2694" s="16" t="str">
        <f>IF(I.Electricity.ES3U4Quantity="","",I.Electricity.ES3U4Quantity)</f>
        <v/>
      </c>
      <c r="G2694" s="16"/>
      <c r="H2694" s="1" t="str">
        <f>IF(AND(I.Developer.ES3=TRUE,I.Facility.UnitCount&gt;=4,I.Electricity.ES3U4Quantity=""),"Incomplete","Complete")</f>
        <v>Complete</v>
      </c>
      <c r="I2694" s="68" t="s">
        <v>3502</v>
      </c>
    </row>
    <row r="2695" spans="2:9" ht="15" customHeight="1" x14ac:dyDescent="0.25">
      <c r="B2695" s="9" t="s">
        <v>3503</v>
      </c>
      <c r="C2695" s="1">
        <v>1</v>
      </c>
      <c r="D2695" s="2" t="s">
        <v>8564</v>
      </c>
      <c r="E2695" s="16"/>
      <c r="F2695" s="16" t="str">
        <f>IF(I.Electricity.ES3U5Quantity="","",I.Electricity.ES3U5Quantity)</f>
        <v/>
      </c>
      <c r="G2695" s="16"/>
      <c r="H2695" s="1" t="str">
        <f>IF(AND(I.Developer.ES3=TRUE,I.Facility.UnitCount&gt;=5,I.Electricity.ES3U5Quantity=""),"Incomplete","Complete")</f>
        <v>Complete</v>
      </c>
      <c r="I2695" s="68" t="s">
        <v>3504</v>
      </c>
    </row>
    <row r="2696" spans="2:9" ht="15" customHeight="1" x14ac:dyDescent="0.25">
      <c r="B2696" s="9" t="s">
        <v>3505</v>
      </c>
      <c r="C2696" s="1">
        <v>1</v>
      </c>
      <c r="D2696" s="2" t="s">
        <v>8565</v>
      </c>
      <c r="E2696" s="16"/>
      <c r="F2696" s="16" t="str">
        <f>IF(I.Electricity.ES3U6Quantity="","",I.Electricity.ES3U6Quantity)</f>
        <v/>
      </c>
      <c r="G2696" s="16"/>
      <c r="H2696" s="1" t="str">
        <f>IF(AND(I.Developer.ES3=TRUE,I.Facility.UnitCount&gt;=6,I.Electricity.ES3U6Quantity=""),"Incomplete","Complete")</f>
        <v>Complete</v>
      </c>
      <c r="I2696" s="68" t="s">
        <v>3506</v>
      </c>
    </row>
    <row r="2697" spans="2:9" ht="15" customHeight="1" x14ac:dyDescent="0.25">
      <c r="B2697" s="9" t="s">
        <v>3507</v>
      </c>
      <c r="C2697" s="1">
        <v>1</v>
      </c>
      <c r="D2697" s="2" t="s">
        <v>8566</v>
      </c>
      <c r="E2697" s="16"/>
      <c r="F2697" s="16" t="str">
        <f>IF(I.Electricity.ES3U7Quantity="","",I.Electricity.ES3U7Quantity)</f>
        <v/>
      </c>
      <c r="G2697" s="16"/>
      <c r="H2697" s="1" t="str">
        <f>IF(AND(I.Developer.ES3=TRUE,I.Facility.UnitCount&gt;=7,I.Electricity.ES3U7Quantity=""),"Incomplete","Complete")</f>
        <v>Complete</v>
      </c>
      <c r="I2697" s="68" t="s">
        <v>3508</v>
      </c>
    </row>
    <row r="2698" spans="2:9" ht="15" customHeight="1" x14ac:dyDescent="0.25">
      <c r="B2698" s="9" t="s">
        <v>3509</v>
      </c>
      <c r="C2698" s="1">
        <v>1</v>
      </c>
      <c r="D2698" s="2" t="s">
        <v>8567</v>
      </c>
      <c r="E2698" s="16"/>
      <c r="F2698" s="16" t="str">
        <f>IF(I.Electricity.ES3U8Quantity="","",I.Electricity.ES3U8Quantity)</f>
        <v/>
      </c>
      <c r="G2698" s="16"/>
      <c r="H2698" s="1" t="str">
        <f>IF(AND(I.Developer.ES3=TRUE,I.Facility.UnitCount&gt;=8,I.Electricity.ES3U8Quantity=""),"Incomplete","Complete")</f>
        <v>Complete</v>
      </c>
      <c r="I2698" s="68" t="s">
        <v>3510</v>
      </c>
    </row>
    <row r="2699" spans="2:9" ht="15" customHeight="1" x14ac:dyDescent="0.25">
      <c r="B2699" s="9" t="s">
        <v>3511</v>
      </c>
      <c r="C2699" s="1">
        <v>1</v>
      </c>
      <c r="D2699" s="2" t="s">
        <v>8568</v>
      </c>
      <c r="E2699" s="16"/>
      <c r="F2699" s="16" t="str">
        <f>IF(I.Electricity.ES3U9Quantity="","",I.Electricity.ES3U9Quantity)</f>
        <v/>
      </c>
      <c r="G2699" s="16"/>
      <c r="H2699" s="1" t="str">
        <f>IF(AND(I.Developer.ES3=TRUE,I.Facility.UnitCount&gt;=9,I.Electricity.ES3U9Quantity=""),"Incomplete","Complete")</f>
        <v>Complete</v>
      </c>
      <c r="I2699" s="68" t="s">
        <v>3512</v>
      </c>
    </row>
    <row r="2700" spans="2:9" ht="15" customHeight="1" x14ac:dyDescent="0.25">
      <c r="B2700" s="9" t="s">
        <v>3513</v>
      </c>
      <c r="C2700" s="1">
        <v>1</v>
      </c>
      <c r="D2700" s="2" t="s">
        <v>8569</v>
      </c>
      <c r="E2700" s="16"/>
      <c r="F2700" s="16" t="str">
        <f>IF(I.Electricity.ES3U10Quantity="","",I.Electricity.ES3U10Quantity)</f>
        <v/>
      </c>
      <c r="G2700" s="16"/>
      <c r="H2700" s="1" t="str">
        <f>IF(AND(I.Developer.ES3=TRUE,I.Facility.UnitCount&gt;=10,I.Electricity.ES3U10Quantity=""),"Incomplete","Complete")</f>
        <v>Complete</v>
      </c>
      <c r="I2700" s="68" t="s">
        <v>3514</v>
      </c>
    </row>
    <row r="2701" spans="2:9" ht="15" customHeight="1" x14ac:dyDescent="0.25">
      <c r="B2701" s="9" t="s">
        <v>3515</v>
      </c>
      <c r="C2701" s="1">
        <v>1</v>
      </c>
      <c r="D2701" s="2" t="s">
        <v>8570</v>
      </c>
      <c r="E2701" s="16"/>
      <c r="F2701" s="16" t="str">
        <f>IF(I.Electricity.ES3U11Quantity="","",I.Electricity.ES3U11Quantity)</f>
        <v/>
      </c>
      <c r="G2701" s="16"/>
      <c r="H2701" s="1" t="str">
        <f>IF(AND(I.Developer.ES3=TRUE,I.Facility.UnitCount&gt;=11,I.Electricity.ES3U11Quantity=""),"Incomplete","Complete")</f>
        <v>Complete</v>
      </c>
      <c r="I2701" s="68" t="s">
        <v>3516</v>
      </c>
    </row>
    <row r="2702" spans="2:9" ht="15" customHeight="1" x14ac:dyDescent="0.25">
      <c r="B2702" s="9" t="s">
        <v>3517</v>
      </c>
      <c r="C2702" s="1">
        <v>1</v>
      </c>
      <c r="D2702" s="2" t="s">
        <v>8571</v>
      </c>
      <c r="E2702" s="16"/>
      <c r="F2702" s="16" t="str">
        <f>IF(I.Electricity.ES3U12Quantity="","",I.Electricity.ES3U12Quantity)</f>
        <v/>
      </c>
      <c r="G2702" s="16"/>
      <c r="H2702" s="1" t="str">
        <f>IF(AND(I.Developer.ES3=TRUE,I.Facility.UnitCount&gt;=12,I.Electricity.ES3U12Quantity=""),"Incomplete","Complete")</f>
        <v>Complete</v>
      </c>
      <c r="I2702" s="68" t="s">
        <v>3518</v>
      </c>
    </row>
    <row r="2703" spans="2:9" ht="15" customHeight="1" x14ac:dyDescent="0.25">
      <c r="B2703" s="9" t="s">
        <v>3519</v>
      </c>
      <c r="C2703" s="1">
        <v>1</v>
      </c>
      <c r="D2703" s="2" t="s">
        <v>8572</v>
      </c>
      <c r="E2703" s="16"/>
      <c r="F2703" s="16" t="str">
        <f>IF(I.Electricity.ES3U13Quantity="","",I.Electricity.ES3U13Quantity)</f>
        <v/>
      </c>
      <c r="G2703" s="16"/>
      <c r="H2703" s="1" t="str">
        <f>IF(AND(I.Developer.ES3=TRUE,I.Facility.UnitCount&gt;=13,I.Electricity.ES3U13Quantity=""),"Incomplete","Complete")</f>
        <v>Complete</v>
      </c>
      <c r="I2703" s="68" t="s">
        <v>3520</v>
      </c>
    </row>
    <row r="2704" spans="2:9" ht="15" customHeight="1" x14ac:dyDescent="0.25">
      <c r="B2704" s="9" t="s">
        <v>3521</v>
      </c>
      <c r="C2704" s="1">
        <v>1</v>
      </c>
      <c r="D2704" s="2" t="s">
        <v>8573</v>
      </c>
      <c r="E2704" s="16"/>
      <c r="F2704" s="16" t="str">
        <f>IF(I.Electricity.ES3U14Quantity="","",I.Electricity.ES3U14Quantity)</f>
        <v/>
      </c>
      <c r="G2704" s="16"/>
      <c r="H2704" s="1" t="str">
        <f>IF(AND(I.Developer.ES3=TRUE,I.Facility.UnitCount&gt;=14,I.Electricity.ES3U14Quantity=""),"Incomplete","Complete")</f>
        <v>Complete</v>
      </c>
      <c r="I2704" s="68" t="s">
        <v>3522</v>
      </c>
    </row>
    <row r="2705" spans="2:9" ht="15" customHeight="1" x14ac:dyDescent="0.25">
      <c r="B2705" s="9" t="s">
        <v>3523</v>
      </c>
      <c r="C2705" s="1">
        <v>1</v>
      </c>
      <c r="D2705" s="2" t="s">
        <v>8574</v>
      </c>
      <c r="E2705" s="16"/>
      <c r="F2705" s="16" t="str">
        <f>IF(I.Electricity.ES3U15Quantity="","",I.Electricity.ES3U15Quantity)</f>
        <v/>
      </c>
      <c r="G2705" s="16"/>
      <c r="H2705" s="1" t="str">
        <f>IF(AND(I.Developer.ES3=TRUE,I.Facility.UnitCount&gt;=15,I.Electricity.ES3U15Quantity=""),"Incomplete","Complete")</f>
        <v>Complete</v>
      </c>
      <c r="I2705" s="68" t="s">
        <v>3524</v>
      </c>
    </row>
    <row r="2706" spans="2:9" ht="15" customHeight="1" x14ac:dyDescent="0.25">
      <c r="B2706" s="9" t="s">
        <v>3525</v>
      </c>
      <c r="C2706" s="1">
        <v>1</v>
      </c>
      <c r="D2706" s="2" t="s">
        <v>8575</v>
      </c>
      <c r="E2706" s="16"/>
      <c r="F2706" s="16" t="str">
        <f>IF(I.Electricity.ES3U16Quantity="","",I.Electricity.ES3U16Quantity)</f>
        <v/>
      </c>
      <c r="G2706" s="16"/>
      <c r="H2706" s="1" t="str">
        <f>IF(AND(I.Developer.ES3=TRUE,I.Facility.UnitCount&gt;=16,I.Electricity.ES3U16Quantity=""),"Incomplete","Complete")</f>
        <v>Complete</v>
      </c>
      <c r="I2706" s="68" t="s">
        <v>3526</v>
      </c>
    </row>
    <row r="2707" spans="2:9" ht="15" customHeight="1" x14ac:dyDescent="0.25">
      <c r="B2707" s="9" t="s">
        <v>3527</v>
      </c>
      <c r="C2707" s="1">
        <v>1</v>
      </c>
      <c r="D2707" s="2" t="s">
        <v>8576</v>
      </c>
      <c r="E2707" s="16"/>
      <c r="F2707" s="16" t="str">
        <f>IF(I.Electricity.ES3U17Quantity="","",I.Electricity.ES3U17Quantity)</f>
        <v/>
      </c>
      <c r="G2707" s="16"/>
      <c r="H2707" s="1" t="str">
        <f>IF(AND(I.Developer.ES3=TRUE,I.Facility.UnitCount&gt;=17,I.Electricity.ES3U17Quantity=""),"Incomplete","Complete")</f>
        <v>Complete</v>
      </c>
      <c r="I2707" s="68" t="s">
        <v>3528</v>
      </c>
    </row>
    <row r="2708" spans="2:9" ht="15" customHeight="1" x14ac:dyDescent="0.25">
      <c r="B2708" s="9" t="s">
        <v>3529</v>
      </c>
      <c r="C2708" s="1">
        <v>1</v>
      </c>
      <c r="D2708" s="2" t="s">
        <v>8577</v>
      </c>
      <c r="E2708" s="16"/>
      <c r="F2708" s="16" t="str">
        <f>IF(I.Electricity.ES3U18Quantity="","",I.Electricity.ES3U18Quantity)</f>
        <v/>
      </c>
      <c r="G2708" s="16"/>
      <c r="H2708" s="1" t="str">
        <f>IF(AND(I.Developer.ES3=TRUE,I.Facility.UnitCount&gt;=18,I.Electricity.ES3U18Quantity=""),"Incomplete","Complete")</f>
        <v>Complete</v>
      </c>
      <c r="I2708" s="68" t="s">
        <v>3530</v>
      </c>
    </row>
    <row r="2709" spans="2:9" ht="15" customHeight="1" x14ac:dyDescent="0.25">
      <c r="B2709" s="9" t="s">
        <v>3531</v>
      </c>
      <c r="C2709" s="1">
        <v>1</v>
      </c>
      <c r="D2709" s="2" t="s">
        <v>8578</v>
      </c>
      <c r="E2709" s="16"/>
      <c r="F2709" s="16" t="str">
        <f>IF(I.Electricity.ES3U19Quantity="","",I.Electricity.ES3U19Quantity)</f>
        <v/>
      </c>
      <c r="G2709" s="16"/>
      <c r="H2709" s="1" t="str">
        <f>IF(AND(I.Developer.ES3=TRUE,I.Facility.UnitCount&gt;=19,I.Electricity.ES3U19Quantity=""),"Incomplete","Complete")</f>
        <v>Complete</v>
      </c>
      <c r="I2709" s="68" t="s">
        <v>3532</v>
      </c>
    </row>
    <row r="2710" spans="2:9" ht="15" customHeight="1" x14ac:dyDescent="0.25">
      <c r="B2710" s="7" t="s">
        <v>3533</v>
      </c>
      <c r="C2710" s="5">
        <v>1</v>
      </c>
      <c r="D2710" s="6" t="s">
        <v>8579</v>
      </c>
      <c r="E2710" s="76"/>
      <c r="F2710" s="76" t="str">
        <f>IF(I.Electricity.ES3U20Quantity="","",I.Electricity.ES3U20Quantity)</f>
        <v/>
      </c>
      <c r="G2710" s="76"/>
      <c r="H2710" s="5" t="str">
        <f>IF(AND(I.Developer.ES3=TRUE,I.Facility.UnitCount&gt;=20,I.Electricity.ES3U20Quantity=""),"Incomplete","Complete")</f>
        <v>Complete</v>
      </c>
      <c r="I2710" s="71" t="s">
        <v>3534</v>
      </c>
    </row>
    <row r="2711" spans="2:9" ht="15" customHeight="1" x14ac:dyDescent="0.25">
      <c r="B2711" s="9" t="s">
        <v>3535</v>
      </c>
      <c r="C2711" s="1">
        <v>1</v>
      </c>
      <c r="D2711" s="2" t="s">
        <v>8580</v>
      </c>
      <c r="E2711" s="16"/>
      <c r="F2711" s="16" t="str">
        <f>IF(INDEX(I.Electricity.ES3U1C1,1)="","",INDEX(I.Electricity.ES3U1C1,1))</f>
        <v/>
      </c>
      <c r="G2711" s="16"/>
      <c r="H2711" s="1" t="str">
        <f>IF(AND(I.Developer.ES3=TRUE,I.Facility.UnitCount&gt;=1,I.Developer.C1=TRUE,F2711=""),"Incomplete","Complete")</f>
        <v>Complete</v>
      </c>
      <c r="I2711" s="68" t="s">
        <v>3536</v>
      </c>
    </row>
    <row r="2712" spans="2:9" ht="15" customHeight="1" x14ac:dyDescent="0.25">
      <c r="B2712" s="9" t="s">
        <v>3535</v>
      </c>
      <c r="C2712" s="1">
        <v>2</v>
      </c>
      <c r="D2712" s="2" t="s">
        <v>8580</v>
      </c>
      <c r="E2712" s="16"/>
      <c r="F2712" s="16" t="str">
        <f>IF(INDEX(I.Electricity.ES3U1C1,2)="","",INDEX(I.Electricity.ES3U1C1,2))</f>
        <v/>
      </c>
      <c r="G2712" s="16"/>
      <c r="H2712" s="1" t="str">
        <f>IF(AND(I.Developer.ES3=TRUE,I.Facility.UnitCount&gt;=1,I.Developer.C1=TRUE,F2712=""),"Incomplete","Complete")</f>
        <v>Complete</v>
      </c>
      <c r="I2712" s="68" t="s">
        <v>3537</v>
      </c>
    </row>
    <row r="2713" spans="2:9" ht="15" customHeight="1" x14ac:dyDescent="0.25">
      <c r="B2713" s="7" t="s">
        <v>3535</v>
      </c>
      <c r="C2713" s="5">
        <v>3</v>
      </c>
      <c r="D2713" s="6" t="s">
        <v>8580</v>
      </c>
      <c r="E2713" s="76"/>
      <c r="F2713" s="76" t="str">
        <f>IF(INDEX(I.Electricity.ES3U1C1,3)="","",INDEX(I.Electricity.ES3U1C1,3))</f>
        <v/>
      </c>
      <c r="G2713" s="76"/>
      <c r="H2713" s="5" t="str">
        <f>IF(AND(I.Developer.ES3=TRUE,I.Facility.UnitCount&gt;=1,I.Developer.C1=TRUE,F2713=""),"Incomplete","Complete")</f>
        <v>Complete</v>
      </c>
      <c r="I2713" s="71" t="s">
        <v>3538</v>
      </c>
    </row>
    <row r="2714" spans="2:9" ht="15" customHeight="1" x14ac:dyDescent="0.25">
      <c r="B2714" s="9" t="s">
        <v>3539</v>
      </c>
      <c r="C2714" s="1">
        <v>1</v>
      </c>
      <c r="D2714" s="2" t="s">
        <v>8581</v>
      </c>
      <c r="E2714" s="16"/>
      <c r="F2714" s="16" t="str">
        <f>IF(INDEX(I.Electricity.ES3U2C1,1)="","",INDEX(I.Electricity.ES3U2C1,1))</f>
        <v/>
      </c>
      <c r="G2714" s="16"/>
      <c r="H2714" s="1" t="str">
        <f>IF(AND(I.Developer.ES3=TRUE,I.Facility.UnitCount&gt;=2,I.Developer.C1=TRUE,F2714=""),"Incomplete","Complete")</f>
        <v>Complete</v>
      </c>
      <c r="I2714" s="68" t="s">
        <v>3540</v>
      </c>
    </row>
    <row r="2715" spans="2:9" ht="15" customHeight="1" x14ac:dyDescent="0.25">
      <c r="B2715" s="9" t="s">
        <v>3539</v>
      </c>
      <c r="C2715" s="1">
        <v>2</v>
      </c>
      <c r="D2715" s="2" t="s">
        <v>8581</v>
      </c>
      <c r="E2715" s="16"/>
      <c r="F2715" s="16" t="str">
        <f>IF(INDEX(I.Electricity.ES3U2C1,2)="","",INDEX(I.Electricity.ES3U2C1,2))</f>
        <v/>
      </c>
      <c r="G2715" s="16"/>
      <c r="H2715" s="1" t="str">
        <f>IF(AND(I.Developer.ES3=TRUE,I.Facility.UnitCount&gt;=2,I.Developer.C1=TRUE,F2715=""),"Incomplete","Complete")</f>
        <v>Complete</v>
      </c>
      <c r="I2715" s="68" t="s">
        <v>3541</v>
      </c>
    </row>
    <row r="2716" spans="2:9" ht="15" customHeight="1" x14ac:dyDescent="0.25">
      <c r="B2716" s="7" t="s">
        <v>3539</v>
      </c>
      <c r="C2716" s="5">
        <v>3</v>
      </c>
      <c r="D2716" s="6" t="s">
        <v>8581</v>
      </c>
      <c r="E2716" s="76"/>
      <c r="F2716" s="76" t="str">
        <f>IF(INDEX(I.Electricity.ES3U2C1,3)="","",INDEX(I.Electricity.ES3U2C1,3))</f>
        <v/>
      </c>
      <c r="G2716" s="76"/>
      <c r="H2716" s="5" t="str">
        <f>IF(AND(I.Developer.ES3=TRUE,I.Facility.UnitCount&gt;=2,I.Developer.C1=TRUE,F2716=""),"Incomplete","Complete")</f>
        <v>Complete</v>
      </c>
      <c r="I2716" s="71" t="s">
        <v>3542</v>
      </c>
    </row>
    <row r="2717" spans="2:9" ht="15" customHeight="1" x14ac:dyDescent="0.25">
      <c r="B2717" s="9" t="s">
        <v>3543</v>
      </c>
      <c r="C2717" s="1">
        <v>1</v>
      </c>
      <c r="D2717" s="2" t="s">
        <v>8582</v>
      </c>
      <c r="E2717" s="16"/>
      <c r="F2717" s="16" t="str">
        <f>IF(INDEX(I.Electricity.ES3U3C1,1)="","",INDEX(I.Electricity.ES3U3C1,1))</f>
        <v/>
      </c>
      <c r="G2717" s="16"/>
      <c r="H2717" s="1" t="str">
        <f>IF(AND(I.Developer.ES3=TRUE,I.Facility.UnitCount&gt;=3,I.Developer.C1=TRUE,F2717=""),"Incomplete","Complete")</f>
        <v>Complete</v>
      </c>
      <c r="I2717" s="68" t="s">
        <v>3544</v>
      </c>
    </row>
    <row r="2718" spans="2:9" ht="15" customHeight="1" x14ac:dyDescent="0.25">
      <c r="B2718" s="9" t="s">
        <v>3543</v>
      </c>
      <c r="C2718" s="1">
        <v>2</v>
      </c>
      <c r="D2718" s="2" t="s">
        <v>8582</v>
      </c>
      <c r="E2718" s="16"/>
      <c r="F2718" s="16" t="str">
        <f>IF(INDEX(I.Electricity.ES3U3C1,2)="","",INDEX(I.Electricity.ES3U3C1,2))</f>
        <v/>
      </c>
      <c r="G2718" s="16"/>
      <c r="H2718" s="1" t="str">
        <f>IF(AND(I.Developer.ES3=TRUE,I.Facility.UnitCount&gt;=3,I.Developer.C1=TRUE,F2718=""),"Incomplete","Complete")</f>
        <v>Complete</v>
      </c>
      <c r="I2718" s="68" t="s">
        <v>3545</v>
      </c>
    </row>
    <row r="2719" spans="2:9" ht="15" customHeight="1" x14ac:dyDescent="0.25">
      <c r="B2719" s="7" t="s">
        <v>3543</v>
      </c>
      <c r="C2719" s="5">
        <v>3</v>
      </c>
      <c r="D2719" s="6" t="s">
        <v>8582</v>
      </c>
      <c r="E2719" s="76"/>
      <c r="F2719" s="76" t="str">
        <f>IF(INDEX(I.Electricity.ES3U3C1,3)="","",INDEX(I.Electricity.ES3U3C1,3))</f>
        <v/>
      </c>
      <c r="G2719" s="76"/>
      <c r="H2719" s="5" t="str">
        <f>IF(AND(I.Developer.ES3=TRUE,I.Facility.UnitCount&gt;=3,I.Developer.C1=TRUE,F2719=""),"Incomplete","Complete")</f>
        <v>Complete</v>
      </c>
      <c r="I2719" s="71" t="s">
        <v>3546</v>
      </c>
    </row>
    <row r="2720" spans="2:9" ht="15" customHeight="1" x14ac:dyDescent="0.25">
      <c r="B2720" s="9" t="s">
        <v>3547</v>
      </c>
      <c r="C2720" s="1">
        <v>1</v>
      </c>
      <c r="D2720" s="2" t="s">
        <v>8583</v>
      </c>
      <c r="E2720" s="16"/>
      <c r="F2720" s="16" t="str">
        <f>IF(INDEX(I.Electricity.ES3U4C1,1)="","",INDEX(I.Electricity.ES3U4C1,1))</f>
        <v/>
      </c>
      <c r="G2720" s="16"/>
      <c r="H2720" s="1" t="str">
        <f>IF(AND(I.Developer.ES3=TRUE,I.Facility.UnitCount&gt;=4,I.Developer.C1=TRUE,F2720=""),"Incomplete","Complete")</f>
        <v>Complete</v>
      </c>
      <c r="I2720" s="68" t="s">
        <v>3548</v>
      </c>
    </row>
    <row r="2721" spans="2:9" ht="15" customHeight="1" x14ac:dyDescent="0.25">
      <c r="B2721" s="9" t="s">
        <v>3547</v>
      </c>
      <c r="C2721" s="1">
        <v>2</v>
      </c>
      <c r="D2721" s="2" t="s">
        <v>8583</v>
      </c>
      <c r="E2721" s="16"/>
      <c r="F2721" s="16" t="str">
        <f>IF(INDEX(I.Electricity.ES3U4C1,2)="","",INDEX(I.Electricity.ES3U4C1,2))</f>
        <v/>
      </c>
      <c r="G2721" s="16"/>
      <c r="H2721" s="1" t="str">
        <f>IF(AND(I.Developer.ES3=TRUE,I.Facility.UnitCount&gt;=4,I.Developer.C1=TRUE,F2721=""),"Incomplete","Complete")</f>
        <v>Complete</v>
      </c>
      <c r="I2721" s="68" t="s">
        <v>3549</v>
      </c>
    </row>
    <row r="2722" spans="2:9" ht="15" customHeight="1" x14ac:dyDescent="0.25">
      <c r="B2722" s="7" t="s">
        <v>3547</v>
      </c>
      <c r="C2722" s="5">
        <v>3</v>
      </c>
      <c r="D2722" s="6" t="s">
        <v>8583</v>
      </c>
      <c r="E2722" s="76"/>
      <c r="F2722" s="76" t="str">
        <f>IF(INDEX(I.Electricity.ES3U4C1,3)="","",INDEX(I.Electricity.ES3U4C1,3))</f>
        <v/>
      </c>
      <c r="G2722" s="76"/>
      <c r="H2722" s="5" t="str">
        <f>IF(AND(I.Developer.ES3=TRUE,I.Facility.UnitCount&gt;=4,I.Developer.C1=TRUE,F2722=""),"Incomplete","Complete")</f>
        <v>Complete</v>
      </c>
      <c r="I2722" s="71" t="s">
        <v>3550</v>
      </c>
    </row>
    <row r="2723" spans="2:9" ht="15" customHeight="1" x14ac:dyDescent="0.25">
      <c r="B2723" s="9" t="s">
        <v>3551</v>
      </c>
      <c r="C2723" s="1">
        <v>1</v>
      </c>
      <c r="D2723" s="2" t="s">
        <v>8584</v>
      </c>
      <c r="E2723" s="16"/>
      <c r="F2723" s="16" t="str">
        <f>IF(INDEX(I.Electricity.ES3U5C1,1)="","",INDEX(I.Electricity.ES3U5C1,1))</f>
        <v/>
      </c>
      <c r="G2723" s="16"/>
      <c r="H2723" s="1" t="str">
        <f>IF(AND(I.Developer.ES3=TRUE,I.Facility.UnitCount&gt;=5,I.Developer.C1=TRUE,F2723=""),"Incomplete","Complete")</f>
        <v>Complete</v>
      </c>
      <c r="I2723" s="68" t="s">
        <v>3552</v>
      </c>
    </row>
    <row r="2724" spans="2:9" ht="15" customHeight="1" x14ac:dyDescent="0.25">
      <c r="B2724" s="9" t="s">
        <v>3551</v>
      </c>
      <c r="C2724" s="1">
        <v>2</v>
      </c>
      <c r="D2724" s="2" t="s">
        <v>8584</v>
      </c>
      <c r="E2724" s="16"/>
      <c r="F2724" s="16" t="str">
        <f>IF(INDEX(I.Electricity.ES3U5C1,2)="","",INDEX(I.Electricity.ES3U5C1,2))</f>
        <v/>
      </c>
      <c r="G2724" s="16"/>
      <c r="H2724" s="1" t="str">
        <f>IF(AND(I.Developer.ES3=TRUE,I.Facility.UnitCount&gt;=5,I.Developer.C1=TRUE,F2724=""),"Incomplete","Complete")</f>
        <v>Complete</v>
      </c>
      <c r="I2724" s="68" t="s">
        <v>3553</v>
      </c>
    </row>
    <row r="2725" spans="2:9" ht="15" customHeight="1" x14ac:dyDescent="0.25">
      <c r="B2725" s="7" t="s">
        <v>3551</v>
      </c>
      <c r="C2725" s="5">
        <v>3</v>
      </c>
      <c r="D2725" s="6" t="s">
        <v>8584</v>
      </c>
      <c r="E2725" s="76"/>
      <c r="F2725" s="76" t="str">
        <f>IF(INDEX(I.Electricity.ES3U5C1,3)="","",INDEX(I.Electricity.ES3U5C1,3))</f>
        <v/>
      </c>
      <c r="G2725" s="76"/>
      <c r="H2725" s="5" t="str">
        <f>IF(AND(I.Developer.ES3=TRUE,I.Facility.UnitCount&gt;=5,I.Developer.C1=TRUE,F2725=""),"Incomplete","Complete")</f>
        <v>Complete</v>
      </c>
      <c r="I2725" s="71" t="s">
        <v>3554</v>
      </c>
    </row>
    <row r="2726" spans="2:9" ht="15" customHeight="1" x14ac:dyDescent="0.25">
      <c r="B2726" s="9" t="s">
        <v>3555</v>
      </c>
      <c r="C2726" s="1">
        <v>1</v>
      </c>
      <c r="D2726" s="2" t="s">
        <v>8585</v>
      </c>
      <c r="E2726" s="16"/>
      <c r="F2726" s="16" t="str">
        <f>IF(INDEX(I.Electricity.ES3U6C1,1)="","",INDEX(I.Electricity.ES3U6C1,1))</f>
        <v/>
      </c>
      <c r="G2726" s="16"/>
      <c r="H2726" s="1" t="str">
        <f>IF(AND(I.Developer.ES3=TRUE,I.Facility.UnitCount&gt;=6,I.Developer.C1=TRUE,F2726=""),"Incomplete","Complete")</f>
        <v>Complete</v>
      </c>
      <c r="I2726" s="68" t="s">
        <v>3556</v>
      </c>
    </row>
    <row r="2727" spans="2:9" ht="15" customHeight="1" x14ac:dyDescent="0.25">
      <c r="B2727" s="9" t="s">
        <v>3555</v>
      </c>
      <c r="C2727" s="1">
        <v>2</v>
      </c>
      <c r="D2727" s="2" t="s">
        <v>8585</v>
      </c>
      <c r="E2727" s="16"/>
      <c r="F2727" s="16" t="str">
        <f>IF(INDEX(I.Electricity.ES3U6C1,2)="","",INDEX(I.Electricity.ES3U6C1,2))</f>
        <v/>
      </c>
      <c r="G2727" s="16"/>
      <c r="H2727" s="1" t="str">
        <f>IF(AND(I.Developer.ES3=TRUE,I.Facility.UnitCount&gt;=6,I.Developer.C1=TRUE,F2727=""),"Incomplete","Complete")</f>
        <v>Complete</v>
      </c>
      <c r="I2727" s="68" t="s">
        <v>3557</v>
      </c>
    </row>
    <row r="2728" spans="2:9" ht="15" customHeight="1" x14ac:dyDescent="0.25">
      <c r="B2728" s="7" t="s">
        <v>3555</v>
      </c>
      <c r="C2728" s="5">
        <v>3</v>
      </c>
      <c r="D2728" s="6" t="s">
        <v>8585</v>
      </c>
      <c r="E2728" s="76"/>
      <c r="F2728" s="76" t="str">
        <f>IF(INDEX(I.Electricity.ES3U6C1,3)="","",INDEX(I.Electricity.ES3U6C1,3))</f>
        <v/>
      </c>
      <c r="G2728" s="76"/>
      <c r="H2728" s="5" t="str">
        <f>IF(AND(I.Developer.ES3=TRUE,I.Facility.UnitCount&gt;=6,I.Developer.C1=TRUE,F2728=""),"Incomplete","Complete")</f>
        <v>Complete</v>
      </c>
      <c r="I2728" s="71" t="s">
        <v>3558</v>
      </c>
    </row>
    <row r="2729" spans="2:9" ht="15" customHeight="1" x14ac:dyDescent="0.25">
      <c r="B2729" s="9" t="s">
        <v>3559</v>
      </c>
      <c r="C2729" s="1">
        <v>1</v>
      </c>
      <c r="D2729" s="2" t="s">
        <v>8586</v>
      </c>
      <c r="E2729" s="16"/>
      <c r="F2729" s="16" t="str">
        <f>IF(INDEX(I.Electricity.ES3U7C1,1)="","",INDEX(I.Electricity.ES3U7C1,1))</f>
        <v/>
      </c>
      <c r="G2729" s="16"/>
      <c r="H2729" s="1" t="str">
        <f>IF(AND(I.Developer.ES3=TRUE,I.Facility.UnitCount&gt;=7,I.Developer.C1=TRUE,F2729=""),"Incomplete","Complete")</f>
        <v>Complete</v>
      </c>
      <c r="I2729" s="68" t="s">
        <v>3560</v>
      </c>
    </row>
    <row r="2730" spans="2:9" ht="15" customHeight="1" x14ac:dyDescent="0.25">
      <c r="B2730" s="9" t="s">
        <v>3559</v>
      </c>
      <c r="C2730" s="1">
        <v>2</v>
      </c>
      <c r="D2730" s="2" t="s">
        <v>8586</v>
      </c>
      <c r="E2730" s="16"/>
      <c r="F2730" s="16" t="str">
        <f>IF(INDEX(I.Electricity.ES3U7C1,2)="","",INDEX(I.Electricity.ES3U7C1,2))</f>
        <v/>
      </c>
      <c r="G2730" s="16"/>
      <c r="H2730" s="1" t="str">
        <f>IF(AND(I.Developer.ES3=TRUE,I.Facility.UnitCount&gt;=7,I.Developer.C1=TRUE,F2730=""),"Incomplete","Complete")</f>
        <v>Complete</v>
      </c>
      <c r="I2730" s="68" t="s">
        <v>3561</v>
      </c>
    </row>
    <row r="2731" spans="2:9" ht="15" customHeight="1" x14ac:dyDescent="0.25">
      <c r="B2731" s="7" t="s">
        <v>3559</v>
      </c>
      <c r="C2731" s="5">
        <v>3</v>
      </c>
      <c r="D2731" s="6" t="s">
        <v>8586</v>
      </c>
      <c r="E2731" s="76"/>
      <c r="F2731" s="76" t="str">
        <f>IF(INDEX(I.Electricity.ES3U7C1,3)="","",INDEX(I.Electricity.ES3U7C1,3))</f>
        <v/>
      </c>
      <c r="G2731" s="76"/>
      <c r="H2731" s="5" t="str">
        <f>IF(AND(I.Developer.ES3=TRUE,I.Facility.UnitCount&gt;=7,I.Developer.C1=TRUE,F2731=""),"Incomplete","Complete")</f>
        <v>Complete</v>
      </c>
      <c r="I2731" s="71" t="s">
        <v>3562</v>
      </c>
    </row>
    <row r="2732" spans="2:9" ht="15" customHeight="1" x14ac:dyDescent="0.25">
      <c r="B2732" s="9" t="s">
        <v>3563</v>
      </c>
      <c r="C2732" s="1">
        <v>1</v>
      </c>
      <c r="D2732" s="2" t="s">
        <v>8587</v>
      </c>
      <c r="E2732" s="16"/>
      <c r="F2732" s="16" t="str">
        <f>IF(INDEX(I.Electricity.ES3U8C1,1)="","",INDEX(I.Electricity.ES3U8C1,1))</f>
        <v/>
      </c>
      <c r="G2732" s="16"/>
      <c r="H2732" s="1" t="str">
        <f>IF(AND(I.Developer.ES3=TRUE,I.Facility.UnitCount&gt;=8,I.Developer.C1=TRUE,F2732=""),"Incomplete","Complete")</f>
        <v>Complete</v>
      </c>
      <c r="I2732" s="68" t="s">
        <v>3564</v>
      </c>
    </row>
    <row r="2733" spans="2:9" ht="15" customHeight="1" x14ac:dyDescent="0.25">
      <c r="B2733" s="9" t="s">
        <v>3563</v>
      </c>
      <c r="C2733" s="1">
        <v>2</v>
      </c>
      <c r="D2733" s="2" t="s">
        <v>8587</v>
      </c>
      <c r="E2733" s="16"/>
      <c r="F2733" s="16" t="str">
        <f>IF(INDEX(I.Electricity.ES3U8C1,2)="","",INDEX(I.Electricity.ES3U8C1,2))</f>
        <v/>
      </c>
      <c r="G2733" s="16"/>
      <c r="H2733" s="1" t="str">
        <f>IF(AND(I.Developer.ES3=TRUE,I.Facility.UnitCount&gt;=8,I.Developer.C1=TRUE,F2733=""),"Incomplete","Complete")</f>
        <v>Complete</v>
      </c>
      <c r="I2733" s="68" t="s">
        <v>3565</v>
      </c>
    </row>
    <row r="2734" spans="2:9" ht="15" customHeight="1" x14ac:dyDescent="0.25">
      <c r="B2734" s="7" t="s">
        <v>3563</v>
      </c>
      <c r="C2734" s="5">
        <v>3</v>
      </c>
      <c r="D2734" s="6" t="s">
        <v>8587</v>
      </c>
      <c r="E2734" s="76"/>
      <c r="F2734" s="76" t="str">
        <f>IF(INDEX(I.Electricity.ES3U8C1,3)="","",INDEX(I.Electricity.ES3U8C1,3))</f>
        <v/>
      </c>
      <c r="G2734" s="76"/>
      <c r="H2734" s="5" t="str">
        <f>IF(AND(I.Developer.ES3=TRUE,I.Facility.UnitCount&gt;=8,I.Developer.C1=TRUE,F2734=""),"Incomplete","Complete")</f>
        <v>Complete</v>
      </c>
      <c r="I2734" s="71" t="s">
        <v>3566</v>
      </c>
    </row>
    <row r="2735" spans="2:9" ht="15" customHeight="1" x14ac:dyDescent="0.25">
      <c r="B2735" s="9" t="s">
        <v>3567</v>
      </c>
      <c r="C2735" s="1">
        <v>1</v>
      </c>
      <c r="D2735" s="2" t="s">
        <v>8588</v>
      </c>
      <c r="E2735" s="16"/>
      <c r="F2735" s="16" t="str">
        <f>IF(INDEX(I.Electricity.ES3U9C1,1)="","",INDEX(I.Electricity.ES3U9C1,1))</f>
        <v/>
      </c>
      <c r="G2735" s="16"/>
      <c r="H2735" s="1" t="str">
        <f>IF(AND(I.Developer.ES3=TRUE,I.Facility.UnitCount&gt;=9,I.Developer.C1=TRUE,F2735=""),"Incomplete","Complete")</f>
        <v>Complete</v>
      </c>
      <c r="I2735" s="68" t="s">
        <v>3568</v>
      </c>
    </row>
    <row r="2736" spans="2:9" ht="15" customHeight="1" x14ac:dyDescent="0.25">
      <c r="B2736" s="9" t="s">
        <v>3567</v>
      </c>
      <c r="C2736" s="1">
        <v>2</v>
      </c>
      <c r="D2736" s="2" t="s">
        <v>8588</v>
      </c>
      <c r="E2736" s="16"/>
      <c r="F2736" s="16" t="str">
        <f>IF(INDEX(I.Electricity.ES3U9C1,2)="","",INDEX(I.Electricity.ES3U9C1,2))</f>
        <v/>
      </c>
      <c r="G2736" s="16"/>
      <c r="H2736" s="1" t="str">
        <f>IF(AND(I.Developer.ES3=TRUE,I.Facility.UnitCount&gt;=9,I.Developer.C1=TRUE,F2736=""),"Incomplete","Complete")</f>
        <v>Complete</v>
      </c>
      <c r="I2736" s="68" t="s">
        <v>3569</v>
      </c>
    </row>
    <row r="2737" spans="2:9" ht="15" customHeight="1" x14ac:dyDescent="0.25">
      <c r="B2737" s="7" t="s">
        <v>3567</v>
      </c>
      <c r="C2737" s="5">
        <v>3</v>
      </c>
      <c r="D2737" s="6" t="s">
        <v>8588</v>
      </c>
      <c r="E2737" s="76"/>
      <c r="F2737" s="76" t="str">
        <f>IF(INDEX(I.Electricity.ES3U9C1,3)="","",INDEX(I.Electricity.ES3U9C1,3))</f>
        <v/>
      </c>
      <c r="G2737" s="76"/>
      <c r="H2737" s="5" t="str">
        <f>IF(AND(I.Developer.ES3=TRUE,I.Facility.UnitCount&gt;=9,I.Developer.C1=TRUE,F2737=""),"Incomplete","Complete")</f>
        <v>Complete</v>
      </c>
      <c r="I2737" s="71" t="s">
        <v>3570</v>
      </c>
    </row>
    <row r="2738" spans="2:9" ht="15" customHeight="1" x14ac:dyDescent="0.25">
      <c r="B2738" s="9" t="s">
        <v>3571</v>
      </c>
      <c r="C2738" s="1">
        <v>1</v>
      </c>
      <c r="D2738" s="2" t="s">
        <v>8589</v>
      </c>
      <c r="E2738" s="16"/>
      <c r="F2738" s="16" t="str">
        <f>IF(INDEX(I.Electricity.ES3U10C1,1)="","",INDEX(I.Electricity.ES3U10C1,1))</f>
        <v/>
      </c>
      <c r="G2738" s="16"/>
      <c r="H2738" s="1" t="str">
        <f>IF(AND(I.Developer.ES3=TRUE,I.Facility.UnitCount&gt;=10,I.Developer.C1=TRUE,F2738=""),"Incomplete","Complete")</f>
        <v>Complete</v>
      </c>
      <c r="I2738" s="68" t="s">
        <v>3572</v>
      </c>
    </row>
    <row r="2739" spans="2:9" ht="15" customHeight="1" x14ac:dyDescent="0.25">
      <c r="B2739" s="9" t="s">
        <v>3571</v>
      </c>
      <c r="C2739" s="1">
        <v>2</v>
      </c>
      <c r="D2739" s="2" t="s">
        <v>8589</v>
      </c>
      <c r="E2739" s="16"/>
      <c r="F2739" s="16" t="str">
        <f>IF(INDEX(I.Electricity.ES3U10C1,2)="","",INDEX(I.Electricity.ES3U10C1,2))</f>
        <v/>
      </c>
      <c r="G2739" s="16"/>
      <c r="H2739" s="1" t="str">
        <f>IF(AND(I.Developer.ES3=TRUE,I.Facility.UnitCount&gt;=10,I.Developer.C1=TRUE,F2739=""),"Incomplete","Complete")</f>
        <v>Complete</v>
      </c>
      <c r="I2739" s="68" t="s">
        <v>3573</v>
      </c>
    </row>
    <row r="2740" spans="2:9" ht="15" customHeight="1" x14ac:dyDescent="0.25">
      <c r="B2740" s="7" t="s">
        <v>3571</v>
      </c>
      <c r="C2740" s="5">
        <v>3</v>
      </c>
      <c r="D2740" s="6" t="s">
        <v>8589</v>
      </c>
      <c r="E2740" s="76"/>
      <c r="F2740" s="76" t="str">
        <f>IF(INDEX(I.Electricity.ES3U10C1,3)="","",INDEX(I.Electricity.ES3U10C1,3))</f>
        <v/>
      </c>
      <c r="G2740" s="76"/>
      <c r="H2740" s="5" t="str">
        <f>IF(AND(I.Developer.ES3=TRUE,I.Facility.UnitCount&gt;=10,I.Developer.C1=TRUE,F2740=""),"Incomplete","Complete")</f>
        <v>Complete</v>
      </c>
      <c r="I2740" s="71" t="s">
        <v>3574</v>
      </c>
    </row>
    <row r="2741" spans="2:9" ht="15" customHeight="1" x14ac:dyDescent="0.25">
      <c r="B2741" s="9" t="s">
        <v>3575</v>
      </c>
      <c r="C2741" s="1">
        <v>1</v>
      </c>
      <c r="D2741" s="2" t="s">
        <v>8590</v>
      </c>
      <c r="E2741" s="16"/>
      <c r="F2741" s="16" t="str">
        <f>IF(INDEX(I.Electricity.ES3U11C1,1)="","",INDEX(I.Electricity.ES3U11C1,1))</f>
        <v/>
      </c>
      <c r="G2741" s="16"/>
      <c r="H2741" s="1" t="str">
        <f>IF(AND(I.Developer.ES3=TRUE,I.Facility.UnitCount&gt;=11,I.Developer.C1=TRUE,F2741=""),"Incomplete","Complete")</f>
        <v>Complete</v>
      </c>
      <c r="I2741" s="68" t="s">
        <v>3576</v>
      </c>
    </row>
    <row r="2742" spans="2:9" ht="15" customHeight="1" x14ac:dyDescent="0.25">
      <c r="B2742" s="9" t="s">
        <v>3575</v>
      </c>
      <c r="C2742" s="1">
        <v>2</v>
      </c>
      <c r="D2742" s="2" t="s">
        <v>8590</v>
      </c>
      <c r="E2742" s="16"/>
      <c r="F2742" s="16" t="str">
        <f>IF(INDEX(I.Electricity.ES3U11C1,2)="","",INDEX(I.Electricity.ES3U11C1,2))</f>
        <v/>
      </c>
      <c r="G2742" s="16"/>
      <c r="H2742" s="1" t="str">
        <f>IF(AND(I.Developer.ES3=TRUE,I.Facility.UnitCount&gt;=11,I.Developer.C1=TRUE,F2742=""),"Incomplete","Complete")</f>
        <v>Complete</v>
      </c>
      <c r="I2742" s="68" t="s">
        <v>3577</v>
      </c>
    </row>
    <row r="2743" spans="2:9" ht="15" customHeight="1" x14ac:dyDescent="0.25">
      <c r="B2743" s="7" t="s">
        <v>3575</v>
      </c>
      <c r="C2743" s="5">
        <v>3</v>
      </c>
      <c r="D2743" s="6" t="s">
        <v>8590</v>
      </c>
      <c r="E2743" s="76"/>
      <c r="F2743" s="76" t="str">
        <f>IF(INDEX(I.Electricity.ES3U11C1,3)="","",INDEX(I.Electricity.ES3U11C1,3))</f>
        <v/>
      </c>
      <c r="G2743" s="76"/>
      <c r="H2743" s="5" t="str">
        <f>IF(AND(I.Developer.ES3=TRUE,I.Facility.UnitCount&gt;=11,I.Developer.C1=TRUE,F2743=""),"Incomplete","Complete")</f>
        <v>Complete</v>
      </c>
      <c r="I2743" s="71" t="s">
        <v>3578</v>
      </c>
    </row>
    <row r="2744" spans="2:9" ht="15" customHeight="1" x14ac:dyDescent="0.25">
      <c r="B2744" s="9" t="s">
        <v>3579</v>
      </c>
      <c r="C2744" s="1">
        <v>1</v>
      </c>
      <c r="D2744" s="2" t="s">
        <v>8591</v>
      </c>
      <c r="E2744" s="16"/>
      <c r="F2744" s="16" t="str">
        <f>IF(INDEX(I.Electricity.ES3U12C1,1)="","",INDEX(I.Electricity.ES3U12C1,1))</f>
        <v/>
      </c>
      <c r="G2744" s="16"/>
      <c r="H2744" s="1" t="str">
        <f>IF(AND(I.Developer.ES3=TRUE,I.Facility.UnitCount&gt;=12,I.Developer.C1=TRUE,F2744=""),"Incomplete","Complete")</f>
        <v>Complete</v>
      </c>
      <c r="I2744" s="68" t="s">
        <v>3580</v>
      </c>
    </row>
    <row r="2745" spans="2:9" ht="15" customHeight="1" x14ac:dyDescent="0.25">
      <c r="B2745" s="9" t="s">
        <v>3579</v>
      </c>
      <c r="C2745" s="1">
        <v>2</v>
      </c>
      <c r="D2745" s="2" t="s">
        <v>8591</v>
      </c>
      <c r="E2745" s="16"/>
      <c r="F2745" s="16" t="str">
        <f>IF(INDEX(I.Electricity.ES3U12C1,2)="","",INDEX(I.Electricity.ES3U12C1,2))</f>
        <v/>
      </c>
      <c r="G2745" s="16"/>
      <c r="H2745" s="1" t="str">
        <f>IF(AND(I.Developer.ES3=TRUE,I.Facility.UnitCount&gt;=12,I.Developer.C1=TRUE,F2745=""),"Incomplete","Complete")</f>
        <v>Complete</v>
      </c>
      <c r="I2745" s="68" t="s">
        <v>3581</v>
      </c>
    </row>
    <row r="2746" spans="2:9" ht="15" customHeight="1" x14ac:dyDescent="0.25">
      <c r="B2746" s="7" t="s">
        <v>3579</v>
      </c>
      <c r="C2746" s="5">
        <v>3</v>
      </c>
      <c r="D2746" s="6" t="s">
        <v>8591</v>
      </c>
      <c r="E2746" s="76"/>
      <c r="F2746" s="76" t="str">
        <f>IF(INDEX(I.Electricity.ES3U12C1,3)="","",INDEX(I.Electricity.ES3U12C1,3))</f>
        <v/>
      </c>
      <c r="G2746" s="76"/>
      <c r="H2746" s="5" t="str">
        <f>IF(AND(I.Developer.ES3=TRUE,I.Facility.UnitCount&gt;=12,I.Developer.C1=TRUE,F2746=""),"Incomplete","Complete")</f>
        <v>Complete</v>
      </c>
      <c r="I2746" s="71" t="s">
        <v>3582</v>
      </c>
    </row>
    <row r="2747" spans="2:9" ht="15" customHeight="1" x14ac:dyDescent="0.25">
      <c r="B2747" s="9" t="s">
        <v>3583</v>
      </c>
      <c r="C2747" s="1">
        <v>1</v>
      </c>
      <c r="D2747" s="2" t="s">
        <v>8592</v>
      </c>
      <c r="E2747" s="16"/>
      <c r="F2747" s="16" t="str">
        <f>IF(INDEX(I.Electricity.ES3U13C1,1)="","",INDEX(I.Electricity.ES3U13C1,1))</f>
        <v/>
      </c>
      <c r="G2747" s="16"/>
      <c r="H2747" s="1" t="str">
        <f>IF(AND(I.Developer.ES3=TRUE,I.Facility.UnitCount&gt;=13,I.Developer.C1=TRUE,F2747=""),"Incomplete","Complete")</f>
        <v>Complete</v>
      </c>
      <c r="I2747" s="68" t="s">
        <v>3584</v>
      </c>
    </row>
    <row r="2748" spans="2:9" ht="15" customHeight="1" x14ac:dyDescent="0.25">
      <c r="B2748" s="9" t="s">
        <v>3583</v>
      </c>
      <c r="C2748" s="1">
        <v>2</v>
      </c>
      <c r="D2748" s="2" t="s">
        <v>8592</v>
      </c>
      <c r="E2748" s="16"/>
      <c r="F2748" s="16" t="str">
        <f>IF(INDEX(I.Electricity.ES3U13C1,2)="","",INDEX(I.Electricity.ES3U13C1,2))</f>
        <v/>
      </c>
      <c r="G2748" s="16"/>
      <c r="H2748" s="1" t="str">
        <f>IF(AND(I.Developer.ES3=TRUE,I.Facility.UnitCount&gt;=13,I.Developer.C1=TRUE,F2748=""),"Incomplete","Complete")</f>
        <v>Complete</v>
      </c>
      <c r="I2748" s="68" t="s">
        <v>3585</v>
      </c>
    </row>
    <row r="2749" spans="2:9" ht="15" customHeight="1" x14ac:dyDescent="0.25">
      <c r="B2749" s="7" t="s">
        <v>3583</v>
      </c>
      <c r="C2749" s="5">
        <v>3</v>
      </c>
      <c r="D2749" s="6" t="s">
        <v>8592</v>
      </c>
      <c r="E2749" s="76"/>
      <c r="F2749" s="76" t="str">
        <f>IF(INDEX(I.Electricity.ES3U13C1,3)="","",INDEX(I.Electricity.ES3U13C1,3))</f>
        <v/>
      </c>
      <c r="G2749" s="76"/>
      <c r="H2749" s="5" t="str">
        <f>IF(AND(I.Developer.ES3=TRUE,I.Facility.UnitCount&gt;=13,I.Developer.C1=TRUE,F2749=""),"Incomplete","Complete")</f>
        <v>Complete</v>
      </c>
      <c r="I2749" s="71" t="s">
        <v>3586</v>
      </c>
    </row>
    <row r="2750" spans="2:9" ht="15" customHeight="1" x14ac:dyDescent="0.25">
      <c r="B2750" s="9" t="s">
        <v>3587</v>
      </c>
      <c r="C2750" s="1">
        <v>1</v>
      </c>
      <c r="D2750" s="2" t="s">
        <v>8593</v>
      </c>
      <c r="E2750" s="16"/>
      <c r="F2750" s="16" t="str">
        <f>IF(INDEX(I.Electricity.ES3U14C1,1)="","",INDEX(I.Electricity.ES3U14C1,1))</f>
        <v/>
      </c>
      <c r="G2750" s="16"/>
      <c r="H2750" s="1" t="str">
        <f>IF(AND(I.Developer.ES3=TRUE,I.Facility.UnitCount&gt;=14,I.Developer.C1=TRUE,F2750=""),"Incomplete","Complete")</f>
        <v>Complete</v>
      </c>
      <c r="I2750" s="68" t="s">
        <v>3588</v>
      </c>
    </row>
    <row r="2751" spans="2:9" ht="15" customHeight="1" x14ac:dyDescent="0.25">
      <c r="B2751" s="9" t="s">
        <v>3587</v>
      </c>
      <c r="C2751" s="1">
        <v>2</v>
      </c>
      <c r="D2751" s="2" t="s">
        <v>8593</v>
      </c>
      <c r="E2751" s="16"/>
      <c r="F2751" s="16" t="str">
        <f>IF(INDEX(I.Electricity.ES3U14C1,2)="","",INDEX(I.Electricity.ES3U14C1,2))</f>
        <v/>
      </c>
      <c r="G2751" s="16"/>
      <c r="H2751" s="1" t="str">
        <f>IF(AND(I.Developer.ES3=TRUE,I.Facility.UnitCount&gt;=14,I.Developer.C1=TRUE,F2751=""),"Incomplete","Complete")</f>
        <v>Complete</v>
      </c>
      <c r="I2751" s="68" t="s">
        <v>3589</v>
      </c>
    </row>
    <row r="2752" spans="2:9" ht="15" customHeight="1" x14ac:dyDescent="0.25">
      <c r="B2752" s="7" t="s">
        <v>3587</v>
      </c>
      <c r="C2752" s="5">
        <v>3</v>
      </c>
      <c r="D2752" s="6" t="s">
        <v>8593</v>
      </c>
      <c r="E2752" s="76"/>
      <c r="F2752" s="76" t="str">
        <f>IF(INDEX(I.Electricity.ES3U14C1,3)="","",INDEX(I.Electricity.ES3U14C1,3))</f>
        <v/>
      </c>
      <c r="G2752" s="76"/>
      <c r="H2752" s="5" t="str">
        <f>IF(AND(I.Developer.ES3=TRUE,I.Facility.UnitCount&gt;=14,I.Developer.C1=TRUE,F2752=""),"Incomplete","Complete")</f>
        <v>Complete</v>
      </c>
      <c r="I2752" s="71" t="s">
        <v>3590</v>
      </c>
    </row>
    <row r="2753" spans="2:9" ht="15" customHeight="1" x14ac:dyDescent="0.25">
      <c r="B2753" s="9" t="s">
        <v>3591</v>
      </c>
      <c r="C2753" s="1">
        <v>1</v>
      </c>
      <c r="D2753" s="2" t="s">
        <v>8594</v>
      </c>
      <c r="E2753" s="16"/>
      <c r="F2753" s="16" t="str">
        <f>IF(INDEX(I.Electricity.ES3U15C1,1)="","",INDEX(I.Electricity.ES3U15C1,1))</f>
        <v/>
      </c>
      <c r="G2753" s="16"/>
      <c r="H2753" s="1" t="str">
        <f>IF(AND(I.Developer.ES3=TRUE,I.Facility.UnitCount&gt;=15,I.Developer.C1=TRUE,F2753=""),"Incomplete","Complete")</f>
        <v>Complete</v>
      </c>
      <c r="I2753" s="68" t="s">
        <v>3592</v>
      </c>
    </row>
    <row r="2754" spans="2:9" ht="15" customHeight="1" x14ac:dyDescent="0.25">
      <c r="B2754" s="9" t="s">
        <v>3591</v>
      </c>
      <c r="C2754" s="1">
        <v>2</v>
      </c>
      <c r="D2754" s="2" t="s">
        <v>8594</v>
      </c>
      <c r="E2754" s="16"/>
      <c r="F2754" s="16" t="str">
        <f>IF(INDEX(I.Electricity.ES3U15C1,2)="","",INDEX(I.Electricity.ES3U15C1,2))</f>
        <v/>
      </c>
      <c r="G2754" s="16"/>
      <c r="H2754" s="1" t="str">
        <f>IF(AND(I.Developer.ES3=TRUE,I.Facility.UnitCount&gt;=15,I.Developer.C1=TRUE,F2754=""),"Incomplete","Complete")</f>
        <v>Complete</v>
      </c>
      <c r="I2754" s="68" t="s">
        <v>3593</v>
      </c>
    </row>
    <row r="2755" spans="2:9" ht="15" customHeight="1" x14ac:dyDescent="0.25">
      <c r="B2755" s="7" t="s">
        <v>3591</v>
      </c>
      <c r="C2755" s="5">
        <v>3</v>
      </c>
      <c r="D2755" s="6" t="s">
        <v>8594</v>
      </c>
      <c r="E2755" s="76"/>
      <c r="F2755" s="76" t="str">
        <f>IF(INDEX(I.Electricity.ES3U15C1,3)="","",INDEX(I.Electricity.ES3U15C1,3))</f>
        <v/>
      </c>
      <c r="G2755" s="76"/>
      <c r="H2755" s="5" t="str">
        <f>IF(AND(I.Developer.ES3=TRUE,I.Facility.UnitCount&gt;=15,I.Developer.C1=TRUE,F2755=""),"Incomplete","Complete")</f>
        <v>Complete</v>
      </c>
      <c r="I2755" s="71" t="s">
        <v>3594</v>
      </c>
    </row>
    <row r="2756" spans="2:9" ht="15" customHeight="1" x14ac:dyDescent="0.25">
      <c r="B2756" s="9" t="s">
        <v>3595</v>
      </c>
      <c r="C2756" s="1">
        <v>1</v>
      </c>
      <c r="D2756" s="2" t="s">
        <v>8595</v>
      </c>
      <c r="E2756" s="16"/>
      <c r="F2756" s="16" t="str">
        <f>IF(INDEX(I.Electricity.ES3U16C1,1)="","",INDEX(I.Electricity.ES3U16C1,1))</f>
        <v/>
      </c>
      <c r="G2756" s="16"/>
      <c r="H2756" s="1" t="str">
        <f>IF(AND(I.Developer.ES3=TRUE,I.Facility.UnitCount&gt;=16,I.Developer.C1=TRUE,F2756=""),"Incomplete","Complete")</f>
        <v>Complete</v>
      </c>
      <c r="I2756" s="68" t="s">
        <v>3596</v>
      </c>
    </row>
    <row r="2757" spans="2:9" ht="15" customHeight="1" x14ac:dyDescent="0.25">
      <c r="B2757" s="9" t="s">
        <v>3595</v>
      </c>
      <c r="C2757" s="1">
        <v>2</v>
      </c>
      <c r="D2757" s="2" t="s">
        <v>8595</v>
      </c>
      <c r="E2757" s="16"/>
      <c r="F2757" s="16" t="str">
        <f>IF(INDEX(I.Electricity.ES3U16C1,2)="","",INDEX(I.Electricity.ES3U16C1,2))</f>
        <v/>
      </c>
      <c r="G2757" s="16"/>
      <c r="H2757" s="1" t="str">
        <f>IF(AND(I.Developer.ES3=TRUE,I.Facility.UnitCount&gt;=16,I.Developer.C1=TRUE,F2757=""),"Incomplete","Complete")</f>
        <v>Complete</v>
      </c>
      <c r="I2757" s="68" t="s">
        <v>3597</v>
      </c>
    </row>
    <row r="2758" spans="2:9" ht="15" customHeight="1" x14ac:dyDescent="0.25">
      <c r="B2758" s="7" t="s">
        <v>3595</v>
      </c>
      <c r="C2758" s="5">
        <v>3</v>
      </c>
      <c r="D2758" s="6" t="s">
        <v>8595</v>
      </c>
      <c r="E2758" s="76"/>
      <c r="F2758" s="76" t="str">
        <f>IF(INDEX(I.Electricity.ES3U16C1,3)="","",INDEX(I.Electricity.ES3U16C1,3))</f>
        <v/>
      </c>
      <c r="G2758" s="76"/>
      <c r="H2758" s="5" t="str">
        <f>IF(AND(I.Developer.ES3=TRUE,I.Facility.UnitCount&gt;=16,I.Developer.C1=TRUE,F2758=""),"Incomplete","Complete")</f>
        <v>Complete</v>
      </c>
      <c r="I2758" s="71" t="s">
        <v>3598</v>
      </c>
    </row>
    <row r="2759" spans="2:9" ht="15" customHeight="1" x14ac:dyDescent="0.25">
      <c r="B2759" s="9" t="s">
        <v>3599</v>
      </c>
      <c r="C2759" s="1">
        <v>1</v>
      </c>
      <c r="D2759" s="2" t="s">
        <v>8596</v>
      </c>
      <c r="E2759" s="16"/>
      <c r="F2759" s="16" t="str">
        <f>IF(INDEX(I.Electricity.ES3U17C1,1)="","",INDEX(I.Electricity.ES3U17C1,1))</f>
        <v/>
      </c>
      <c r="G2759" s="16"/>
      <c r="H2759" s="1" t="str">
        <f>IF(AND(I.Developer.ES3=TRUE,I.Facility.UnitCount&gt;=17,I.Developer.C1=TRUE,F2759=""),"Incomplete","Complete")</f>
        <v>Complete</v>
      </c>
      <c r="I2759" s="68" t="s">
        <v>3600</v>
      </c>
    </row>
    <row r="2760" spans="2:9" ht="15" customHeight="1" x14ac:dyDescent="0.25">
      <c r="B2760" s="9" t="s">
        <v>3599</v>
      </c>
      <c r="C2760" s="1">
        <v>2</v>
      </c>
      <c r="D2760" s="2" t="s">
        <v>8596</v>
      </c>
      <c r="E2760" s="16"/>
      <c r="F2760" s="16" t="str">
        <f>IF(INDEX(I.Electricity.ES3U17C1,2)="","",INDEX(I.Electricity.ES3U17C1,2))</f>
        <v/>
      </c>
      <c r="G2760" s="16"/>
      <c r="H2760" s="1" t="str">
        <f>IF(AND(I.Developer.ES3=TRUE,I.Facility.UnitCount&gt;=17,I.Developer.C1=TRUE,F2760=""),"Incomplete","Complete")</f>
        <v>Complete</v>
      </c>
      <c r="I2760" s="68" t="s">
        <v>3601</v>
      </c>
    </row>
    <row r="2761" spans="2:9" ht="15" customHeight="1" x14ac:dyDescent="0.25">
      <c r="B2761" s="7" t="s">
        <v>3599</v>
      </c>
      <c r="C2761" s="5">
        <v>3</v>
      </c>
      <c r="D2761" s="6" t="s">
        <v>8596</v>
      </c>
      <c r="E2761" s="76"/>
      <c r="F2761" s="76" t="str">
        <f>IF(INDEX(I.Electricity.ES3U17C1,3)="","",INDEX(I.Electricity.ES3U17C1,3))</f>
        <v/>
      </c>
      <c r="G2761" s="76"/>
      <c r="H2761" s="5" t="str">
        <f>IF(AND(I.Developer.ES3=TRUE,I.Facility.UnitCount&gt;=17,I.Developer.C1=TRUE,F2761=""),"Incomplete","Complete")</f>
        <v>Complete</v>
      </c>
      <c r="I2761" s="71" t="s">
        <v>3602</v>
      </c>
    </row>
    <row r="2762" spans="2:9" ht="15" customHeight="1" x14ac:dyDescent="0.25">
      <c r="B2762" s="9" t="s">
        <v>3603</v>
      </c>
      <c r="C2762" s="1">
        <v>1</v>
      </c>
      <c r="D2762" s="2" t="s">
        <v>8597</v>
      </c>
      <c r="E2762" s="16"/>
      <c r="F2762" s="16" t="str">
        <f>IF(INDEX(I.Electricity.ES3U18C1,1)="","",INDEX(I.Electricity.ES3U18C1,1))</f>
        <v/>
      </c>
      <c r="G2762" s="16"/>
      <c r="H2762" s="1" t="str">
        <f>IF(AND(I.Developer.ES3=TRUE,I.Facility.UnitCount&gt;=18,I.Developer.C1=TRUE,F2762=""),"Incomplete","Complete")</f>
        <v>Complete</v>
      </c>
      <c r="I2762" s="68" t="s">
        <v>3604</v>
      </c>
    </row>
    <row r="2763" spans="2:9" ht="15" customHeight="1" x14ac:dyDescent="0.25">
      <c r="B2763" s="9" t="s">
        <v>3603</v>
      </c>
      <c r="C2763" s="1">
        <v>2</v>
      </c>
      <c r="D2763" s="2" t="s">
        <v>8597</v>
      </c>
      <c r="E2763" s="16"/>
      <c r="F2763" s="16" t="str">
        <f>IF(INDEX(I.Electricity.ES3U18C1,2)="","",INDEX(I.Electricity.ES3U18C1,2))</f>
        <v/>
      </c>
      <c r="G2763" s="16"/>
      <c r="H2763" s="1" t="str">
        <f>IF(AND(I.Developer.ES3=TRUE,I.Facility.UnitCount&gt;=18,I.Developer.C1=TRUE,F2763=""),"Incomplete","Complete")</f>
        <v>Complete</v>
      </c>
      <c r="I2763" s="68" t="s">
        <v>3605</v>
      </c>
    </row>
    <row r="2764" spans="2:9" ht="15" customHeight="1" x14ac:dyDescent="0.25">
      <c r="B2764" s="7" t="s">
        <v>3603</v>
      </c>
      <c r="C2764" s="5">
        <v>3</v>
      </c>
      <c r="D2764" s="6" t="s">
        <v>8597</v>
      </c>
      <c r="E2764" s="76"/>
      <c r="F2764" s="76" t="str">
        <f>IF(INDEX(I.Electricity.ES3U18C1,3)="","",INDEX(I.Electricity.ES3U18C1,3))</f>
        <v/>
      </c>
      <c r="G2764" s="76"/>
      <c r="H2764" s="5" t="str">
        <f>IF(AND(I.Developer.ES3=TRUE,I.Facility.UnitCount&gt;=18,I.Developer.C1=TRUE,F2764=""),"Incomplete","Complete")</f>
        <v>Complete</v>
      </c>
      <c r="I2764" s="71" t="s">
        <v>3606</v>
      </c>
    </row>
    <row r="2765" spans="2:9" ht="15" customHeight="1" x14ac:dyDescent="0.25">
      <c r="B2765" s="9" t="s">
        <v>3607</v>
      </c>
      <c r="C2765" s="1">
        <v>1</v>
      </c>
      <c r="D2765" s="2" t="s">
        <v>8598</v>
      </c>
      <c r="E2765" s="16"/>
      <c r="F2765" s="16" t="str">
        <f>IF(INDEX(I.Electricity.ES3U19C1,1)="","",INDEX(I.Electricity.ES3U19C1,1))</f>
        <v/>
      </c>
      <c r="G2765" s="16"/>
      <c r="H2765" s="1" t="str">
        <f>IF(AND(I.Developer.ES3=TRUE,I.Facility.UnitCount&gt;=19,I.Developer.C1=TRUE,F2765=""),"Incomplete","Complete")</f>
        <v>Complete</v>
      </c>
      <c r="I2765" s="68" t="s">
        <v>3608</v>
      </c>
    </row>
    <row r="2766" spans="2:9" ht="15" customHeight="1" x14ac:dyDescent="0.25">
      <c r="B2766" s="9" t="s">
        <v>3607</v>
      </c>
      <c r="C2766" s="1">
        <v>2</v>
      </c>
      <c r="D2766" s="2" t="s">
        <v>8598</v>
      </c>
      <c r="E2766" s="16"/>
      <c r="F2766" s="16" t="str">
        <f>IF(INDEX(I.Electricity.ES3U19C1,2)="","",INDEX(I.Electricity.ES3U19C1,2))</f>
        <v/>
      </c>
      <c r="G2766" s="16"/>
      <c r="H2766" s="1" t="str">
        <f>IF(AND(I.Developer.ES3=TRUE,I.Facility.UnitCount&gt;=19,I.Developer.C1=TRUE,F2766=""),"Incomplete","Complete")</f>
        <v>Complete</v>
      </c>
      <c r="I2766" s="68" t="s">
        <v>3609</v>
      </c>
    </row>
    <row r="2767" spans="2:9" ht="15" customHeight="1" x14ac:dyDescent="0.25">
      <c r="B2767" s="7" t="s">
        <v>3607</v>
      </c>
      <c r="C2767" s="5">
        <v>3</v>
      </c>
      <c r="D2767" s="6" t="s">
        <v>8598</v>
      </c>
      <c r="E2767" s="76"/>
      <c r="F2767" s="76" t="str">
        <f>IF(INDEX(I.Electricity.ES3U19C1,3)="","",INDEX(I.Electricity.ES3U19C1,3))</f>
        <v/>
      </c>
      <c r="G2767" s="76"/>
      <c r="H2767" s="5" t="str">
        <f>IF(AND(I.Developer.ES3=TRUE,I.Facility.UnitCount&gt;=19,I.Developer.C1=TRUE,F2767=""),"Incomplete","Complete")</f>
        <v>Complete</v>
      </c>
      <c r="I2767" s="71" t="s">
        <v>3610</v>
      </c>
    </row>
    <row r="2768" spans="2:9" ht="15" customHeight="1" x14ac:dyDescent="0.25">
      <c r="B2768" s="9" t="s">
        <v>3611</v>
      </c>
      <c r="C2768" s="1">
        <v>1</v>
      </c>
      <c r="D2768" s="2" t="s">
        <v>8599</v>
      </c>
      <c r="E2768" s="16"/>
      <c r="F2768" s="16" t="str">
        <f>IF(INDEX(I.Electricity.ES3U20C1,1)="","",INDEX(I.Electricity.ES3U20C1,1))</f>
        <v/>
      </c>
      <c r="G2768" s="16"/>
      <c r="H2768" s="1" t="str">
        <f>IF(AND(I.Developer.ES3=TRUE,I.Facility.UnitCount&gt;=20,I.Developer.C1=TRUE,F2768=""),"Incomplete","Complete")</f>
        <v>Complete</v>
      </c>
      <c r="I2768" s="68" t="s">
        <v>3612</v>
      </c>
    </row>
    <row r="2769" spans="2:9" ht="15" customHeight="1" x14ac:dyDescent="0.25">
      <c r="B2769" s="9" t="s">
        <v>3611</v>
      </c>
      <c r="C2769" s="1">
        <v>2</v>
      </c>
      <c r="D2769" s="2" t="s">
        <v>8599</v>
      </c>
      <c r="E2769" s="16"/>
      <c r="F2769" s="16" t="str">
        <f>IF(INDEX(I.Electricity.ES3U20C1,2)="","",INDEX(I.Electricity.ES3U20C1,2))</f>
        <v/>
      </c>
      <c r="G2769" s="16"/>
      <c r="H2769" s="1" t="str">
        <f>IF(AND(I.Developer.ES3=TRUE,I.Facility.UnitCount&gt;=20,I.Developer.C1=TRUE,F2769=""),"Incomplete","Complete")</f>
        <v>Complete</v>
      </c>
      <c r="I2769" s="68" t="s">
        <v>3613</v>
      </c>
    </row>
    <row r="2770" spans="2:9" ht="15" customHeight="1" x14ac:dyDescent="0.25">
      <c r="B2770" s="7" t="s">
        <v>3611</v>
      </c>
      <c r="C2770" s="5">
        <v>3</v>
      </c>
      <c r="D2770" s="6" t="s">
        <v>8599</v>
      </c>
      <c r="E2770" s="76"/>
      <c r="F2770" s="76" t="str">
        <f>IF(INDEX(I.Electricity.ES3U20C1,3)="","",INDEX(I.Electricity.ES3U20C1,3))</f>
        <v/>
      </c>
      <c r="G2770" s="76"/>
      <c r="H2770" s="5" t="str">
        <f>IF(AND(I.Developer.ES3=TRUE,I.Facility.UnitCount&gt;=20,I.Developer.C1=TRUE,F2770=""),"Incomplete","Complete")</f>
        <v>Complete</v>
      </c>
      <c r="I2770" s="71" t="s">
        <v>3614</v>
      </c>
    </row>
    <row r="2771" spans="2:9" ht="15" customHeight="1" x14ac:dyDescent="0.25">
      <c r="B2771" s="9" t="s">
        <v>3615</v>
      </c>
      <c r="C2771" s="1">
        <v>1</v>
      </c>
      <c r="D2771" s="2" t="s">
        <v>8600</v>
      </c>
      <c r="E2771" s="16"/>
      <c r="F2771" s="16" t="str">
        <f>IF(INDEX(I.Electricity.ES3U1C2,1)="","",INDEX(I.Electricity.ES3U1C2,1))</f>
        <v/>
      </c>
      <c r="G2771" s="16"/>
      <c r="H2771" s="1" t="str">
        <f t="shared" ref="H2771:H2794" si="80">IF(AND(I.Developer.ES3=TRUE,I.Facility.UnitCount&gt;=1,I.Developer.C2=TRUE,F2771=""),"Incomplete","Complete")</f>
        <v>Complete</v>
      </c>
      <c r="I2771" s="68" t="s">
        <v>3616</v>
      </c>
    </row>
    <row r="2772" spans="2:9" ht="15" customHeight="1" x14ac:dyDescent="0.25">
      <c r="B2772" s="9" t="s">
        <v>3615</v>
      </c>
      <c r="C2772" s="1">
        <v>2</v>
      </c>
      <c r="D2772" s="2" t="s">
        <v>8600</v>
      </c>
      <c r="E2772" s="16"/>
      <c r="F2772" s="16" t="str">
        <f>IF(INDEX(I.Electricity.ES3U1C2,2)="","",INDEX(I.Electricity.ES3U1C2,2))</f>
        <v/>
      </c>
      <c r="G2772" s="16"/>
      <c r="H2772" s="1" t="str">
        <f t="shared" si="80"/>
        <v>Complete</v>
      </c>
      <c r="I2772" s="68" t="s">
        <v>3617</v>
      </c>
    </row>
    <row r="2773" spans="2:9" ht="15" customHeight="1" x14ac:dyDescent="0.25">
      <c r="B2773" s="9" t="s">
        <v>3615</v>
      </c>
      <c r="C2773" s="1">
        <v>3</v>
      </c>
      <c r="D2773" s="2" t="s">
        <v>8600</v>
      </c>
      <c r="E2773" s="16"/>
      <c r="F2773" s="16" t="str">
        <f>IF(INDEX(I.Electricity.ES3U1C2,3)="","",INDEX(I.Electricity.ES3U1C2,3))</f>
        <v/>
      </c>
      <c r="G2773" s="16"/>
      <c r="H2773" s="1" t="str">
        <f t="shared" si="80"/>
        <v>Complete</v>
      </c>
      <c r="I2773" s="68" t="s">
        <v>3618</v>
      </c>
    </row>
    <row r="2774" spans="2:9" ht="15" customHeight="1" x14ac:dyDescent="0.25">
      <c r="B2774" s="9" t="s">
        <v>3615</v>
      </c>
      <c r="C2774" s="1">
        <v>4</v>
      </c>
      <c r="D2774" s="2" t="s">
        <v>8600</v>
      </c>
      <c r="E2774" s="16"/>
      <c r="F2774" s="16" t="str">
        <f>IF(INDEX(I.Electricity.ES3U1C2,4)="","",INDEX(I.Electricity.ES3U1C2,4))</f>
        <v/>
      </c>
      <c r="G2774" s="16"/>
      <c r="H2774" s="1" t="str">
        <f t="shared" si="80"/>
        <v>Complete</v>
      </c>
      <c r="I2774" s="68" t="s">
        <v>3619</v>
      </c>
    </row>
    <row r="2775" spans="2:9" ht="15" customHeight="1" x14ac:dyDescent="0.25">
      <c r="B2775" s="9" t="s">
        <v>3615</v>
      </c>
      <c r="C2775" s="1">
        <v>5</v>
      </c>
      <c r="D2775" s="2" t="s">
        <v>8600</v>
      </c>
      <c r="E2775" s="16"/>
      <c r="F2775" s="16" t="str">
        <f>IF(INDEX(I.Electricity.ES3U1C2,5)="","",INDEX(I.Electricity.ES3U1C2,5))</f>
        <v/>
      </c>
      <c r="G2775" s="16"/>
      <c r="H2775" s="1" t="str">
        <f t="shared" si="80"/>
        <v>Complete</v>
      </c>
      <c r="I2775" s="68" t="s">
        <v>3620</v>
      </c>
    </row>
    <row r="2776" spans="2:9" ht="15" customHeight="1" x14ac:dyDescent="0.25">
      <c r="B2776" s="9" t="s">
        <v>3615</v>
      </c>
      <c r="C2776" s="1">
        <v>6</v>
      </c>
      <c r="D2776" s="2" t="s">
        <v>8600</v>
      </c>
      <c r="E2776" s="16"/>
      <c r="F2776" s="16" t="str">
        <f>IF(INDEX(I.Electricity.ES3U1C2,6)="","",INDEX(I.Electricity.ES3U1C2,6))</f>
        <v/>
      </c>
      <c r="G2776" s="16"/>
      <c r="H2776" s="1" t="str">
        <f t="shared" si="80"/>
        <v>Complete</v>
      </c>
      <c r="I2776" s="68" t="s">
        <v>3621</v>
      </c>
    </row>
    <row r="2777" spans="2:9" ht="15" customHeight="1" x14ac:dyDescent="0.25">
      <c r="B2777" s="9" t="s">
        <v>3615</v>
      </c>
      <c r="C2777" s="1">
        <v>7</v>
      </c>
      <c r="D2777" s="2" t="s">
        <v>8600</v>
      </c>
      <c r="E2777" s="16"/>
      <c r="F2777" s="16" t="str">
        <f>IF(INDEX(I.Electricity.ES3U1C2,7)="","",INDEX(I.Electricity.ES3U1C2,7))</f>
        <v/>
      </c>
      <c r="G2777" s="16"/>
      <c r="H2777" s="1" t="str">
        <f t="shared" si="80"/>
        <v>Complete</v>
      </c>
      <c r="I2777" s="68" t="s">
        <v>3622</v>
      </c>
    </row>
    <row r="2778" spans="2:9" ht="15" customHeight="1" x14ac:dyDescent="0.25">
      <c r="B2778" s="9" t="s">
        <v>3615</v>
      </c>
      <c r="C2778" s="1">
        <v>8</v>
      </c>
      <c r="D2778" s="2" t="s">
        <v>8600</v>
      </c>
      <c r="E2778" s="16"/>
      <c r="F2778" s="16" t="str">
        <f>IF(INDEX(I.Electricity.ES3U1C2,8)="","",INDEX(I.Electricity.ES3U1C2,8))</f>
        <v/>
      </c>
      <c r="G2778" s="16"/>
      <c r="H2778" s="1" t="str">
        <f t="shared" si="80"/>
        <v>Complete</v>
      </c>
      <c r="I2778" s="68" t="s">
        <v>3623</v>
      </c>
    </row>
    <row r="2779" spans="2:9" ht="15" customHeight="1" x14ac:dyDescent="0.25">
      <c r="B2779" s="9" t="s">
        <v>3615</v>
      </c>
      <c r="C2779" s="1">
        <v>9</v>
      </c>
      <c r="D2779" s="2" t="s">
        <v>8600</v>
      </c>
      <c r="E2779" s="16"/>
      <c r="F2779" s="16" t="str">
        <f>IF(INDEX(I.Electricity.ES3U1C2,9)="","",INDEX(I.Electricity.ES3U1C2,9))</f>
        <v/>
      </c>
      <c r="G2779" s="16"/>
      <c r="H2779" s="1" t="str">
        <f t="shared" si="80"/>
        <v>Complete</v>
      </c>
      <c r="I2779" s="68" t="s">
        <v>3624</v>
      </c>
    </row>
    <row r="2780" spans="2:9" ht="15" customHeight="1" x14ac:dyDescent="0.25">
      <c r="B2780" s="9" t="s">
        <v>3615</v>
      </c>
      <c r="C2780" s="1">
        <v>10</v>
      </c>
      <c r="D2780" s="2" t="s">
        <v>8600</v>
      </c>
      <c r="E2780" s="16"/>
      <c r="F2780" s="16" t="str">
        <f>IF(INDEX(I.Electricity.ES3U1C2,10)="","",INDEX(I.Electricity.ES3U1C2,10))</f>
        <v/>
      </c>
      <c r="G2780" s="16"/>
      <c r="H2780" s="1" t="str">
        <f t="shared" si="80"/>
        <v>Complete</v>
      </c>
      <c r="I2780" s="68" t="s">
        <v>3625</v>
      </c>
    </row>
    <row r="2781" spans="2:9" ht="15" customHeight="1" x14ac:dyDescent="0.25">
      <c r="B2781" s="9" t="s">
        <v>3615</v>
      </c>
      <c r="C2781" s="1">
        <v>11</v>
      </c>
      <c r="D2781" s="2" t="s">
        <v>8600</v>
      </c>
      <c r="E2781" s="16"/>
      <c r="F2781" s="16" t="str">
        <f>IF(INDEX(I.Electricity.ES3U1C2,11)="","",INDEX(I.Electricity.ES3U1C2,11))</f>
        <v/>
      </c>
      <c r="G2781" s="16"/>
      <c r="H2781" s="1" t="str">
        <f t="shared" si="80"/>
        <v>Complete</v>
      </c>
      <c r="I2781" s="68" t="s">
        <v>3626</v>
      </c>
    </row>
    <row r="2782" spans="2:9" ht="15" customHeight="1" x14ac:dyDescent="0.25">
      <c r="B2782" s="9" t="s">
        <v>3615</v>
      </c>
      <c r="C2782" s="1">
        <v>12</v>
      </c>
      <c r="D2782" s="2" t="s">
        <v>8600</v>
      </c>
      <c r="E2782" s="16"/>
      <c r="F2782" s="16" t="str">
        <f>IF(INDEX(I.Electricity.ES3U1C2,12)="","",INDEX(I.Electricity.ES3U1C2,12))</f>
        <v/>
      </c>
      <c r="G2782" s="16"/>
      <c r="H2782" s="1" t="str">
        <f t="shared" si="80"/>
        <v>Complete</v>
      </c>
      <c r="I2782" s="68" t="s">
        <v>3627</v>
      </c>
    </row>
    <row r="2783" spans="2:9" ht="15" customHeight="1" x14ac:dyDescent="0.25">
      <c r="B2783" s="9" t="s">
        <v>3615</v>
      </c>
      <c r="C2783" s="1">
        <v>13</v>
      </c>
      <c r="D2783" s="2" t="s">
        <v>8600</v>
      </c>
      <c r="E2783" s="16"/>
      <c r="F2783" s="16" t="str">
        <f>IF(INDEX(I.Electricity.ES3U1C2,13)="","",INDEX(I.Electricity.ES3U1C2,13))</f>
        <v/>
      </c>
      <c r="G2783" s="16"/>
      <c r="H2783" s="1" t="str">
        <f t="shared" si="80"/>
        <v>Complete</v>
      </c>
      <c r="I2783" s="68" t="s">
        <v>3628</v>
      </c>
    </row>
    <row r="2784" spans="2:9" ht="15" customHeight="1" x14ac:dyDescent="0.25">
      <c r="B2784" s="9" t="s">
        <v>3615</v>
      </c>
      <c r="C2784" s="1">
        <v>14</v>
      </c>
      <c r="D2784" s="2" t="s">
        <v>8600</v>
      </c>
      <c r="E2784" s="16"/>
      <c r="F2784" s="16" t="str">
        <f>IF(INDEX(I.Electricity.ES3U1C2,14)="","",INDEX(I.Electricity.ES3U1C2,14))</f>
        <v/>
      </c>
      <c r="G2784" s="16"/>
      <c r="H2784" s="1" t="str">
        <f t="shared" si="80"/>
        <v>Complete</v>
      </c>
      <c r="I2784" s="68" t="s">
        <v>3629</v>
      </c>
    </row>
    <row r="2785" spans="2:9" ht="15" customHeight="1" x14ac:dyDescent="0.25">
      <c r="B2785" s="9" t="s">
        <v>3615</v>
      </c>
      <c r="C2785" s="1">
        <v>15</v>
      </c>
      <c r="D2785" s="2" t="s">
        <v>8600</v>
      </c>
      <c r="E2785" s="16"/>
      <c r="F2785" s="16" t="str">
        <f>IF(INDEX(I.Electricity.ES3U1C2,15)="","",INDEX(I.Electricity.ES3U1C2,15))</f>
        <v/>
      </c>
      <c r="G2785" s="16"/>
      <c r="H2785" s="1" t="str">
        <f t="shared" si="80"/>
        <v>Complete</v>
      </c>
      <c r="I2785" s="68" t="s">
        <v>3630</v>
      </c>
    </row>
    <row r="2786" spans="2:9" ht="15" customHeight="1" x14ac:dyDescent="0.25">
      <c r="B2786" s="9" t="s">
        <v>3615</v>
      </c>
      <c r="C2786" s="1">
        <v>16</v>
      </c>
      <c r="D2786" s="2" t="s">
        <v>8600</v>
      </c>
      <c r="E2786" s="16"/>
      <c r="F2786" s="16" t="str">
        <f>IF(INDEX(I.Electricity.ES3U1C2,16)="","",INDEX(I.Electricity.ES3U1C2,16))</f>
        <v/>
      </c>
      <c r="G2786" s="16"/>
      <c r="H2786" s="1" t="str">
        <f t="shared" si="80"/>
        <v>Complete</v>
      </c>
      <c r="I2786" s="68" t="s">
        <v>3631</v>
      </c>
    </row>
    <row r="2787" spans="2:9" ht="15" customHeight="1" x14ac:dyDescent="0.25">
      <c r="B2787" s="9" t="s">
        <v>3615</v>
      </c>
      <c r="C2787" s="1">
        <v>17</v>
      </c>
      <c r="D2787" s="2" t="s">
        <v>8600</v>
      </c>
      <c r="E2787" s="16"/>
      <c r="F2787" s="16" t="str">
        <f>IF(INDEX(I.Electricity.ES3U1C2,17)="","",INDEX(I.Electricity.ES3U1C2,17))</f>
        <v/>
      </c>
      <c r="G2787" s="16"/>
      <c r="H2787" s="1" t="str">
        <f t="shared" si="80"/>
        <v>Complete</v>
      </c>
      <c r="I2787" s="68" t="s">
        <v>3632</v>
      </c>
    </row>
    <row r="2788" spans="2:9" ht="15" customHeight="1" x14ac:dyDescent="0.25">
      <c r="B2788" s="9" t="s">
        <v>3615</v>
      </c>
      <c r="C2788" s="1">
        <v>18</v>
      </c>
      <c r="D2788" s="2" t="s">
        <v>8600</v>
      </c>
      <c r="E2788" s="16"/>
      <c r="F2788" s="16" t="str">
        <f>IF(INDEX(I.Electricity.ES3U1C2,18)="","",INDEX(I.Electricity.ES3U1C2,18))</f>
        <v/>
      </c>
      <c r="G2788" s="16"/>
      <c r="H2788" s="1" t="str">
        <f t="shared" si="80"/>
        <v>Complete</v>
      </c>
      <c r="I2788" s="68" t="s">
        <v>3633</v>
      </c>
    </row>
    <row r="2789" spans="2:9" ht="15" customHeight="1" x14ac:dyDescent="0.25">
      <c r="B2789" s="9" t="s">
        <v>3615</v>
      </c>
      <c r="C2789" s="1">
        <v>19</v>
      </c>
      <c r="D2789" s="2" t="s">
        <v>8600</v>
      </c>
      <c r="E2789" s="16"/>
      <c r="F2789" s="16" t="str">
        <f>IF(INDEX(I.Electricity.ES3U1C2,19)="","",INDEX(I.Electricity.ES3U1C2,19))</f>
        <v/>
      </c>
      <c r="G2789" s="16"/>
      <c r="H2789" s="1" t="str">
        <f t="shared" si="80"/>
        <v>Complete</v>
      </c>
      <c r="I2789" s="68" t="s">
        <v>3634</v>
      </c>
    </row>
    <row r="2790" spans="2:9" ht="15" customHeight="1" x14ac:dyDescent="0.25">
      <c r="B2790" s="9" t="s">
        <v>3615</v>
      </c>
      <c r="C2790" s="1">
        <v>20</v>
      </c>
      <c r="D2790" s="2" t="s">
        <v>8600</v>
      </c>
      <c r="E2790" s="16"/>
      <c r="F2790" s="16" t="str">
        <f>IF(INDEX(I.Electricity.ES3U1C2,20)="","",INDEX(I.Electricity.ES3U1C2,20))</f>
        <v/>
      </c>
      <c r="G2790" s="16"/>
      <c r="H2790" s="1" t="str">
        <f t="shared" si="80"/>
        <v>Complete</v>
      </c>
      <c r="I2790" s="68" t="s">
        <v>3635</v>
      </c>
    </row>
    <row r="2791" spans="2:9" ht="15" customHeight="1" x14ac:dyDescent="0.25">
      <c r="B2791" s="9" t="s">
        <v>3615</v>
      </c>
      <c r="C2791" s="1">
        <v>21</v>
      </c>
      <c r="D2791" s="2" t="s">
        <v>8600</v>
      </c>
      <c r="E2791" s="16"/>
      <c r="F2791" s="16" t="str">
        <f>IF(INDEX(I.Electricity.ES3U1C2,21)="","",INDEX(I.Electricity.ES3U1C2,21))</f>
        <v/>
      </c>
      <c r="G2791" s="16"/>
      <c r="H2791" s="1" t="str">
        <f t="shared" si="80"/>
        <v>Complete</v>
      </c>
      <c r="I2791" s="68" t="s">
        <v>3636</v>
      </c>
    </row>
    <row r="2792" spans="2:9" ht="15" customHeight="1" x14ac:dyDescent="0.25">
      <c r="B2792" s="9" t="s">
        <v>3615</v>
      </c>
      <c r="C2792" s="1">
        <v>22</v>
      </c>
      <c r="D2792" s="2" t="s">
        <v>8600</v>
      </c>
      <c r="E2792" s="16"/>
      <c r="F2792" s="16" t="str">
        <f>IF(INDEX(I.Electricity.ES3U1C2,22)="","",INDEX(I.Electricity.ES3U1C2,22))</f>
        <v/>
      </c>
      <c r="G2792" s="16"/>
      <c r="H2792" s="1" t="str">
        <f t="shared" si="80"/>
        <v>Complete</v>
      </c>
      <c r="I2792" s="68" t="s">
        <v>3637</v>
      </c>
    </row>
    <row r="2793" spans="2:9" ht="15" customHeight="1" x14ac:dyDescent="0.25">
      <c r="B2793" s="9" t="s">
        <v>3615</v>
      </c>
      <c r="C2793" s="1">
        <v>23</v>
      </c>
      <c r="D2793" s="2" t="s">
        <v>8600</v>
      </c>
      <c r="E2793" s="16"/>
      <c r="F2793" s="16" t="str">
        <f>IF(INDEX(I.Electricity.ES3U1C2,23)="","",INDEX(I.Electricity.ES3U1C2,23))</f>
        <v/>
      </c>
      <c r="G2793" s="16"/>
      <c r="H2793" s="1" t="str">
        <f t="shared" si="80"/>
        <v>Complete</v>
      </c>
      <c r="I2793" s="68" t="s">
        <v>3638</v>
      </c>
    </row>
    <row r="2794" spans="2:9" ht="15" customHeight="1" x14ac:dyDescent="0.25">
      <c r="B2794" s="7" t="s">
        <v>3615</v>
      </c>
      <c r="C2794" s="5">
        <v>24</v>
      </c>
      <c r="D2794" s="6" t="s">
        <v>8600</v>
      </c>
      <c r="E2794" s="76"/>
      <c r="F2794" s="76" t="str">
        <f>IF(INDEX(I.Electricity.ES3U1C2,24)="","",INDEX(I.Electricity.ES3U1C2,24))</f>
        <v/>
      </c>
      <c r="G2794" s="76"/>
      <c r="H2794" s="5" t="str">
        <f t="shared" si="80"/>
        <v>Complete</v>
      </c>
      <c r="I2794" s="71" t="s">
        <v>3639</v>
      </c>
    </row>
    <row r="2795" spans="2:9" ht="15" customHeight="1" x14ac:dyDescent="0.25">
      <c r="B2795" s="9" t="s">
        <v>3640</v>
      </c>
      <c r="C2795" s="1">
        <v>1</v>
      </c>
      <c r="D2795" s="2" t="s">
        <v>8601</v>
      </c>
      <c r="E2795" s="16"/>
      <c r="F2795" s="16" t="str">
        <f>IF(INDEX(I.Electricity.ES3U2C2,1)="","",INDEX(I.Electricity.ES3U2C2,1))</f>
        <v/>
      </c>
      <c r="G2795" s="16"/>
      <c r="H2795" s="1" t="str">
        <f t="shared" ref="H2795:H2818" si="81">IF(AND(I.Developer.ES3=TRUE,I.Facility.UnitCount&gt;=2,I.Developer.C2=TRUE,F2795=""),"Incomplete","Complete")</f>
        <v>Complete</v>
      </c>
      <c r="I2795" s="68" t="s">
        <v>3641</v>
      </c>
    </row>
    <row r="2796" spans="2:9" ht="15" customHeight="1" x14ac:dyDescent="0.25">
      <c r="B2796" s="9" t="s">
        <v>3640</v>
      </c>
      <c r="C2796" s="1">
        <v>2</v>
      </c>
      <c r="D2796" s="2" t="s">
        <v>8601</v>
      </c>
      <c r="E2796" s="16"/>
      <c r="F2796" s="16" t="str">
        <f>IF(INDEX(I.Electricity.ES3U2C2,2)="","",INDEX(I.Electricity.ES3U2C2,2))</f>
        <v/>
      </c>
      <c r="G2796" s="16"/>
      <c r="H2796" s="1" t="str">
        <f t="shared" si="81"/>
        <v>Complete</v>
      </c>
      <c r="I2796" s="68" t="s">
        <v>3642</v>
      </c>
    </row>
    <row r="2797" spans="2:9" ht="15" customHeight="1" x14ac:dyDescent="0.25">
      <c r="B2797" s="9" t="s">
        <v>3640</v>
      </c>
      <c r="C2797" s="1">
        <v>3</v>
      </c>
      <c r="D2797" s="2" t="s">
        <v>8601</v>
      </c>
      <c r="E2797" s="16"/>
      <c r="F2797" s="16" t="str">
        <f>IF(INDEX(I.Electricity.ES3U2C2,3)="","",INDEX(I.Electricity.ES3U2C2,3))</f>
        <v/>
      </c>
      <c r="G2797" s="16"/>
      <c r="H2797" s="1" t="str">
        <f t="shared" si="81"/>
        <v>Complete</v>
      </c>
      <c r="I2797" s="68" t="s">
        <v>3643</v>
      </c>
    </row>
    <row r="2798" spans="2:9" ht="15" customHeight="1" x14ac:dyDescent="0.25">
      <c r="B2798" s="9" t="s">
        <v>3640</v>
      </c>
      <c r="C2798" s="1">
        <v>4</v>
      </c>
      <c r="D2798" s="2" t="s">
        <v>8601</v>
      </c>
      <c r="E2798" s="16"/>
      <c r="F2798" s="16" t="str">
        <f>IF(INDEX(I.Electricity.ES3U2C2,4)="","",INDEX(I.Electricity.ES3U2C2,4))</f>
        <v/>
      </c>
      <c r="G2798" s="16"/>
      <c r="H2798" s="1" t="str">
        <f t="shared" si="81"/>
        <v>Complete</v>
      </c>
      <c r="I2798" s="68" t="s">
        <v>3644</v>
      </c>
    </row>
    <row r="2799" spans="2:9" ht="15" customHeight="1" x14ac:dyDescent="0.25">
      <c r="B2799" s="9" t="s">
        <v>3640</v>
      </c>
      <c r="C2799" s="1">
        <v>5</v>
      </c>
      <c r="D2799" s="2" t="s">
        <v>8601</v>
      </c>
      <c r="E2799" s="16"/>
      <c r="F2799" s="16" t="str">
        <f>IF(INDEX(I.Electricity.ES3U2C2,5)="","",INDEX(I.Electricity.ES3U2C2,5))</f>
        <v/>
      </c>
      <c r="G2799" s="16"/>
      <c r="H2799" s="1" t="str">
        <f t="shared" si="81"/>
        <v>Complete</v>
      </c>
      <c r="I2799" s="68" t="s">
        <v>3645</v>
      </c>
    </row>
    <row r="2800" spans="2:9" ht="15" customHeight="1" x14ac:dyDescent="0.25">
      <c r="B2800" s="9" t="s">
        <v>3640</v>
      </c>
      <c r="C2800" s="1">
        <v>6</v>
      </c>
      <c r="D2800" s="2" t="s">
        <v>8601</v>
      </c>
      <c r="E2800" s="16"/>
      <c r="F2800" s="16" t="str">
        <f>IF(INDEX(I.Electricity.ES3U2C2,6)="","",INDEX(I.Electricity.ES3U2C2,6))</f>
        <v/>
      </c>
      <c r="G2800" s="16"/>
      <c r="H2800" s="1" t="str">
        <f t="shared" si="81"/>
        <v>Complete</v>
      </c>
      <c r="I2800" s="68" t="s">
        <v>3646</v>
      </c>
    </row>
    <row r="2801" spans="2:9" ht="15" customHeight="1" x14ac:dyDescent="0.25">
      <c r="B2801" s="9" t="s">
        <v>3640</v>
      </c>
      <c r="C2801" s="1">
        <v>7</v>
      </c>
      <c r="D2801" s="2" t="s">
        <v>8601</v>
      </c>
      <c r="E2801" s="16"/>
      <c r="F2801" s="16" t="str">
        <f>IF(INDEX(I.Electricity.ES3U2C2,7)="","",INDEX(I.Electricity.ES3U2C2,7))</f>
        <v/>
      </c>
      <c r="G2801" s="16"/>
      <c r="H2801" s="1" t="str">
        <f t="shared" si="81"/>
        <v>Complete</v>
      </c>
      <c r="I2801" s="68" t="s">
        <v>3647</v>
      </c>
    </row>
    <row r="2802" spans="2:9" ht="15" customHeight="1" x14ac:dyDescent="0.25">
      <c r="B2802" s="9" t="s">
        <v>3640</v>
      </c>
      <c r="C2802" s="1">
        <v>8</v>
      </c>
      <c r="D2802" s="2" t="s">
        <v>8601</v>
      </c>
      <c r="E2802" s="16"/>
      <c r="F2802" s="16" t="str">
        <f>IF(INDEX(I.Electricity.ES3U2C2,8)="","",INDEX(I.Electricity.ES3U2C2,8))</f>
        <v/>
      </c>
      <c r="G2802" s="16"/>
      <c r="H2802" s="1" t="str">
        <f t="shared" si="81"/>
        <v>Complete</v>
      </c>
      <c r="I2802" s="68" t="s">
        <v>3648</v>
      </c>
    </row>
    <row r="2803" spans="2:9" ht="15" customHeight="1" x14ac:dyDescent="0.25">
      <c r="B2803" s="9" t="s">
        <v>3640</v>
      </c>
      <c r="C2803" s="1">
        <v>9</v>
      </c>
      <c r="D2803" s="2" t="s">
        <v>8601</v>
      </c>
      <c r="E2803" s="16"/>
      <c r="F2803" s="16" t="str">
        <f>IF(INDEX(I.Electricity.ES3U2C2,9)="","",INDEX(I.Electricity.ES3U2C2,9))</f>
        <v/>
      </c>
      <c r="G2803" s="16"/>
      <c r="H2803" s="1" t="str">
        <f t="shared" si="81"/>
        <v>Complete</v>
      </c>
      <c r="I2803" s="68" t="s">
        <v>3649</v>
      </c>
    </row>
    <row r="2804" spans="2:9" ht="15" customHeight="1" x14ac:dyDescent="0.25">
      <c r="B2804" s="9" t="s">
        <v>3640</v>
      </c>
      <c r="C2804" s="1">
        <v>10</v>
      </c>
      <c r="D2804" s="2" t="s">
        <v>8601</v>
      </c>
      <c r="E2804" s="16"/>
      <c r="F2804" s="16" t="str">
        <f>IF(INDEX(I.Electricity.ES3U2C2,10)="","",INDEX(I.Electricity.ES3U2C2,10))</f>
        <v/>
      </c>
      <c r="G2804" s="16"/>
      <c r="H2804" s="1" t="str">
        <f t="shared" si="81"/>
        <v>Complete</v>
      </c>
      <c r="I2804" s="68" t="s">
        <v>3650</v>
      </c>
    </row>
    <row r="2805" spans="2:9" ht="15" customHeight="1" x14ac:dyDescent="0.25">
      <c r="B2805" s="9" t="s">
        <v>3640</v>
      </c>
      <c r="C2805" s="1">
        <v>11</v>
      </c>
      <c r="D2805" s="2" t="s">
        <v>8601</v>
      </c>
      <c r="E2805" s="16"/>
      <c r="F2805" s="16" t="str">
        <f>IF(INDEX(I.Electricity.ES3U2C2,11)="","",INDEX(I.Electricity.ES3U2C2,11))</f>
        <v/>
      </c>
      <c r="G2805" s="16"/>
      <c r="H2805" s="1" t="str">
        <f t="shared" si="81"/>
        <v>Complete</v>
      </c>
      <c r="I2805" s="68" t="s">
        <v>3651</v>
      </c>
    </row>
    <row r="2806" spans="2:9" ht="15" customHeight="1" x14ac:dyDescent="0.25">
      <c r="B2806" s="9" t="s">
        <v>3640</v>
      </c>
      <c r="C2806" s="1">
        <v>12</v>
      </c>
      <c r="D2806" s="2" t="s">
        <v>8601</v>
      </c>
      <c r="E2806" s="16"/>
      <c r="F2806" s="16" t="str">
        <f>IF(INDEX(I.Electricity.ES3U2C2,12)="","",INDEX(I.Electricity.ES3U2C2,12))</f>
        <v/>
      </c>
      <c r="G2806" s="16"/>
      <c r="H2806" s="1" t="str">
        <f t="shared" si="81"/>
        <v>Complete</v>
      </c>
      <c r="I2806" s="68" t="s">
        <v>3652</v>
      </c>
    </row>
    <row r="2807" spans="2:9" ht="15" customHeight="1" x14ac:dyDescent="0.25">
      <c r="B2807" s="9" t="s">
        <v>3640</v>
      </c>
      <c r="C2807" s="1">
        <v>13</v>
      </c>
      <c r="D2807" s="2" t="s">
        <v>8601</v>
      </c>
      <c r="E2807" s="16"/>
      <c r="F2807" s="16" t="str">
        <f>IF(INDEX(I.Electricity.ES3U2C2,13)="","",INDEX(I.Electricity.ES3U2C2,13))</f>
        <v/>
      </c>
      <c r="G2807" s="16"/>
      <c r="H2807" s="1" t="str">
        <f t="shared" si="81"/>
        <v>Complete</v>
      </c>
      <c r="I2807" s="68" t="s">
        <v>3653</v>
      </c>
    </row>
    <row r="2808" spans="2:9" ht="15" customHeight="1" x14ac:dyDescent="0.25">
      <c r="B2808" s="9" t="s">
        <v>3640</v>
      </c>
      <c r="C2808" s="1">
        <v>14</v>
      </c>
      <c r="D2808" s="2" t="s">
        <v>8601</v>
      </c>
      <c r="E2808" s="16"/>
      <c r="F2808" s="16" t="str">
        <f>IF(INDEX(I.Electricity.ES3U2C2,14)="","",INDEX(I.Electricity.ES3U2C2,14))</f>
        <v/>
      </c>
      <c r="G2808" s="16"/>
      <c r="H2808" s="1" t="str">
        <f t="shared" si="81"/>
        <v>Complete</v>
      </c>
      <c r="I2808" s="68" t="s">
        <v>3654</v>
      </c>
    </row>
    <row r="2809" spans="2:9" ht="15" customHeight="1" x14ac:dyDescent="0.25">
      <c r="B2809" s="9" t="s">
        <v>3640</v>
      </c>
      <c r="C2809" s="1">
        <v>15</v>
      </c>
      <c r="D2809" s="2" t="s">
        <v>8601</v>
      </c>
      <c r="E2809" s="16"/>
      <c r="F2809" s="16" t="str">
        <f>IF(INDEX(I.Electricity.ES3U2C2,15)="","",INDEX(I.Electricity.ES3U2C2,15))</f>
        <v/>
      </c>
      <c r="G2809" s="16"/>
      <c r="H2809" s="1" t="str">
        <f t="shared" si="81"/>
        <v>Complete</v>
      </c>
      <c r="I2809" s="68" t="s">
        <v>3655</v>
      </c>
    </row>
    <row r="2810" spans="2:9" ht="15" customHeight="1" x14ac:dyDescent="0.25">
      <c r="B2810" s="9" t="s">
        <v>3640</v>
      </c>
      <c r="C2810" s="1">
        <v>16</v>
      </c>
      <c r="D2810" s="2" t="s">
        <v>8601</v>
      </c>
      <c r="E2810" s="16"/>
      <c r="F2810" s="16" t="str">
        <f>IF(INDEX(I.Electricity.ES3U2C2,16)="","",INDEX(I.Electricity.ES3U2C2,16))</f>
        <v/>
      </c>
      <c r="G2810" s="16"/>
      <c r="H2810" s="1" t="str">
        <f t="shared" si="81"/>
        <v>Complete</v>
      </c>
      <c r="I2810" s="68" t="s">
        <v>3656</v>
      </c>
    </row>
    <row r="2811" spans="2:9" ht="15" customHeight="1" x14ac:dyDescent="0.25">
      <c r="B2811" s="9" t="s">
        <v>3640</v>
      </c>
      <c r="C2811" s="1">
        <v>17</v>
      </c>
      <c r="D2811" s="2" t="s">
        <v>8601</v>
      </c>
      <c r="E2811" s="16"/>
      <c r="F2811" s="16" t="str">
        <f>IF(INDEX(I.Electricity.ES3U2C2,17)="","",INDEX(I.Electricity.ES3U2C2,17))</f>
        <v/>
      </c>
      <c r="G2811" s="16"/>
      <c r="H2811" s="1" t="str">
        <f t="shared" si="81"/>
        <v>Complete</v>
      </c>
      <c r="I2811" s="68" t="s">
        <v>3657</v>
      </c>
    </row>
    <row r="2812" spans="2:9" ht="15" customHeight="1" x14ac:dyDescent="0.25">
      <c r="B2812" s="9" t="s">
        <v>3640</v>
      </c>
      <c r="C2812" s="1">
        <v>18</v>
      </c>
      <c r="D2812" s="2" t="s">
        <v>8601</v>
      </c>
      <c r="E2812" s="16"/>
      <c r="F2812" s="16" t="str">
        <f>IF(INDEX(I.Electricity.ES3U2C2,18)="","",INDEX(I.Electricity.ES3U2C2,18))</f>
        <v/>
      </c>
      <c r="G2812" s="16"/>
      <c r="H2812" s="1" t="str">
        <f t="shared" si="81"/>
        <v>Complete</v>
      </c>
      <c r="I2812" s="68" t="s">
        <v>3658</v>
      </c>
    </row>
    <row r="2813" spans="2:9" ht="15" customHeight="1" x14ac:dyDescent="0.25">
      <c r="B2813" s="9" t="s">
        <v>3640</v>
      </c>
      <c r="C2813" s="1">
        <v>19</v>
      </c>
      <c r="D2813" s="2" t="s">
        <v>8601</v>
      </c>
      <c r="E2813" s="16"/>
      <c r="F2813" s="16" t="str">
        <f>IF(INDEX(I.Electricity.ES3U2C2,19)="","",INDEX(I.Electricity.ES3U2C2,19))</f>
        <v/>
      </c>
      <c r="G2813" s="16"/>
      <c r="H2813" s="1" t="str">
        <f t="shared" si="81"/>
        <v>Complete</v>
      </c>
      <c r="I2813" s="68" t="s">
        <v>3659</v>
      </c>
    </row>
    <row r="2814" spans="2:9" ht="15" customHeight="1" x14ac:dyDescent="0.25">
      <c r="B2814" s="9" t="s">
        <v>3640</v>
      </c>
      <c r="C2814" s="1">
        <v>20</v>
      </c>
      <c r="D2814" s="2" t="s">
        <v>8601</v>
      </c>
      <c r="E2814" s="16"/>
      <c r="F2814" s="16" t="str">
        <f>IF(INDEX(I.Electricity.ES3U2C2,20)="","",INDEX(I.Electricity.ES3U2C2,20))</f>
        <v/>
      </c>
      <c r="G2814" s="16"/>
      <c r="H2814" s="1" t="str">
        <f t="shared" si="81"/>
        <v>Complete</v>
      </c>
      <c r="I2814" s="68" t="s">
        <v>3660</v>
      </c>
    </row>
    <row r="2815" spans="2:9" ht="15" customHeight="1" x14ac:dyDescent="0.25">
      <c r="B2815" s="9" t="s">
        <v>3640</v>
      </c>
      <c r="C2815" s="1">
        <v>21</v>
      </c>
      <c r="D2815" s="2" t="s">
        <v>8601</v>
      </c>
      <c r="E2815" s="16"/>
      <c r="F2815" s="16" t="str">
        <f>IF(INDEX(I.Electricity.ES3U2C2,21)="","",INDEX(I.Electricity.ES3U2C2,21))</f>
        <v/>
      </c>
      <c r="G2815" s="16"/>
      <c r="H2815" s="1" t="str">
        <f t="shared" si="81"/>
        <v>Complete</v>
      </c>
      <c r="I2815" s="68" t="s">
        <v>3661</v>
      </c>
    </row>
    <row r="2816" spans="2:9" ht="15" customHeight="1" x14ac:dyDescent="0.25">
      <c r="B2816" s="9" t="s">
        <v>3640</v>
      </c>
      <c r="C2816" s="1">
        <v>22</v>
      </c>
      <c r="D2816" s="2" t="s">
        <v>8601</v>
      </c>
      <c r="E2816" s="16"/>
      <c r="F2816" s="16" t="str">
        <f>IF(INDEX(I.Electricity.ES3U2C2,22)="","",INDEX(I.Electricity.ES3U2C2,22))</f>
        <v/>
      </c>
      <c r="G2816" s="16"/>
      <c r="H2816" s="1" t="str">
        <f t="shared" si="81"/>
        <v>Complete</v>
      </c>
      <c r="I2816" s="68" t="s">
        <v>3662</v>
      </c>
    </row>
    <row r="2817" spans="2:9" ht="15" customHeight="1" x14ac:dyDescent="0.25">
      <c r="B2817" s="9" t="s">
        <v>3640</v>
      </c>
      <c r="C2817" s="1">
        <v>23</v>
      </c>
      <c r="D2817" s="2" t="s">
        <v>8601</v>
      </c>
      <c r="E2817" s="16"/>
      <c r="F2817" s="16" t="str">
        <f>IF(INDEX(I.Electricity.ES3U2C2,23)="","",INDEX(I.Electricity.ES3U2C2,23))</f>
        <v/>
      </c>
      <c r="G2817" s="16"/>
      <c r="H2817" s="1" t="str">
        <f t="shared" si="81"/>
        <v>Complete</v>
      </c>
      <c r="I2817" s="68" t="s">
        <v>3663</v>
      </c>
    </row>
    <row r="2818" spans="2:9" ht="15" customHeight="1" x14ac:dyDescent="0.25">
      <c r="B2818" s="7" t="s">
        <v>3640</v>
      </c>
      <c r="C2818" s="5">
        <v>24</v>
      </c>
      <c r="D2818" s="6" t="s">
        <v>8601</v>
      </c>
      <c r="E2818" s="76"/>
      <c r="F2818" s="76" t="str">
        <f>IF(INDEX(I.Electricity.ES3U2C2,24)="","",INDEX(I.Electricity.ES3U2C2,24))</f>
        <v/>
      </c>
      <c r="G2818" s="76"/>
      <c r="H2818" s="5" t="str">
        <f t="shared" si="81"/>
        <v>Complete</v>
      </c>
      <c r="I2818" s="71" t="s">
        <v>3664</v>
      </c>
    </row>
    <row r="2819" spans="2:9" ht="15" customHeight="1" x14ac:dyDescent="0.25">
      <c r="B2819" s="9" t="s">
        <v>3665</v>
      </c>
      <c r="C2819" s="1">
        <v>1</v>
      </c>
      <c r="D2819" s="2" t="s">
        <v>8602</v>
      </c>
      <c r="E2819" s="16"/>
      <c r="F2819" s="16" t="str">
        <f>IF(INDEX(I.Electricity.ES3U3C2,1)="","",INDEX(I.Electricity.ES3U3C2,1))</f>
        <v/>
      </c>
      <c r="G2819" s="16"/>
      <c r="H2819" s="1" t="str">
        <f t="shared" ref="H2819:H2842" si="82">IF(AND(I.Developer.ES3=TRUE,I.Facility.UnitCount&gt;=3,I.Developer.C2=TRUE,F2819=""),"Incomplete","Complete")</f>
        <v>Complete</v>
      </c>
      <c r="I2819" s="68" t="s">
        <v>3666</v>
      </c>
    </row>
    <row r="2820" spans="2:9" ht="15" customHeight="1" x14ac:dyDescent="0.25">
      <c r="B2820" s="9" t="s">
        <v>3665</v>
      </c>
      <c r="C2820" s="1">
        <v>2</v>
      </c>
      <c r="D2820" s="2" t="s">
        <v>8602</v>
      </c>
      <c r="E2820" s="16"/>
      <c r="F2820" s="16" t="str">
        <f>IF(INDEX(I.Electricity.ES3U3C2,2)="","",INDEX(I.Electricity.ES3U3C2,2))</f>
        <v/>
      </c>
      <c r="G2820" s="16"/>
      <c r="H2820" s="1" t="str">
        <f t="shared" si="82"/>
        <v>Complete</v>
      </c>
      <c r="I2820" s="68" t="s">
        <v>3667</v>
      </c>
    </row>
    <row r="2821" spans="2:9" ht="15" customHeight="1" x14ac:dyDescent="0.25">
      <c r="B2821" s="9" t="s">
        <v>3665</v>
      </c>
      <c r="C2821" s="1">
        <v>3</v>
      </c>
      <c r="D2821" s="2" t="s">
        <v>8602</v>
      </c>
      <c r="E2821" s="16"/>
      <c r="F2821" s="16" t="str">
        <f>IF(INDEX(I.Electricity.ES3U3C2,3)="","",INDEX(I.Electricity.ES3U3C2,3))</f>
        <v/>
      </c>
      <c r="G2821" s="16"/>
      <c r="H2821" s="1" t="str">
        <f t="shared" si="82"/>
        <v>Complete</v>
      </c>
      <c r="I2821" s="68" t="s">
        <v>3668</v>
      </c>
    </row>
    <row r="2822" spans="2:9" ht="15" customHeight="1" x14ac:dyDescent="0.25">
      <c r="B2822" s="9" t="s">
        <v>3665</v>
      </c>
      <c r="C2822" s="1">
        <v>4</v>
      </c>
      <c r="D2822" s="2" t="s">
        <v>8602</v>
      </c>
      <c r="E2822" s="16"/>
      <c r="F2822" s="16" t="str">
        <f>IF(INDEX(I.Electricity.ES3U3C2,4)="","",INDEX(I.Electricity.ES3U3C2,4))</f>
        <v/>
      </c>
      <c r="G2822" s="16"/>
      <c r="H2822" s="1" t="str">
        <f t="shared" si="82"/>
        <v>Complete</v>
      </c>
      <c r="I2822" s="68" t="s">
        <v>3669</v>
      </c>
    </row>
    <row r="2823" spans="2:9" ht="15" customHeight="1" x14ac:dyDescent="0.25">
      <c r="B2823" s="9" t="s">
        <v>3665</v>
      </c>
      <c r="C2823" s="1">
        <v>5</v>
      </c>
      <c r="D2823" s="2" t="s">
        <v>8602</v>
      </c>
      <c r="E2823" s="16"/>
      <c r="F2823" s="16" t="str">
        <f>IF(INDEX(I.Electricity.ES3U3C2,5)="","",INDEX(I.Electricity.ES3U3C2,5))</f>
        <v/>
      </c>
      <c r="G2823" s="16"/>
      <c r="H2823" s="1" t="str">
        <f t="shared" si="82"/>
        <v>Complete</v>
      </c>
      <c r="I2823" s="68" t="s">
        <v>3670</v>
      </c>
    </row>
    <row r="2824" spans="2:9" ht="15" customHeight="1" x14ac:dyDescent="0.25">
      <c r="B2824" s="9" t="s">
        <v>3665</v>
      </c>
      <c r="C2824" s="1">
        <v>6</v>
      </c>
      <c r="D2824" s="2" t="s">
        <v>8602</v>
      </c>
      <c r="E2824" s="16"/>
      <c r="F2824" s="16" t="str">
        <f>IF(INDEX(I.Electricity.ES3U3C2,6)="","",INDEX(I.Electricity.ES3U3C2,6))</f>
        <v/>
      </c>
      <c r="G2824" s="16"/>
      <c r="H2824" s="1" t="str">
        <f t="shared" si="82"/>
        <v>Complete</v>
      </c>
      <c r="I2824" s="68" t="s">
        <v>3671</v>
      </c>
    </row>
    <row r="2825" spans="2:9" ht="15" customHeight="1" x14ac:dyDescent="0.25">
      <c r="B2825" s="9" t="s">
        <v>3665</v>
      </c>
      <c r="C2825" s="1">
        <v>7</v>
      </c>
      <c r="D2825" s="2" t="s">
        <v>8602</v>
      </c>
      <c r="E2825" s="16"/>
      <c r="F2825" s="16" t="str">
        <f>IF(INDEX(I.Electricity.ES3U3C2,7)="","",INDEX(I.Electricity.ES3U3C2,7))</f>
        <v/>
      </c>
      <c r="G2825" s="16"/>
      <c r="H2825" s="1" t="str">
        <f t="shared" si="82"/>
        <v>Complete</v>
      </c>
      <c r="I2825" s="68" t="s">
        <v>3672</v>
      </c>
    </row>
    <row r="2826" spans="2:9" ht="15" customHeight="1" x14ac:dyDescent="0.25">
      <c r="B2826" s="9" t="s">
        <v>3665</v>
      </c>
      <c r="C2826" s="1">
        <v>8</v>
      </c>
      <c r="D2826" s="2" t="s">
        <v>8602</v>
      </c>
      <c r="E2826" s="16"/>
      <c r="F2826" s="16" t="str">
        <f>IF(INDEX(I.Electricity.ES3U3C2,8)="","",INDEX(I.Electricity.ES3U3C2,8))</f>
        <v/>
      </c>
      <c r="G2826" s="16"/>
      <c r="H2826" s="1" t="str">
        <f t="shared" si="82"/>
        <v>Complete</v>
      </c>
      <c r="I2826" s="68" t="s">
        <v>3673</v>
      </c>
    </row>
    <row r="2827" spans="2:9" ht="15" customHeight="1" x14ac:dyDescent="0.25">
      <c r="B2827" s="9" t="s">
        <v>3665</v>
      </c>
      <c r="C2827" s="1">
        <v>9</v>
      </c>
      <c r="D2827" s="2" t="s">
        <v>8602</v>
      </c>
      <c r="E2827" s="16"/>
      <c r="F2827" s="16" t="str">
        <f>IF(INDEX(I.Electricity.ES3U3C2,9)="","",INDEX(I.Electricity.ES3U3C2,9))</f>
        <v/>
      </c>
      <c r="G2827" s="16"/>
      <c r="H2827" s="1" t="str">
        <f t="shared" si="82"/>
        <v>Complete</v>
      </c>
      <c r="I2827" s="68" t="s">
        <v>3674</v>
      </c>
    </row>
    <row r="2828" spans="2:9" ht="15" customHeight="1" x14ac:dyDescent="0.25">
      <c r="B2828" s="9" t="s">
        <v>3665</v>
      </c>
      <c r="C2828" s="1">
        <v>10</v>
      </c>
      <c r="D2828" s="2" t="s">
        <v>8602</v>
      </c>
      <c r="E2828" s="16"/>
      <c r="F2828" s="16" t="str">
        <f>IF(INDEX(I.Electricity.ES3U3C2,10)="","",INDEX(I.Electricity.ES3U3C2,10))</f>
        <v/>
      </c>
      <c r="G2828" s="16"/>
      <c r="H2828" s="1" t="str">
        <f t="shared" si="82"/>
        <v>Complete</v>
      </c>
      <c r="I2828" s="68" t="s">
        <v>3675</v>
      </c>
    </row>
    <row r="2829" spans="2:9" ht="15" customHeight="1" x14ac:dyDescent="0.25">
      <c r="B2829" s="9" t="s">
        <v>3665</v>
      </c>
      <c r="C2829" s="1">
        <v>11</v>
      </c>
      <c r="D2829" s="2" t="s">
        <v>8602</v>
      </c>
      <c r="E2829" s="16"/>
      <c r="F2829" s="16" t="str">
        <f>IF(INDEX(I.Electricity.ES3U3C2,11)="","",INDEX(I.Electricity.ES3U3C2,11))</f>
        <v/>
      </c>
      <c r="G2829" s="16"/>
      <c r="H2829" s="1" t="str">
        <f t="shared" si="82"/>
        <v>Complete</v>
      </c>
      <c r="I2829" s="68" t="s">
        <v>3676</v>
      </c>
    </row>
    <row r="2830" spans="2:9" ht="15" customHeight="1" x14ac:dyDescent="0.25">
      <c r="B2830" s="9" t="s">
        <v>3665</v>
      </c>
      <c r="C2830" s="1">
        <v>12</v>
      </c>
      <c r="D2830" s="2" t="s">
        <v>8602</v>
      </c>
      <c r="E2830" s="16"/>
      <c r="F2830" s="16" t="str">
        <f>IF(INDEX(I.Electricity.ES3U3C2,12)="","",INDEX(I.Electricity.ES3U3C2,12))</f>
        <v/>
      </c>
      <c r="G2830" s="16"/>
      <c r="H2830" s="1" t="str">
        <f t="shared" si="82"/>
        <v>Complete</v>
      </c>
      <c r="I2830" s="68" t="s">
        <v>3677</v>
      </c>
    </row>
    <row r="2831" spans="2:9" ht="15" customHeight="1" x14ac:dyDescent="0.25">
      <c r="B2831" s="9" t="s">
        <v>3665</v>
      </c>
      <c r="C2831" s="1">
        <v>13</v>
      </c>
      <c r="D2831" s="2" t="s">
        <v>8602</v>
      </c>
      <c r="E2831" s="16"/>
      <c r="F2831" s="16" t="str">
        <f>IF(INDEX(I.Electricity.ES3U3C2,13)="","",INDEX(I.Electricity.ES3U3C2,13))</f>
        <v/>
      </c>
      <c r="G2831" s="16"/>
      <c r="H2831" s="1" t="str">
        <f t="shared" si="82"/>
        <v>Complete</v>
      </c>
      <c r="I2831" s="68" t="s">
        <v>3678</v>
      </c>
    </row>
    <row r="2832" spans="2:9" ht="15" customHeight="1" x14ac:dyDescent="0.25">
      <c r="B2832" s="9" t="s">
        <v>3665</v>
      </c>
      <c r="C2832" s="1">
        <v>14</v>
      </c>
      <c r="D2832" s="2" t="s">
        <v>8602</v>
      </c>
      <c r="E2832" s="16"/>
      <c r="F2832" s="16" t="str">
        <f>IF(INDEX(I.Electricity.ES3U3C2,14)="","",INDEX(I.Electricity.ES3U3C2,14))</f>
        <v/>
      </c>
      <c r="G2832" s="16"/>
      <c r="H2832" s="1" t="str">
        <f t="shared" si="82"/>
        <v>Complete</v>
      </c>
      <c r="I2832" s="68" t="s">
        <v>3679</v>
      </c>
    </row>
    <row r="2833" spans="2:9" ht="15" customHeight="1" x14ac:dyDescent="0.25">
      <c r="B2833" s="9" t="s">
        <v>3665</v>
      </c>
      <c r="C2833" s="1">
        <v>15</v>
      </c>
      <c r="D2833" s="2" t="s">
        <v>8602</v>
      </c>
      <c r="E2833" s="16"/>
      <c r="F2833" s="16" t="str">
        <f>IF(INDEX(I.Electricity.ES3U3C2,15)="","",INDEX(I.Electricity.ES3U3C2,15))</f>
        <v/>
      </c>
      <c r="G2833" s="16"/>
      <c r="H2833" s="1" t="str">
        <f t="shared" si="82"/>
        <v>Complete</v>
      </c>
      <c r="I2833" s="68" t="s">
        <v>3680</v>
      </c>
    </row>
    <row r="2834" spans="2:9" ht="15" customHeight="1" x14ac:dyDescent="0.25">
      <c r="B2834" s="9" t="s">
        <v>3665</v>
      </c>
      <c r="C2834" s="1">
        <v>16</v>
      </c>
      <c r="D2834" s="2" t="s">
        <v>8602</v>
      </c>
      <c r="E2834" s="16"/>
      <c r="F2834" s="16" t="str">
        <f>IF(INDEX(I.Electricity.ES3U3C2,16)="","",INDEX(I.Electricity.ES3U3C2,16))</f>
        <v/>
      </c>
      <c r="G2834" s="16"/>
      <c r="H2834" s="1" t="str">
        <f t="shared" si="82"/>
        <v>Complete</v>
      </c>
      <c r="I2834" s="68" t="s">
        <v>3681</v>
      </c>
    </row>
    <row r="2835" spans="2:9" ht="15" customHeight="1" x14ac:dyDescent="0.25">
      <c r="B2835" s="9" t="s">
        <v>3665</v>
      </c>
      <c r="C2835" s="1">
        <v>17</v>
      </c>
      <c r="D2835" s="2" t="s">
        <v>8602</v>
      </c>
      <c r="E2835" s="16"/>
      <c r="F2835" s="16" t="str">
        <f>IF(INDEX(I.Electricity.ES3U3C2,17)="","",INDEX(I.Electricity.ES3U3C2,17))</f>
        <v/>
      </c>
      <c r="G2835" s="16"/>
      <c r="H2835" s="1" t="str">
        <f t="shared" si="82"/>
        <v>Complete</v>
      </c>
      <c r="I2835" s="68" t="s">
        <v>3682</v>
      </c>
    </row>
    <row r="2836" spans="2:9" ht="15" customHeight="1" x14ac:dyDescent="0.25">
      <c r="B2836" s="9" t="s">
        <v>3665</v>
      </c>
      <c r="C2836" s="1">
        <v>18</v>
      </c>
      <c r="D2836" s="2" t="s">
        <v>8602</v>
      </c>
      <c r="E2836" s="16"/>
      <c r="F2836" s="16" t="str">
        <f>IF(INDEX(I.Electricity.ES3U3C2,18)="","",INDEX(I.Electricity.ES3U3C2,18))</f>
        <v/>
      </c>
      <c r="G2836" s="16"/>
      <c r="H2836" s="1" t="str">
        <f t="shared" si="82"/>
        <v>Complete</v>
      </c>
      <c r="I2836" s="68" t="s">
        <v>3683</v>
      </c>
    </row>
    <row r="2837" spans="2:9" ht="15" customHeight="1" x14ac:dyDescent="0.25">
      <c r="B2837" s="9" t="s">
        <v>3665</v>
      </c>
      <c r="C2837" s="1">
        <v>19</v>
      </c>
      <c r="D2837" s="2" t="s">
        <v>8602</v>
      </c>
      <c r="E2837" s="16"/>
      <c r="F2837" s="16" t="str">
        <f>IF(INDEX(I.Electricity.ES3U3C2,19)="","",INDEX(I.Electricity.ES3U3C2,19))</f>
        <v/>
      </c>
      <c r="G2837" s="16"/>
      <c r="H2837" s="1" t="str">
        <f t="shared" si="82"/>
        <v>Complete</v>
      </c>
      <c r="I2837" s="68" t="s">
        <v>3684</v>
      </c>
    </row>
    <row r="2838" spans="2:9" ht="15" customHeight="1" x14ac:dyDescent="0.25">
      <c r="B2838" s="9" t="s">
        <v>3665</v>
      </c>
      <c r="C2838" s="1">
        <v>20</v>
      </c>
      <c r="D2838" s="2" t="s">
        <v>8602</v>
      </c>
      <c r="E2838" s="16"/>
      <c r="F2838" s="16" t="str">
        <f>IF(INDEX(I.Electricity.ES3U3C2,20)="","",INDEX(I.Electricity.ES3U3C2,20))</f>
        <v/>
      </c>
      <c r="G2838" s="16"/>
      <c r="H2838" s="1" t="str">
        <f t="shared" si="82"/>
        <v>Complete</v>
      </c>
      <c r="I2838" s="68" t="s">
        <v>3685</v>
      </c>
    </row>
    <row r="2839" spans="2:9" ht="15" customHeight="1" x14ac:dyDescent="0.25">
      <c r="B2839" s="9" t="s">
        <v>3665</v>
      </c>
      <c r="C2839" s="1">
        <v>21</v>
      </c>
      <c r="D2839" s="2" t="s">
        <v>8602</v>
      </c>
      <c r="E2839" s="16"/>
      <c r="F2839" s="16" t="str">
        <f>IF(INDEX(I.Electricity.ES3U3C2,21)="","",INDEX(I.Electricity.ES3U3C2,21))</f>
        <v/>
      </c>
      <c r="G2839" s="16"/>
      <c r="H2839" s="1" t="str">
        <f t="shared" si="82"/>
        <v>Complete</v>
      </c>
      <c r="I2839" s="68" t="s">
        <v>3686</v>
      </c>
    </row>
    <row r="2840" spans="2:9" ht="15" customHeight="1" x14ac:dyDescent="0.25">
      <c r="B2840" s="9" t="s">
        <v>3665</v>
      </c>
      <c r="C2840" s="1">
        <v>22</v>
      </c>
      <c r="D2840" s="2" t="s">
        <v>8602</v>
      </c>
      <c r="E2840" s="16"/>
      <c r="F2840" s="16" t="str">
        <f>IF(INDEX(I.Electricity.ES3U3C2,22)="","",INDEX(I.Electricity.ES3U3C2,22))</f>
        <v/>
      </c>
      <c r="G2840" s="16"/>
      <c r="H2840" s="1" t="str">
        <f t="shared" si="82"/>
        <v>Complete</v>
      </c>
      <c r="I2840" s="68" t="s">
        <v>3687</v>
      </c>
    </row>
    <row r="2841" spans="2:9" ht="15" customHeight="1" x14ac:dyDescent="0.25">
      <c r="B2841" s="9" t="s">
        <v>3665</v>
      </c>
      <c r="C2841" s="1">
        <v>23</v>
      </c>
      <c r="D2841" s="2" t="s">
        <v>8602</v>
      </c>
      <c r="E2841" s="16"/>
      <c r="F2841" s="16" t="str">
        <f>IF(INDEX(I.Electricity.ES3U3C2,23)="","",INDEX(I.Electricity.ES3U3C2,23))</f>
        <v/>
      </c>
      <c r="G2841" s="16"/>
      <c r="H2841" s="1" t="str">
        <f t="shared" si="82"/>
        <v>Complete</v>
      </c>
      <c r="I2841" s="68" t="s">
        <v>3688</v>
      </c>
    </row>
    <row r="2842" spans="2:9" ht="15" customHeight="1" x14ac:dyDescent="0.25">
      <c r="B2842" s="7" t="s">
        <v>3665</v>
      </c>
      <c r="C2842" s="5">
        <v>24</v>
      </c>
      <c r="D2842" s="6" t="s">
        <v>8602</v>
      </c>
      <c r="E2842" s="76"/>
      <c r="F2842" s="76" t="str">
        <f>IF(INDEX(I.Electricity.ES3U3C2,24)="","",INDEX(I.Electricity.ES3U3C2,24))</f>
        <v/>
      </c>
      <c r="G2842" s="76"/>
      <c r="H2842" s="5" t="str">
        <f t="shared" si="82"/>
        <v>Complete</v>
      </c>
      <c r="I2842" s="71" t="s">
        <v>3689</v>
      </c>
    </row>
    <row r="2843" spans="2:9" ht="15" customHeight="1" x14ac:dyDescent="0.25">
      <c r="B2843" s="9" t="s">
        <v>3690</v>
      </c>
      <c r="C2843" s="1">
        <v>1</v>
      </c>
      <c r="D2843" s="2" t="s">
        <v>8603</v>
      </c>
      <c r="E2843" s="16"/>
      <c r="F2843" s="16" t="str">
        <f>IF(INDEX(I.Electricity.ES3U4C2,1)="","",INDEX(I.Electricity.ES3U4C2,1))</f>
        <v/>
      </c>
      <c r="G2843" s="16"/>
      <c r="H2843" s="1" t="str">
        <f t="shared" ref="H2843:H2866" si="83">IF(AND(I.Developer.ES3=TRUE,I.Facility.UnitCount&gt;=4,I.Developer.C2=TRUE,F2843=""),"Incomplete","Complete")</f>
        <v>Complete</v>
      </c>
      <c r="I2843" s="68" t="s">
        <v>3691</v>
      </c>
    </row>
    <row r="2844" spans="2:9" ht="15" customHeight="1" x14ac:dyDescent="0.25">
      <c r="B2844" s="9" t="s">
        <v>3690</v>
      </c>
      <c r="C2844" s="1">
        <v>2</v>
      </c>
      <c r="D2844" s="2" t="s">
        <v>8603</v>
      </c>
      <c r="E2844" s="16"/>
      <c r="F2844" s="16" t="str">
        <f>IF(INDEX(I.Electricity.ES3U4C2,2)="","",INDEX(I.Electricity.ES3U4C2,2))</f>
        <v/>
      </c>
      <c r="G2844" s="16"/>
      <c r="H2844" s="1" t="str">
        <f t="shared" si="83"/>
        <v>Complete</v>
      </c>
      <c r="I2844" s="68" t="s">
        <v>3692</v>
      </c>
    </row>
    <row r="2845" spans="2:9" ht="15" customHeight="1" x14ac:dyDescent="0.25">
      <c r="B2845" s="9" t="s">
        <v>3690</v>
      </c>
      <c r="C2845" s="1">
        <v>3</v>
      </c>
      <c r="D2845" s="2" t="s">
        <v>8603</v>
      </c>
      <c r="E2845" s="16"/>
      <c r="F2845" s="16" t="str">
        <f>IF(INDEX(I.Electricity.ES3U4C2,3)="","",INDEX(I.Electricity.ES3U4C2,3))</f>
        <v/>
      </c>
      <c r="G2845" s="16"/>
      <c r="H2845" s="1" t="str">
        <f t="shared" si="83"/>
        <v>Complete</v>
      </c>
      <c r="I2845" s="68" t="s">
        <v>3693</v>
      </c>
    </row>
    <row r="2846" spans="2:9" ht="15" customHeight="1" x14ac:dyDescent="0.25">
      <c r="B2846" s="9" t="s">
        <v>3690</v>
      </c>
      <c r="C2846" s="1">
        <v>4</v>
      </c>
      <c r="D2846" s="2" t="s">
        <v>8603</v>
      </c>
      <c r="E2846" s="16"/>
      <c r="F2846" s="16" t="str">
        <f>IF(INDEX(I.Electricity.ES3U4C2,4)="","",INDEX(I.Electricity.ES3U4C2,4))</f>
        <v/>
      </c>
      <c r="G2846" s="16"/>
      <c r="H2846" s="1" t="str">
        <f t="shared" si="83"/>
        <v>Complete</v>
      </c>
      <c r="I2846" s="68" t="s">
        <v>3694</v>
      </c>
    </row>
    <row r="2847" spans="2:9" ht="15" customHeight="1" x14ac:dyDescent="0.25">
      <c r="B2847" s="9" t="s">
        <v>3690</v>
      </c>
      <c r="C2847" s="1">
        <v>5</v>
      </c>
      <c r="D2847" s="2" t="s">
        <v>8603</v>
      </c>
      <c r="E2847" s="16"/>
      <c r="F2847" s="16" t="str">
        <f>IF(INDEX(I.Electricity.ES3U4C2,5)="","",INDEX(I.Electricity.ES3U4C2,5))</f>
        <v/>
      </c>
      <c r="G2847" s="16"/>
      <c r="H2847" s="1" t="str">
        <f t="shared" si="83"/>
        <v>Complete</v>
      </c>
      <c r="I2847" s="68" t="s">
        <v>3695</v>
      </c>
    </row>
    <row r="2848" spans="2:9" ht="15" customHeight="1" x14ac:dyDescent="0.25">
      <c r="B2848" s="9" t="s">
        <v>3690</v>
      </c>
      <c r="C2848" s="1">
        <v>6</v>
      </c>
      <c r="D2848" s="2" t="s">
        <v>8603</v>
      </c>
      <c r="E2848" s="16"/>
      <c r="F2848" s="16" t="str">
        <f>IF(INDEX(I.Electricity.ES3U4C2,6)="","",INDEX(I.Electricity.ES3U4C2,6))</f>
        <v/>
      </c>
      <c r="G2848" s="16"/>
      <c r="H2848" s="1" t="str">
        <f t="shared" si="83"/>
        <v>Complete</v>
      </c>
      <c r="I2848" s="68" t="s">
        <v>3696</v>
      </c>
    </row>
    <row r="2849" spans="2:9" ht="15" customHeight="1" x14ac:dyDescent="0.25">
      <c r="B2849" s="9" t="s">
        <v>3690</v>
      </c>
      <c r="C2849" s="1">
        <v>7</v>
      </c>
      <c r="D2849" s="2" t="s">
        <v>8603</v>
      </c>
      <c r="E2849" s="16"/>
      <c r="F2849" s="16" t="str">
        <f>IF(INDEX(I.Electricity.ES3U4C2,7)="","",INDEX(I.Electricity.ES3U4C2,7))</f>
        <v/>
      </c>
      <c r="G2849" s="16"/>
      <c r="H2849" s="1" t="str">
        <f t="shared" si="83"/>
        <v>Complete</v>
      </c>
      <c r="I2849" s="68" t="s">
        <v>3697</v>
      </c>
    </row>
    <row r="2850" spans="2:9" ht="15" customHeight="1" x14ac:dyDescent="0.25">
      <c r="B2850" s="9" t="s">
        <v>3690</v>
      </c>
      <c r="C2850" s="1">
        <v>8</v>
      </c>
      <c r="D2850" s="2" t="s">
        <v>8603</v>
      </c>
      <c r="E2850" s="16"/>
      <c r="F2850" s="16" t="str">
        <f>IF(INDEX(I.Electricity.ES3U4C2,8)="","",INDEX(I.Electricity.ES3U4C2,8))</f>
        <v/>
      </c>
      <c r="G2850" s="16"/>
      <c r="H2850" s="1" t="str">
        <f t="shared" si="83"/>
        <v>Complete</v>
      </c>
      <c r="I2850" s="68" t="s">
        <v>3698</v>
      </c>
    </row>
    <row r="2851" spans="2:9" ht="15" customHeight="1" x14ac:dyDescent="0.25">
      <c r="B2851" s="9" t="s">
        <v>3690</v>
      </c>
      <c r="C2851" s="1">
        <v>9</v>
      </c>
      <c r="D2851" s="2" t="s">
        <v>8603</v>
      </c>
      <c r="E2851" s="16"/>
      <c r="F2851" s="16" t="str">
        <f>IF(INDEX(I.Electricity.ES3U4C2,9)="","",INDEX(I.Electricity.ES3U4C2,9))</f>
        <v/>
      </c>
      <c r="G2851" s="16"/>
      <c r="H2851" s="1" t="str">
        <f t="shared" si="83"/>
        <v>Complete</v>
      </c>
      <c r="I2851" s="68" t="s">
        <v>3699</v>
      </c>
    </row>
    <row r="2852" spans="2:9" ht="15" customHeight="1" x14ac:dyDescent="0.25">
      <c r="B2852" s="9" t="s">
        <v>3690</v>
      </c>
      <c r="C2852" s="1">
        <v>10</v>
      </c>
      <c r="D2852" s="2" t="s">
        <v>8603</v>
      </c>
      <c r="E2852" s="16"/>
      <c r="F2852" s="16" t="str">
        <f>IF(INDEX(I.Electricity.ES3U4C2,10)="","",INDEX(I.Electricity.ES3U4C2,10))</f>
        <v/>
      </c>
      <c r="G2852" s="16"/>
      <c r="H2852" s="1" t="str">
        <f t="shared" si="83"/>
        <v>Complete</v>
      </c>
      <c r="I2852" s="68" t="s">
        <v>3700</v>
      </c>
    </row>
    <row r="2853" spans="2:9" ht="15" customHeight="1" x14ac:dyDescent="0.25">
      <c r="B2853" s="9" t="s">
        <v>3690</v>
      </c>
      <c r="C2853" s="1">
        <v>11</v>
      </c>
      <c r="D2853" s="2" t="s">
        <v>8603</v>
      </c>
      <c r="E2853" s="16"/>
      <c r="F2853" s="16" t="str">
        <f>IF(INDEX(I.Electricity.ES3U4C2,11)="","",INDEX(I.Electricity.ES3U4C2,11))</f>
        <v/>
      </c>
      <c r="G2853" s="16"/>
      <c r="H2853" s="1" t="str">
        <f t="shared" si="83"/>
        <v>Complete</v>
      </c>
      <c r="I2853" s="68" t="s">
        <v>3701</v>
      </c>
    </row>
    <row r="2854" spans="2:9" ht="15" customHeight="1" x14ac:dyDescent="0.25">
      <c r="B2854" s="9" t="s">
        <v>3690</v>
      </c>
      <c r="C2854" s="1">
        <v>12</v>
      </c>
      <c r="D2854" s="2" t="s">
        <v>8603</v>
      </c>
      <c r="E2854" s="16"/>
      <c r="F2854" s="16" t="str">
        <f>IF(INDEX(I.Electricity.ES3U4C2,12)="","",INDEX(I.Electricity.ES3U4C2,12))</f>
        <v/>
      </c>
      <c r="G2854" s="16"/>
      <c r="H2854" s="1" t="str">
        <f t="shared" si="83"/>
        <v>Complete</v>
      </c>
      <c r="I2854" s="68" t="s">
        <v>3702</v>
      </c>
    </row>
    <row r="2855" spans="2:9" ht="15" customHeight="1" x14ac:dyDescent="0.25">
      <c r="B2855" s="9" t="s">
        <v>3690</v>
      </c>
      <c r="C2855" s="1">
        <v>13</v>
      </c>
      <c r="D2855" s="2" t="s">
        <v>8603</v>
      </c>
      <c r="E2855" s="16"/>
      <c r="F2855" s="16" t="str">
        <f>IF(INDEX(I.Electricity.ES3U4C2,13)="","",INDEX(I.Electricity.ES3U4C2,13))</f>
        <v/>
      </c>
      <c r="G2855" s="16"/>
      <c r="H2855" s="1" t="str">
        <f t="shared" si="83"/>
        <v>Complete</v>
      </c>
      <c r="I2855" s="68" t="s">
        <v>3703</v>
      </c>
    </row>
    <row r="2856" spans="2:9" ht="15" customHeight="1" x14ac:dyDescent="0.25">
      <c r="B2856" s="9" t="s">
        <v>3690</v>
      </c>
      <c r="C2856" s="1">
        <v>14</v>
      </c>
      <c r="D2856" s="2" t="s">
        <v>8603</v>
      </c>
      <c r="E2856" s="16"/>
      <c r="F2856" s="16" t="str">
        <f>IF(INDEX(I.Electricity.ES3U4C2,14)="","",INDEX(I.Electricity.ES3U4C2,14))</f>
        <v/>
      </c>
      <c r="G2856" s="16"/>
      <c r="H2856" s="1" t="str">
        <f t="shared" si="83"/>
        <v>Complete</v>
      </c>
      <c r="I2856" s="68" t="s">
        <v>3704</v>
      </c>
    </row>
    <row r="2857" spans="2:9" ht="15" customHeight="1" x14ac:dyDescent="0.25">
      <c r="B2857" s="9" t="s">
        <v>3690</v>
      </c>
      <c r="C2857" s="1">
        <v>15</v>
      </c>
      <c r="D2857" s="2" t="s">
        <v>8603</v>
      </c>
      <c r="E2857" s="16"/>
      <c r="F2857" s="16" t="str">
        <f>IF(INDEX(I.Electricity.ES3U4C2,15)="","",INDEX(I.Electricity.ES3U4C2,15))</f>
        <v/>
      </c>
      <c r="G2857" s="16"/>
      <c r="H2857" s="1" t="str">
        <f t="shared" si="83"/>
        <v>Complete</v>
      </c>
      <c r="I2857" s="68" t="s">
        <v>3705</v>
      </c>
    </row>
    <row r="2858" spans="2:9" ht="15" customHeight="1" x14ac:dyDescent="0.25">
      <c r="B2858" s="9" t="s">
        <v>3690</v>
      </c>
      <c r="C2858" s="1">
        <v>16</v>
      </c>
      <c r="D2858" s="2" t="s">
        <v>8603</v>
      </c>
      <c r="E2858" s="16"/>
      <c r="F2858" s="16" t="str">
        <f>IF(INDEX(I.Electricity.ES3U4C2,16)="","",INDEX(I.Electricity.ES3U4C2,16))</f>
        <v/>
      </c>
      <c r="G2858" s="16"/>
      <c r="H2858" s="1" t="str">
        <f t="shared" si="83"/>
        <v>Complete</v>
      </c>
      <c r="I2858" s="68" t="s">
        <v>3706</v>
      </c>
    </row>
    <row r="2859" spans="2:9" ht="15" customHeight="1" x14ac:dyDescent="0.25">
      <c r="B2859" s="9" t="s">
        <v>3690</v>
      </c>
      <c r="C2859" s="1">
        <v>17</v>
      </c>
      <c r="D2859" s="2" t="s">
        <v>8603</v>
      </c>
      <c r="E2859" s="16"/>
      <c r="F2859" s="16" t="str">
        <f>IF(INDEX(I.Electricity.ES3U4C2,17)="","",INDEX(I.Electricity.ES3U4C2,17))</f>
        <v/>
      </c>
      <c r="G2859" s="16"/>
      <c r="H2859" s="1" t="str">
        <f t="shared" si="83"/>
        <v>Complete</v>
      </c>
      <c r="I2859" s="68" t="s">
        <v>3707</v>
      </c>
    </row>
    <row r="2860" spans="2:9" ht="15" customHeight="1" x14ac:dyDescent="0.25">
      <c r="B2860" s="9" t="s">
        <v>3690</v>
      </c>
      <c r="C2860" s="1">
        <v>18</v>
      </c>
      <c r="D2860" s="2" t="s">
        <v>8603</v>
      </c>
      <c r="E2860" s="16"/>
      <c r="F2860" s="16" t="str">
        <f>IF(INDEX(I.Electricity.ES3U4C2,18)="","",INDEX(I.Electricity.ES3U4C2,18))</f>
        <v/>
      </c>
      <c r="G2860" s="16"/>
      <c r="H2860" s="1" t="str">
        <f t="shared" si="83"/>
        <v>Complete</v>
      </c>
      <c r="I2860" s="68" t="s">
        <v>3708</v>
      </c>
    </row>
    <row r="2861" spans="2:9" ht="15" customHeight="1" x14ac:dyDescent="0.25">
      <c r="B2861" s="9" t="s">
        <v>3690</v>
      </c>
      <c r="C2861" s="1">
        <v>19</v>
      </c>
      <c r="D2861" s="2" t="s">
        <v>8603</v>
      </c>
      <c r="E2861" s="16"/>
      <c r="F2861" s="16" t="str">
        <f>IF(INDEX(I.Electricity.ES3U4C2,19)="","",INDEX(I.Electricity.ES3U4C2,19))</f>
        <v/>
      </c>
      <c r="G2861" s="16"/>
      <c r="H2861" s="1" t="str">
        <f t="shared" si="83"/>
        <v>Complete</v>
      </c>
      <c r="I2861" s="68" t="s">
        <v>3709</v>
      </c>
    </row>
    <row r="2862" spans="2:9" ht="15" customHeight="1" x14ac:dyDescent="0.25">
      <c r="B2862" s="9" t="s">
        <v>3690</v>
      </c>
      <c r="C2862" s="1">
        <v>20</v>
      </c>
      <c r="D2862" s="2" t="s">
        <v>8603</v>
      </c>
      <c r="E2862" s="16"/>
      <c r="F2862" s="16" t="str">
        <f>IF(INDEX(I.Electricity.ES3U4C2,20)="","",INDEX(I.Electricity.ES3U4C2,20))</f>
        <v/>
      </c>
      <c r="G2862" s="16"/>
      <c r="H2862" s="1" t="str">
        <f t="shared" si="83"/>
        <v>Complete</v>
      </c>
      <c r="I2862" s="68" t="s">
        <v>3710</v>
      </c>
    </row>
    <row r="2863" spans="2:9" ht="15" customHeight="1" x14ac:dyDescent="0.25">
      <c r="B2863" s="9" t="s">
        <v>3690</v>
      </c>
      <c r="C2863" s="1">
        <v>21</v>
      </c>
      <c r="D2863" s="2" t="s">
        <v>8603</v>
      </c>
      <c r="E2863" s="16"/>
      <c r="F2863" s="16" t="str">
        <f>IF(INDEX(I.Electricity.ES3U4C2,21)="","",INDEX(I.Electricity.ES3U4C2,21))</f>
        <v/>
      </c>
      <c r="G2863" s="16"/>
      <c r="H2863" s="1" t="str">
        <f t="shared" si="83"/>
        <v>Complete</v>
      </c>
      <c r="I2863" s="68" t="s">
        <v>3711</v>
      </c>
    </row>
    <row r="2864" spans="2:9" ht="15" customHeight="1" x14ac:dyDescent="0.25">
      <c r="B2864" s="9" t="s">
        <v>3690</v>
      </c>
      <c r="C2864" s="1">
        <v>22</v>
      </c>
      <c r="D2864" s="2" t="s">
        <v>8603</v>
      </c>
      <c r="E2864" s="16"/>
      <c r="F2864" s="16" t="str">
        <f>IF(INDEX(I.Electricity.ES3U4C2,22)="","",INDEX(I.Electricity.ES3U4C2,22))</f>
        <v/>
      </c>
      <c r="G2864" s="16"/>
      <c r="H2864" s="1" t="str">
        <f t="shared" si="83"/>
        <v>Complete</v>
      </c>
      <c r="I2864" s="68" t="s">
        <v>3712</v>
      </c>
    </row>
    <row r="2865" spans="2:9" ht="15" customHeight="1" x14ac:dyDescent="0.25">
      <c r="B2865" s="9" t="s">
        <v>3690</v>
      </c>
      <c r="C2865" s="1">
        <v>23</v>
      </c>
      <c r="D2865" s="2" t="s">
        <v>8603</v>
      </c>
      <c r="E2865" s="16"/>
      <c r="F2865" s="16" t="str">
        <f>IF(INDEX(I.Electricity.ES3U4C2,23)="","",INDEX(I.Electricity.ES3U4C2,23))</f>
        <v/>
      </c>
      <c r="G2865" s="16"/>
      <c r="H2865" s="1" t="str">
        <f t="shared" si="83"/>
        <v>Complete</v>
      </c>
      <c r="I2865" s="68" t="s">
        <v>3713</v>
      </c>
    </row>
    <row r="2866" spans="2:9" ht="15" customHeight="1" x14ac:dyDescent="0.25">
      <c r="B2866" s="7" t="s">
        <v>3690</v>
      </c>
      <c r="C2866" s="5">
        <v>24</v>
      </c>
      <c r="D2866" s="6" t="s">
        <v>8603</v>
      </c>
      <c r="E2866" s="76"/>
      <c r="F2866" s="76" t="str">
        <f>IF(INDEX(I.Electricity.ES3U4C2,24)="","",INDEX(I.Electricity.ES3U4C2,24))</f>
        <v/>
      </c>
      <c r="G2866" s="76"/>
      <c r="H2866" s="5" t="str">
        <f t="shared" si="83"/>
        <v>Complete</v>
      </c>
      <c r="I2866" s="71" t="s">
        <v>3714</v>
      </c>
    </row>
    <row r="2867" spans="2:9" ht="15" customHeight="1" x14ac:dyDescent="0.25">
      <c r="B2867" s="9" t="s">
        <v>3715</v>
      </c>
      <c r="C2867" s="1">
        <v>1</v>
      </c>
      <c r="D2867" s="2" t="s">
        <v>8604</v>
      </c>
      <c r="E2867" s="16"/>
      <c r="F2867" s="16" t="str">
        <f>IF(INDEX(I.Electricity.ES3U5C2,1)="","",INDEX(I.Electricity.ES3U5C2,1))</f>
        <v/>
      </c>
      <c r="G2867" s="16"/>
      <c r="H2867" s="1" t="str">
        <f t="shared" ref="H2867:H2890" si="84">IF(AND(I.Developer.ES3=TRUE,I.Facility.UnitCount&gt;=5,I.Developer.C2=TRUE,F2867=""),"Incomplete","Complete")</f>
        <v>Complete</v>
      </c>
      <c r="I2867" s="68" t="s">
        <v>3716</v>
      </c>
    </row>
    <row r="2868" spans="2:9" ht="15" customHeight="1" x14ac:dyDescent="0.25">
      <c r="B2868" s="9" t="s">
        <v>3715</v>
      </c>
      <c r="C2868" s="1">
        <v>2</v>
      </c>
      <c r="D2868" s="2" t="s">
        <v>8604</v>
      </c>
      <c r="E2868" s="16"/>
      <c r="F2868" s="16" t="str">
        <f>IF(INDEX(I.Electricity.ES3U5C2,2)="","",INDEX(I.Electricity.ES3U5C2,2))</f>
        <v/>
      </c>
      <c r="G2868" s="16"/>
      <c r="H2868" s="1" t="str">
        <f t="shared" si="84"/>
        <v>Complete</v>
      </c>
      <c r="I2868" s="68" t="s">
        <v>3717</v>
      </c>
    </row>
    <row r="2869" spans="2:9" ht="15" customHeight="1" x14ac:dyDescent="0.25">
      <c r="B2869" s="9" t="s">
        <v>3715</v>
      </c>
      <c r="C2869" s="1">
        <v>3</v>
      </c>
      <c r="D2869" s="2" t="s">
        <v>8604</v>
      </c>
      <c r="E2869" s="16"/>
      <c r="F2869" s="16" t="str">
        <f>IF(INDEX(I.Electricity.ES3U5C2,3)="","",INDEX(I.Electricity.ES3U5C2,3))</f>
        <v/>
      </c>
      <c r="G2869" s="16"/>
      <c r="H2869" s="1" t="str">
        <f t="shared" si="84"/>
        <v>Complete</v>
      </c>
      <c r="I2869" s="68" t="s">
        <v>3718</v>
      </c>
    </row>
    <row r="2870" spans="2:9" ht="15" customHeight="1" x14ac:dyDescent="0.25">
      <c r="B2870" s="9" t="s">
        <v>3715</v>
      </c>
      <c r="C2870" s="1">
        <v>4</v>
      </c>
      <c r="D2870" s="2" t="s">
        <v>8604</v>
      </c>
      <c r="E2870" s="16"/>
      <c r="F2870" s="16" t="str">
        <f>IF(INDEX(I.Electricity.ES3U5C2,4)="","",INDEX(I.Electricity.ES3U5C2,4))</f>
        <v/>
      </c>
      <c r="G2870" s="16"/>
      <c r="H2870" s="1" t="str">
        <f t="shared" si="84"/>
        <v>Complete</v>
      </c>
      <c r="I2870" s="68" t="s">
        <v>3719</v>
      </c>
    </row>
    <row r="2871" spans="2:9" ht="15" customHeight="1" x14ac:dyDescent="0.25">
      <c r="B2871" s="9" t="s">
        <v>3715</v>
      </c>
      <c r="C2871" s="1">
        <v>5</v>
      </c>
      <c r="D2871" s="2" t="s">
        <v>8604</v>
      </c>
      <c r="E2871" s="16"/>
      <c r="F2871" s="16" t="str">
        <f>IF(INDEX(I.Electricity.ES3U5C2,5)="","",INDEX(I.Electricity.ES3U5C2,5))</f>
        <v/>
      </c>
      <c r="G2871" s="16"/>
      <c r="H2871" s="1" t="str">
        <f t="shared" si="84"/>
        <v>Complete</v>
      </c>
      <c r="I2871" s="68" t="s">
        <v>3720</v>
      </c>
    </row>
    <row r="2872" spans="2:9" ht="15" customHeight="1" x14ac:dyDescent="0.25">
      <c r="B2872" s="9" t="s">
        <v>3715</v>
      </c>
      <c r="C2872" s="1">
        <v>6</v>
      </c>
      <c r="D2872" s="2" t="s">
        <v>8604</v>
      </c>
      <c r="E2872" s="16"/>
      <c r="F2872" s="16" t="str">
        <f>IF(INDEX(I.Electricity.ES3U5C2,6)="","",INDEX(I.Electricity.ES3U5C2,6))</f>
        <v/>
      </c>
      <c r="G2872" s="16"/>
      <c r="H2872" s="1" t="str">
        <f t="shared" si="84"/>
        <v>Complete</v>
      </c>
      <c r="I2872" s="68" t="s">
        <v>3721</v>
      </c>
    </row>
    <row r="2873" spans="2:9" ht="15" customHeight="1" x14ac:dyDescent="0.25">
      <c r="B2873" s="9" t="s">
        <v>3715</v>
      </c>
      <c r="C2873" s="1">
        <v>7</v>
      </c>
      <c r="D2873" s="2" t="s">
        <v>8604</v>
      </c>
      <c r="E2873" s="16"/>
      <c r="F2873" s="16" t="str">
        <f>IF(INDEX(I.Electricity.ES3U5C2,7)="","",INDEX(I.Electricity.ES3U5C2,7))</f>
        <v/>
      </c>
      <c r="G2873" s="16"/>
      <c r="H2873" s="1" t="str">
        <f t="shared" si="84"/>
        <v>Complete</v>
      </c>
      <c r="I2873" s="68" t="s">
        <v>3722</v>
      </c>
    </row>
    <row r="2874" spans="2:9" ht="15" customHeight="1" x14ac:dyDescent="0.25">
      <c r="B2874" s="9" t="s">
        <v>3715</v>
      </c>
      <c r="C2874" s="1">
        <v>8</v>
      </c>
      <c r="D2874" s="2" t="s">
        <v>8604</v>
      </c>
      <c r="E2874" s="16"/>
      <c r="F2874" s="16" t="str">
        <f>IF(INDEX(I.Electricity.ES3U5C2,8)="","",INDEX(I.Electricity.ES3U5C2,8))</f>
        <v/>
      </c>
      <c r="G2874" s="16"/>
      <c r="H2874" s="1" t="str">
        <f t="shared" si="84"/>
        <v>Complete</v>
      </c>
      <c r="I2874" s="68" t="s">
        <v>3723</v>
      </c>
    </row>
    <row r="2875" spans="2:9" ht="15" customHeight="1" x14ac:dyDescent="0.25">
      <c r="B2875" s="9" t="s">
        <v>3715</v>
      </c>
      <c r="C2875" s="1">
        <v>9</v>
      </c>
      <c r="D2875" s="2" t="s">
        <v>8604</v>
      </c>
      <c r="E2875" s="16"/>
      <c r="F2875" s="16" t="str">
        <f>IF(INDEX(I.Electricity.ES3U5C2,9)="","",INDEX(I.Electricity.ES3U5C2,9))</f>
        <v/>
      </c>
      <c r="G2875" s="16"/>
      <c r="H2875" s="1" t="str">
        <f t="shared" si="84"/>
        <v>Complete</v>
      </c>
      <c r="I2875" s="68" t="s">
        <v>3724</v>
      </c>
    </row>
    <row r="2876" spans="2:9" ht="15" customHeight="1" x14ac:dyDescent="0.25">
      <c r="B2876" s="9" t="s">
        <v>3715</v>
      </c>
      <c r="C2876" s="1">
        <v>10</v>
      </c>
      <c r="D2876" s="2" t="s">
        <v>8604</v>
      </c>
      <c r="E2876" s="16"/>
      <c r="F2876" s="16" t="str">
        <f>IF(INDEX(I.Electricity.ES3U5C2,10)="","",INDEX(I.Electricity.ES3U5C2,10))</f>
        <v/>
      </c>
      <c r="G2876" s="16"/>
      <c r="H2876" s="1" t="str">
        <f t="shared" si="84"/>
        <v>Complete</v>
      </c>
      <c r="I2876" s="68" t="s">
        <v>3725</v>
      </c>
    </row>
    <row r="2877" spans="2:9" ht="15" customHeight="1" x14ac:dyDescent="0.25">
      <c r="B2877" s="9" t="s">
        <v>3715</v>
      </c>
      <c r="C2877" s="1">
        <v>11</v>
      </c>
      <c r="D2877" s="2" t="s">
        <v>8604</v>
      </c>
      <c r="E2877" s="16"/>
      <c r="F2877" s="16" t="str">
        <f>IF(INDEX(I.Electricity.ES3U5C2,11)="","",INDEX(I.Electricity.ES3U5C2,11))</f>
        <v/>
      </c>
      <c r="G2877" s="16"/>
      <c r="H2877" s="1" t="str">
        <f t="shared" si="84"/>
        <v>Complete</v>
      </c>
      <c r="I2877" s="68" t="s">
        <v>3726</v>
      </c>
    </row>
    <row r="2878" spans="2:9" ht="15" customHeight="1" x14ac:dyDescent="0.25">
      <c r="B2878" s="9" t="s">
        <v>3715</v>
      </c>
      <c r="C2878" s="1">
        <v>12</v>
      </c>
      <c r="D2878" s="2" t="s">
        <v>8604</v>
      </c>
      <c r="E2878" s="16"/>
      <c r="F2878" s="16" t="str">
        <f>IF(INDEX(I.Electricity.ES3U5C2,12)="","",INDEX(I.Electricity.ES3U5C2,12))</f>
        <v/>
      </c>
      <c r="G2878" s="16"/>
      <c r="H2878" s="1" t="str">
        <f t="shared" si="84"/>
        <v>Complete</v>
      </c>
      <c r="I2878" s="68" t="s">
        <v>3727</v>
      </c>
    </row>
    <row r="2879" spans="2:9" ht="15" customHeight="1" x14ac:dyDescent="0.25">
      <c r="B2879" s="9" t="s">
        <v>3715</v>
      </c>
      <c r="C2879" s="1">
        <v>13</v>
      </c>
      <c r="D2879" s="2" t="s">
        <v>8604</v>
      </c>
      <c r="E2879" s="16"/>
      <c r="F2879" s="16" t="str">
        <f>IF(INDEX(I.Electricity.ES3U5C2,13)="","",INDEX(I.Electricity.ES3U5C2,13))</f>
        <v/>
      </c>
      <c r="G2879" s="16"/>
      <c r="H2879" s="1" t="str">
        <f t="shared" si="84"/>
        <v>Complete</v>
      </c>
      <c r="I2879" s="68" t="s">
        <v>3728</v>
      </c>
    </row>
    <row r="2880" spans="2:9" ht="15" customHeight="1" x14ac:dyDescent="0.25">
      <c r="B2880" s="9" t="s">
        <v>3715</v>
      </c>
      <c r="C2880" s="1">
        <v>14</v>
      </c>
      <c r="D2880" s="2" t="s">
        <v>8604</v>
      </c>
      <c r="E2880" s="16"/>
      <c r="F2880" s="16" t="str">
        <f>IF(INDEX(I.Electricity.ES3U5C2,14)="","",INDEX(I.Electricity.ES3U5C2,14))</f>
        <v/>
      </c>
      <c r="G2880" s="16"/>
      <c r="H2880" s="1" t="str">
        <f t="shared" si="84"/>
        <v>Complete</v>
      </c>
      <c r="I2880" s="68" t="s">
        <v>3729</v>
      </c>
    </row>
    <row r="2881" spans="2:9" ht="15" customHeight="1" x14ac:dyDescent="0.25">
      <c r="B2881" s="9" t="s">
        <v>3715</v>
      </c>
      <c r="C2881" s="1">
        <v>15</v>
      </c>
      <c r="D2881" s="2" t="s">
        <v>8604</v>
      </c>
      <c r="E2881" s="16"/>
      <c r="F2881" s="16" t="str">
        <f>IF(INDEX(I.Electricity.ES3U5C2,15)="","",INDEX(I.Electricity.ES3U5C2,15))</f>
        <v/>
      </c>
      <c r="G2881" s="16"/>
      <c r="H2881" s="1" t="str">
        <f t="shared" si="84"/>
        <v>Complete</v>
      </c>
      <c r="I2881" s="68" t="s">
        <v>3730</v>
      </c>
    </row>
    <row r="2882" spans="2:9" ht="15" customHeight="1" x14ac:dyDescent="0.25">
      <c r="B2882" s="9" t="s">
        <v>3715</v>
      </c>
      <c r="C2882" s="1">
        <v>16</v>
      </c>
      <c r="D2882" s="2" t="s">
        <v>8604</v>
      </c>
      <c r="E2882" s="16"/>
      <c r="F2882" s="16" t="str">
        <f>IF(INDEX(I.Electricity.ES3U5C2,16)="","",INDEX(I.Electricity.ES3U5C2,16))</f>
        <v/>
      </c>
      <c r="G2882" s="16"/>
      <c r="H2882" s="1" t="str">
        <f t="shared" si="84"/>
        <v>Complete</v>
      </c>
      <c r="I2882" s="68" t="s">
        <v>3731</v>
      </c>
    </row>
    <row r="2883" spans="2:9" ht="15" customHeight="1" x14ac:dyDescent="0.25">
      <c r="B2883" s="9" t="s">
        <v>3715</v>
      </c>
      <c r="C2883" s="1">
        <v>17</v>
      </c>
      <c r="D2883" s="2" t="s">
        <v>8604</v>
      </c>
      <c r="E2883" s="16"/>
      <c r="F2883" s="16" t="str">
        <f>IF(INDEX(I.Electricity.ES3U5C2,17)="","",INDEX(I.Electricity.ES3U5C2,17))</f>
        <v/>
      </c>
      <c r="G2883" s="16"/>
      <c r="H2883" s="1" t="str">
        <f t="shared" si="84"/>
        <v>Complete</v>
      </c>
      <c r="I2883" s="68" t="s">
        <v>3732</v>
      </c>
    </row>
    <row r="2884" spans="2:9" ht="15" customHeight="1" x14ac:dyDescent="0.25">
      <c r="B2884" s="9" t="s">
        <v>3715</v>
      </c>
      <c r="C2884" s="1">
        <v>18</v>
      </c>
      <c r="D2884" s="2" t="s">
        <v>8604</v>
      </c>
      <c r="E2884" s="16"/>
      <c r="F2884" s="16" t="str">
        <f>IF(INDEX(I.Electricity.ES3U5C2,18)="","",INDEX(I.Electricity.ES3U5C2,18))</f>
        <v/>
      </c>
      <c r="G2884" s="16"/>
      <c r="H2884" s="1" t="str">
        <f t="shared" si="84"/>
        <v>Complete</v>
      </c>
      <c r="I2884" s="68" t="s">
        <v>3733</v>
      </c>
    </row>
    <row r="2885" spans="2:9" ht="15" customHeight="1" x14ac:dyDescent="0.25">
      <c r="B2885" s="9" t="s">
        <v>3715</v>
      </c>
      <c r="C2885" s="1">
        <v>19</v>
      </c>
      <c r="D2885" s="2" t="s">
        <v>8604</v>
      </c>
      <c r="E2885" s="16"/>
      <c r="F2885" s="16" t="str">
        <f>IF(INDEX(I.Electricity.ES3U5C2,19)="","",INDEX(I.Electricity.ES3U5C2,19))</f>
        <v/>
      </c>
      <c r="G2885" s="16"/>
      <c r="H2885" s="1" t="str">
        <f t="shared" si="84"/>
        <v>Complete</v>
      </c>
      <c r="I2885" s="68" t="s">
        <v>3734</v>
      </c>
    </row>
    <row r="2886" spans="2:9" ht="15" customHeight="1" x14ac:dyDescent="0.25">
      <c r="B2886" s="9" t="s">
        <v>3715</v>
      </c>
      <c r="C2886" s="1">
        <v>20</v>
      </c>
      <c r="D2886" s="2" t="s">
        <v>8604</v>
      </c>
      <c r="E2886" s="16"/>
      <c r="F2886" s="16" t="str">
        <f>IF(INDEX(I.Electricity.ES3U5C2,20)="","",INDEX(I.Electricity.ES3U5C2,20))</f>
        <v/>
      </c>
      <c r="G2886" s="16"/>
      <c r="H2886" s="1" t="str">
        <f t="shared" si="84"/>
        <v>Complete</v>
      </c>
      <c r="I2886" s="68" t="s">
        <v>3735</v>
      </c>
    </row>
    <row r="2887" spans="2:9" ht="15" customHeight="1" x14ac:dyDescent="0.25">
      <c r="B2887" s="9" t="s">
        <v>3715</v>
      </c>
      <c r="C2887" s="1">
        <v>21</v>
      </c>
      <c r="D2887" s="2" t="s">
        <v>8604</v>
      </c>
      <c r="E2887" s="16"/>
      <c r="F2887" s="16" t="str">
        <f>IF(INDEX(I.Electricity.ES3U5C2,21)="","",INDEX(I.Electricity.ES3U5C2,21))</f>
        <v/>
      </c>
      <c r="G2887" s="16"/>
      <c r="H2887" s="1" t="str">
        <f t="shared" si="84"/>
        <v>Complete</v>
      </c>
      <c r="I2887" s="68" t="s">
        <v>3736</v>
      </c>
    </row>
    <row r="2888" spans="2:9" ht="15" customHeight="1" x14ac:dyDescent="0.25">
      <c r="B2888" s="9" t="s">
        <v>3715</v>
      </c>
      <c r="C2888" s="1">
        <v>22</v>
      </c>
      <c r="D2888" s="2" t="s">
        <v>8604</v>
      </c>
      <c r="E2888" s="16"/>
      <c r="F2888" s="16" t="str">
        <f>IF(INDEX(I.Electricity.ES3U5C2,22)="","",INDEX(I.Electricity.ES3U5C2,22))</f>
        <v/>
      </c>
      <c r="G2888" s="16"/>
      <c r="H2888" s="1" t="str">
        <f t="shared" si="84"/>
        <v>Complete</v>
      </c>
      <c r="I2888" s="68" t="s">
        <v>3737</v>
      </c>
    </row>
    <row r="2889" spans="2:9" ht="15" customHeight="1" x14ac:dyDescent="0.25">
      <c r="B2889" s="9" t="s">
        <v>3715</v>
      </c>
      <c r="C2889" s="1">
        <v>23</v>
      </c>
      <c r="D2889" s="2" t="s">
        <v>8604</v>
      </c>
      <c r="E2889" s="16"/>
      <c r="F2889" s="16" t="str">
        <f>IF(INDEX(I.Electricity.ES3U5C2,23)="","",INDEX(I.Electricity.ES3U5C2,23))</f>
        <v/>
      </c>
      <c r="G2889" s="16"/>
      <c r="H2889" s="1" t="str">
        <f t="shared" si="84"/>
        <v>Complete</v>
      </c>
      <c r="I2889" s="68" t="s">
        <v>3738</v>
      </c>
    </row>
    <row r="2890" spans="2:9" ht="15" customHeight="1" x14ac:dyDescent="0.25">
      <c r="B2890" s="7" t="s">
        <v>3715</v>
      </c>
      <c r="C2890" s="5">
        <v>24</v>
      </c>
      <c r="D2890" s="6" t="s">
        <v>8604</v>
      </c>
      <c r="E2890" s="76"/>
      <c r="F2890" s="76" t="str">
        <f>IF(INDEX(I.Electricity.ES3U5C2,24)="","",INDEX(I.Electricity.ES3U5C2,24))</f>
        <v/>
      </c>
      <c r="G2890" s="76"/>
      <c r="H2890" s="5" t="str">
        <f t="shared" si="84"/>
        <v>Complete</v>
      </c>
      <c r="I2890" s="71" t="s">
        <v>3739</v>
      </c>
    </row>
    <row r="2891" spans="2:9" ht="15" customHeight="1" x14ac:dyDescent="0.25">
      <c r="B2891" s="9" t="s">
        <v>3740</v>
      </c>
      <c r="C2891" s="1">
        <v>1</v>
      </c>
      <c r="D2891" s="2" t="s">
        <v>8605</v>
      </c>
      <c r="E2891" s="16"/>
      <c r="F2891" s="16" t="str">
        <f>IF(INDEX(I.Electricity.ES3U6C2,1)="","",INDEX(I.Electricity.ES3U6C2,1))</f>
        <v/>
      </c>
      <c r="G2891" s="16"/>
      <c r="H2891" s="1" t="str">
        <f t="shared" ref="H2891:H2914" si="85">IF(AND(I.Developer.ES3=TRUE,I.Facility.UnitCount&gt;=6,I.Developer.C2=TRUE,F2891=""),"Incomplete","Complete")</f>
        <v>Complete</v>
      </c>
      <c r="I2891" s="68" t="s">
        <v>3741</v>
      </c>
    </row>
    <row r="2892" spans="2:9" ht="15" customHeight="1" x14ac:dyDescent="0.25">
      <c r="B2892" s="9" t="s">
        <v>3740</v>
      </c>
      <c r="C2892" s="1">
        <v>2</v>
      </c>
      <c r="D2892" s="2" t="s">
        <v>8605</v>
      </c>
      <c r="E2892" s="16"/>
      <c r="F2892" s="16" t="str">
        <f>IF(INDEX(I.Electricity.ES3U6C2,2)="","",INDEX(I.Electricity.ES3U6C2,2))</f>
        <v/>
      </c>
      <c r="G2892" s="16"/>
      <c r="H2892" s="1" t="str">
        <f t="shared" si="85"/>
        <v>Complete</v>
      </c>
      <c r="I2892" s="68" t="s">
        <v>3742</v>
      </c>
    </row>
    <row r="2893" spans="2:9" ht="15" customHeight="1" x14ac:dyDescent="0.25">
      <c r="B2893" s="9" t="s">
        <v>3740</v>
      </c>
      <c r="C2893" s="1">
        <v>3</v>
      </c>
      <c r="D2893" s="2" t="s">
        <v>8605</v>
      </c>
      <c r="E2893" s="16"/>
      <c r="F2893" s="16" t="str">
        <f>IF(INDEX(I.Electricity.ES3U6C2,3)="","",INDEX(I.Electricity.ES3U6C2,3))</f>
        <v/>
      </c>
      <c r="G2893" s="16"/>
      <c r="H2893" s="1" t="str">
        <f t="shared" si="85"/>
        <v>Complete</v>
      </c>
      <c r="I2893" s="68" t="s">
        <v>3743</v>
      </c>
    </row>
    <row r="2894" spans="2:9" ht="15" customHeight="1" x14ac:dyDescent="0.25">
      <c r="B2894" s="9" t="s">
        <v>3740</v>
      </c>
      <c r="C2894" s="1">
        <v>4</v>
      </c>
      <c r="D2894" s="2" t="s">
        <v>8605</v>
      </c>
      <c r="E2894" s="16"/>
      <c r="F2894" s="16" t="str">
        <f>IF(INDEX(I.Electricity.ES3U6C2,4)="","",INDEX(I.Electricity.ES3U6C2,4))</f>
        <v/>
      </c>
      <c r="G2894" s="16"/>
      <c r="H2894" s="1" t="str">
        <f t="shared" si="85"/>
        <v>Complete</v>
      </c>
      <c r="I2894" s="68" t="s">
        <v>3744</v>
      </c>
    </row>
    <row r="2895" spans="2:9" ht="15" customHeight="1" x14ac:dyDescent="0.25">
      <c r="B2895" s="9" t="s">
        <v>3740</v>
      </c>
      <c r="C2895" s="1">
        <v>5</v>
      </c>
      <c r="D2895" s="2" t="s">
        <v>8605</v>
      </c>
      <c r="E2895" s="16"/>
      <c r="F2895" s="16" t="str">
        <f>IF(INDEX(I.Electricity.ES3U6C2,5)="","",INDEX(I.Electricity.ES3U6C2,5))</f>
        <v/>
      </c>
      <c r="G2895" s="16"/>
      <c r="H2895" s="1" t="str">
        <f t="shared" si="85"/>
        <v>Complete</v>
      </c>
      <c r="I2895" s="68" t="s">
        <v>3745</v>
      </c>
    </row>
    <row r="2896" spans="2:9" ht="15" customHeight="1" x14ac:dyDescent="0.25">
      <c r="B2896" s="9" t="s">
        <v>3740</v>
      </c>
      <c r="C2896" s="1">
        <v>6</v>
      </c>
      <c r="D2896" s="2" t="s">
        <v>8605</v>
      </c>
      <c r="E2896" s="16"/>
      <c r="F2896" s="16" t="str">
        <f>IF(INDEX(I.Electricity.ES3U6C2,6)="","",INDEX(I.Electricity.ES3U6C2,6))</f>
        <v/>
      </c>
      <c r="G2896" s="16"/>
      <c r="H2896" s="1" t="str">
        <f t="shared" si="85"/>
        <v>Complete</v>
      </c>
      <c r="I2896" s="68" t="s">
        <v>3746</v>
      </c>
    </row>
    <row r="2897" spans="2:9" ht="15" customHeight="1" x14ac:dyDescent="0.25">
      <c r="B2897" s="9" t="s">
        <v>3740</v>
      </c>
      <c r="C2897" s="1">
        <v>7</v>
      </c>
      <c r="D2897" s="2" t="s">
        <v>8605</v>
      </c>
      <c r="E2897" s="16"/>
      <c r="F2897" s="16" t="str">
        <f>IF(INDEX(I.Electricity.ES3U6C2,7)="","",INDEX(I.Electricity.ES3U6C2,7))</f>
        <v/>
      </c>
      <c r="G2897" s="16"/>
      <c r="H2897" s="1" t="str">
        <f t="shared" si="85"/>
        <v>Complete</v>
      </c>
      <c r="I2897" s="68" t="s">
        <v>3747</v>
      </c>
    </row>
    <row r="2898" spans="2:9" ht="15" customHeight="1" x14ac:dyDescent="0.25">
      <c r="B2898" s="9" t="s">
        <v>3740</v>
      </c>
      <c r="C2898" s="1">
        <v>8</v>
      </c>
      <c r="D2898" s="2" t="s">
        <v>8605</v>
      </c>
      <c r="E2898" s="16"/>
      <c r="F2898" s="16" t="str">
        <f>IF(INDEX(I.Electricity.ES3U6C2,8)="","",INDEX(I.Electricity.ES3U6C2,8))</f>
        <v/>
      </c>
      <c r="G2898" s="16"/>
      <c r="H2898" s="1" t="str">
        <f t="shared" si="85"/>
        <v>Complete</v>
      </c>
      <c r="I2898" s="68" t="s">
        <v>3748</v>
      </c>
    </row>
    <row r="2899" spans="2:9" ht="15" customHeight="1" x14ac:dyDescent="0.25">
      <c r="B2899" s="9" t="s">
        <v>3740</v>
      </c>
      <c r="C2899" s="1">
        <v>9</v>
      </c>
      <c r="D2899" s="2" t="s">
        <v>8605</v>
      </c>
      <c r="E2899" s="16"/>
      <c r="F2899" s="16" t="str">
        <f>IF(INDEX(I.Electricity.ES3U6C2,9)="","",INDEX(I.Electricity.ES3U6C2,9))</f>
        <v/>
      </c>
      <c r="G2899" s="16"/>
      <c r="H2899" s="1" t="str">
        <f t="shared" si="85"/>
        <v>Complete</v>
      </c>
      <c r="I2899" s="68" t="s">
        <v>3749</v>
      </c>
    </row>
    <row r="2900" spans="2:9" ht="15" customHeight="1" x14ac:dyDescent="0.25">
      <c r="B2900" s="9" t="s">
        <v>3740</v>
      </c>
      <c r="C2900" s="1">
        <v>10</v>
      </c>
      <c r="D2900" s="2" t="s">
        <v>8605</v>
      </c>
      <c r="E2900" s="16"/>
      <c r="F2900" s="16" t="str">
        <f>IF(INDEX(I.Electricity.ES3U6C2,10)="","",INDEX(I.Electricity.ES3U6C2,10))</f>
        <v/>
      </c>
      <c r="G2900" s="16"/>
      <c r="H2900" s="1" t="str">
        <f t="shared" si="85"/>
        <v>Complete</v>
      </c>
      <c r="I2900" s="68" t="s">
        <v>3750</v>
      </c>
    </row>
    <row r="2901" spans="2:9" ht="15" customHeight="1" x14ac:dyDescent="0.25">
      <c r="B2901" s="9" t="s">
        <v>3740</v>
      </c>
      <c r="C2901" s="1">
        <v>11</v>
      </c>
      <c r="D2901" s="2" t="s">
        <v>8605</v>
      </c>
      <c r="E2901" s="16"/>
      <c r="F2901" s="16" t="str">
        <f>IF(INDEX(I.Electricity.ES3U6C2,11)="","",INDEX(I.Electricity.ES3U6C2,11))</f>
        <v/>
      </c>
      <c r="G2901" s="16"/>
      <c r="H2901" s="1" t="str">
        <f t="shared" si="85"/>
        <v>Complete</v>
      </c>
      <c r="I2901" s="68" t="s">
        <v>3751</v>
      </c>
    </row>
    <row r="2902" spans="2:9" ht="15" customHeight="1" x14ac:dyDescent="0.25">
      <c r="B2902" s="9" t="s">
        <v>3740</v>
      </c>
      <c r="C2902" s="1">
        <v>12</v>
      </c>
      <c r="D2902" s="2" t="s">
        <v>8605</v>
      </c>
      <c r="E2902" s="16"/>
      <c r="F2902" s="16" t="str">
        <f>IF(INDEX(I.Electricity.ES3U6C2,12)="","",INDEX(I.Electricity.ES3U6C2,12))</f>
        <v/>
      </c>
      <c r="G2902" s="16"/>
      <c r="H2902" s="1" t="str">
        <f t="shared" si="85"/>
        <v>Complete</v>
      </c>
      <c r="I2902" s="68" t="s">
        <v>3752</v>
      </c>
    </row>
    <row r="2903" spans="2:9" ht="15" customHeight="1" x14ac:dyDescent="0.25">
      <c r="B2903" s="9" t="s">
        <v>3740</v>
      </c>
      <c r="C2903" s="1">
        <v>13</v>
      </c>
      <c r="D2903" s="2" t="s">
        <v>8605</v>
      </c>
      <c r="E2903" s="16"/>
      <c r="F2903" s="16" t="str">
        <f>IF(INDEX(I.Electricity.ES3U6C2,13)="","",INDEX(I.Electricity.ES3U6C2,13))</f>
        <v/>
      </c>
      <c r="G2903" s="16"/>
      <c r="H2903" s="1" t="str">
        <f t="shared" si="85"/>
        <v>Complete</v>
      </c>
      <c r="I2903" s="68" t="s">
        <v>3753</v>
      </c>
    </row>
    <row r="2904" spans="2:9" ht="15" customHeight="1" x14ac:dyDescent="0.25">
      <c r="B2904" s="9" t="s">
        <v>3740</v>
      </c>
      <c r="C2904" s="1">
        <v>14</v>
      </c>
      <c r="D2904" s="2" t="s">
        <v>8605</v>
      </c>
      <c r="E2904" s="16"/>
      <c r="F2904" s="16" t="str">
        <f>IF(INDEX(I.Electricity.ES3U6C2,14)="","",INDEX(I.Electricity.ES3U6C2,14))</f>
        <v/>
      </c>
      <c r="G2904" s="16"/>
      <c r="H2904" s="1" t="str">
        <f t="shared" si="85"/>
        <v>Complete</v>
      </c>
      <c r="I2904" s="68" t="s">
        <v>3754</v>
      </c>
    </row>
    <row r="2905" spans="2:9" ht="15" customHeight="1" x14ac:dyDescent="0.25">
      <c r="B2905" s="9" t="s">
        <v>3740</v>
      </c>
      <c r="C2905" s="1">
        <v>15</v>
      </c>
      <c r="D2905" s="2" t="s">
        <v>8605</v>
      </c>
      <c r="E2905" s="16"/>
      <c r="F2905" s="16" t="str">
        <f>IF(INDEX(I.Electricity.ES3U6C2,15)="","",INDEX(I.Electricity.ES3U6C2,15))</f>
        <v/>
      </c>
      <c r="G2905" s="16"/>
      <c r="H2905" s="1" t="str">
        <f t="shared" si="85"/>
        <v>Complete</v>
      </c>
      <c r="I2905" s="68" t="s">
        <v>3755</v>
      </c>
    </row>
    <row r="2906" spans="2:9" ht="15" customHeight="1" x14ac:dyDescent="0.25">
      <c r="B2906" s="9" t="s">
        <v>3740</v>
      </c>
      <c r="C2906" s="1">
        <v>16</v>
      </c>
      <c r="D2906" s="2" t="s">
        <v>8605</v>
      </c>
      <c r="E2906" s="16"/>
      <c r="F2906" s="16" t="str">
        <f>IF(INDEX(I.Electricity.ES3U6C2,16)="","",INDEX(I.Electricity.ES3U6C2,16))</f>
        <v/>
      </c>
      <c r="G2906" s="16"/>
      <c r="H2906" s="1" t="str">
        <f t="shared" si="85"/>
        <v>Complete</v>
      </c>
      <c r="I2906" s="68" t="s">
        <v>3756</v>
      </c>
    </row>
    <row r="2907" spans="2:9" ht="15" customHeight="1" x14ac:dyDescent="0.25">
      <c r="B2907" s="9" t="s">
        <v>3740</v>
      </c>
      <c r="C2907" s="1">
        <v>17</v>
      </c>
      <c r="D2907" s="2" t="s">
        <v>8605</v>
      </c>
      <c r="E2907" s="16"/>
      <c r="F2907" s="16" t="str">
        <f>IF(INDEX(I.Electricity.ES3U6C2,17)="","",INDEX(I.Electricity.ES3U6C2,17))</f>
        <v/>
      </c>
      <c r="G2907" s="16"/>
      <c r="H2907" s="1" t="str">
        <f t="shared" si="85"/>
        <v>Complete</v>
      </c>
      <c r="I2907" s="68" t="s">
        <v>3757</v>
      </c>
    </row>
    <row r="2908" spans="2:9" ht="15" customHeight="1" x14ac:dyDescent="0.25">
      <c r="B2908" s="9" t="s">
        <v>3740</v>
      </c>
      <c r="C2908" s="1">
        <v>18</v>
      </c>
      <c r="D2908" s="2" t="s">
        <v>8605</v>
      </c>
      <c r="E2908" s="16"/>
      <c r="F2908" s="16" t="str">
        <f>IF(INDEX(I.Electricity.ES3U6C2,18)="","",INDEX(I.Electricity.ES3U6C2,18))</f>
        <v/>
      </c>
      <c r="G2908" s="16"/>
      <c r="H2908" s="1" t="str">
        <f t="shared" si="85"/>
        <v>Complete</v>
      </c>
      <c r="I2908" s="68" t="s">
        <v>3758</v>
      </c>
    </row>
    <row r="2909" spans="2:9" ht="15" customHeight="1" x14ac:dyDescent="0.25">
      <c r="B2909" s="9" t="s">
        <v>3740</v>
      </c>
      <c r="C2909" s="1">
        <v>19</v>
      </c>
      <c r="D2909" s="2" t="s">
        <v>8605</v>
      </c>
      <c r="E2909" s="16"/>
      <c r="F2909" s="16" t="str">
        <f>IF(INDEX(I.Electricity.ES3U6C2,19)="","",INDEX(I.Electricity.ES3U6C2,19))</f>
        <v/>
      </c>
      <c r="G2909" s="16"/>
      <c r="H2909" s="1" t="str">
        <f t="shared" si="85"/>
        <v>Complete</v>
      </c>
      <c r="I2909" s="68" t="s">
        <v>3759</v>
      </c>
    </row>
    <row r="2910" spans="2:9" ht="15" customHeight="1" x14ac:dyDescent="0.25">
      <c r="B2910" s="9" t="s">
        <v>3740</v>
      </c>
      <c r="C2910" s="1">
        <v>20</v>
      </c>
      <c r="D2910" s="2" t="s">
        <v>8605</v>
      </c>
      <c r="E2910" s="16"/>
      <c r="F2910" s="16" t="str">
        <f>IF(INDEX(I.Electricity.ES3U6C2,20)="","",INDEX(I.Electricity.ES3U6C2,20))</f>
        <v/>
      </c>
      <c r="G2910" s="16"/>
      <c r="H2910" s="1" t="str">
        <f t="shared" si="85"/>
        <v>Complete</v>
      </c>
      <c r="I2910" s="68" t="s">
        <v>3760</v>
      </c>
    </row>
    <row r="2911" spans="2:9" ht="15" customHeight="1" x14ac:dyDescent="0.25">
      <c r="B2911" s="9" t="s">
        <v>3740</v>
      </c>
      <c r="C2911" s="1">
        <v>21</v>
      </c>
      <c r="D2911" s="2" t="s">
        <v>8605</v>
      </c>
      <c r="E2911" s="16"/>
      <c r="F2911" s="16" t="str">
        <f>IF(INDEX(I.Electricity.ES3U6C2,21)="","",INDEX(I.Electricity.ES3U6C2,21))</f>
        <v/>
      </c>
      <c r="G2911" s="16"/>
      <c r="H2911" s="1" t="str">
        <f t="shared" si="85"/>
        <v>Complete</v>
      </c>
      <c r="I2911" s="68" t="s">
        <v>3761</v>
      </c>
    </row>
    <row r="2912" spans="2:9" ht="15" customHeight="1" x14ac:dyDescent="0.25">
      <c r="B2912" s="9" t="s">
        <v>3740</v>
      </c>
      <c r="C2912" s="1">
        <v>22</v>
      </c>
      <c r="D2912" s="2" t="s">
        <v>8605</v>
      </c>
      <c r="E2912" s="16"/>
      <c r="F2912" s="16" t="str">
        <f>IF(INDEX(I.Electricity.ES3U6C2,22)="","",INDEX(I.Electricity.ES3U6C2,22))</f>
        <v/>
      </c>
      <c r="G2912" s="16"/>
      <c r="H2912" s="1" t="str">
        <f t="shared" si="85"/>
        <v>Complete</v>
      </c>
      <c r="I2912" s="68" t="s">
        <v>3762</v>
      </c>
    </row>
    <row r="2913" spans="2:9" ht="15" customHeight="1" x14ac:dyDescent="0.25">
      <c r="B2913" s="9" t="s">
        <v>3740</v>
      </c>
      <c r="C2913" s="1">
        <v>23</v>
      </c>
      <c r="D2913" s="2" t="s">
        <v>8605</v>
      </c>
      <c r="E2913" s="16"/>
      <c r="F2913" s="16" t="str">
        <f>IF(INDEX(I.Electricity.ES3U6C2,23)="","",INDEX(I.Electricity.ES3U6C2,23))</f>
        <v/>
      </c>
      <c r="G2913" s="16"/>
      <c r="H2913" s="1" t="str">
        <f t="shared" si="85"/>
        <v>Complete</v>
      </c>
      <c r="I2913" s="68" t="s">
        <v>3763</v>
      </c>
    </row>
    <row r="2914" spans="2:9" ht="15" customHeight="1" x14ac:dyDescent="0.25">
      <c r="B2914" s="7" t="s">
        <v>3740</v>
      </c>
      <c r="C2914" s="5">
        <v>24</v>
      </c>
      <c r="D2914" s="6" t="s">
        <v>8605</v>
      </c>
      <c r="E2914" s="76"/>
      <c r="F2914" s="76" t="str">
        <f>IF(INDEX(I.Electricity.ES3U6C2,24)="","",INDEX(I.Electricity.ES3U6C2,24))</f>
        <v/>
      </c>
      <c r="G2914" s="76"/>
      <c r="H2914" s="5" t="str">
        <f t="shared" si="85"/>
        <v>Complete</v>
      </c>
      <c r="I2914" s="71" t="s">
        <v>3764</v>
      </c>
    </row>
    <row r="2915" spans="2:9" ht="15" customHeight="1" x14ac:dyDescent="0.25">
      <c r="B2915" s="9" t="s">
        <v>3765</v>
      </c>
      <c r="C2915" s="1">
        <v>1</v>
      </c>
      <c r="D2915" s="2" t="s">
        <v>8606</v>
      </c>
      <c r="E2915" s="16"/>
      <c r="F2915" s="16" t="str">
        <f>IF(INDEX(I.Electricity.ES3U7C2,1)="","",INDEX(I.Electricity.ES3U7C2,1))</f>
        <v/>
      </c>
      <c r="G2915" s="16"/>
      <c r="H2915" s="1" t="str">
        <f t="shared" ref="H2915:H2938" si="86">IF(AND(I.Developer.ES3=TRUE,I.Facility.UnitCount&gt;=7,I.Developer.C2=TRUE,F2915=""),"Incomplete","Complete")</f>
        <v>Complete</v>
      </c>
      <c r="I2915" s="68" t="s">
        <v>3766</v>
      </c>
    </row>
    <row r="2916" spans="2:9" ht="15" customHeight="1" x14ac:dyDescent="0.25">
      <c r="B2916" s="9" t="s">
        <v>3765</v>
      </c>
      <c r="C2916" s="1">
        <v>2</v>
      </c>
      <c r="D2916" s="2" t="s">
        <v>8606</v>
      </c>
      <c r="E2916" s="16"/>
      <c r="F2916" s="16" t="str">
        <f>IF(INDEX(I.Electricity.ES3U7C2,2)="","",INDEX(I.Electricity.ES3U7C2,2))</f>
        <v/>
      </c>
      <c r="G2916" s="16"/>
      <c r="H2916" s="1" t="str">
        <f t="shared" si="86"/>
        <v>Complete</v>
      </c>
      <c r="I2916" s="68" t="s">
        <v>3767</v>
      </c>
    </row>
    <row r="2917" spans="2:9" ht="15" customHeight="1" x14ac:dyDescent="0.25">
      <c r="B2917" s="9" t="s">
        <v>3765</v>
      </c>
      <c r="C2917" s="1">
        <v>3</v>
      </c>
      <c r="D2917" s="2" t="s">
        <v>8606</v>
      </c>
      <c r="E2917" s="16"/>
      <c r="F2917" s="16" t="str">
        <f>IF(INDEX(I.Electricity.ES3U7C2,3)="","",INDEX(I.Electricity.ES3U7C2,3))</f>
        <v/>
      </c>
      <c r="G2917" s="16"/>
      <c r="H2917" s="1" t="str">
        <f t="shared" si="86"/>
        <v>Complete</v>
      </c>
      <c r="I2917" s="68" t="s">
        <v>3768</v>
      </c>
    </row>
    <row r="2918" spans="2:9" ht="15" customHeight="1" x14ac:dyDescent="0.25">
      <c r="B2918" s="9" t="s">
        <v>3765</v>
      </c>
      <c r="C2918" s="1">
        <v>4</v>
      </c>
      <c r="D2918" s="2" t="s">
        <v>8606</v>
      </c>
      <c r="E2918" s="16"/>
      <c r="F2918" s="16" t="str">
        <f>IF(INDEX(I.Electricity.ES3U7C2,4)="","",INDEX(I.Electricity.ES3U7C2,4))</f>
        <v/>
      </c>
      <c r="G2918" s="16"/>
      <c r="H2918" s="1" t="str">
        <f t="shared" si="86"/>
        <v>Complete</v>
      </c>
      <c r="I2918" s="68" t="s">
        <v>3769</v>
      </c>
    </row>
    <row r="2919" spans="2:9" ht="15" customHeight="1" x14ac:dyDescent="0.25">
      <c r="B2919" s="9" t="s">
        <v>3765</v>
      </c>
      <c r="C2919" s="1">
        <v>5</v>
      </c>
      <c r="D2919" s="2" t="s">
        <v>8606</v>
      </c>
      <c r="E2919" s="16"/>
      <c r="F2919" s="16" t="str">
        <f>IF(INDEX(I.Electricity.ES3U7C2,5)="","",INDEX(I.Electricity.ES3U7C2,5))</f>
        <v/>
      </c>
      <c r="G2919" s="16"/>
      <c r="H2919" s="1" t="str">
        <f t="shared" si="86"/>
        <v>Complete</v>
      </c>
      <c r="I2919" s="68" t="s">
        <v>3770</v>
      </c>
    </row>
    <row r="2920" spans="2:9" ht="15" customHeight="1" x14ac:dyDescent="0.25">
      <c r="B2920" s="9" t="s">
        <v>3765</v>
      </c>
      <c r="C2920" s="1">
        <v>6</v>
      </c>
      <c r="D2920" s="2" t="s">
        <v>8606</v>
      </c>
      <c r="E2920" s="16"/>
      <c r="F2920" s="16" t="str">
        <f>IF(INDEX(I.Electricity.ES3U7C2,6)="","",INDEX(I.Electricity.ES3U7C2,6))</f>
        <v/>
      </c>
      <c r="G2920" s="16"/>
      <c r="H2920" s="1" t="str">
        <f t="shared" si="86"/>
        <v>Complete</v>
      </c>
      <c r="I2920" s="68" t="s">
        <v>3771</v>
      </c>
    </row>
    <row r="2921" spans="2:9" ht="15" customHeight="1" x14ac:dyDescent="0.25">
      <c r="B2921" s="9" t="s">
        <v>3765</v>
      </c>
      <c r="C2921" s="1">
        <v>7</v>
      </c>
      <c r="D2921" s="2" t="s">
        <v>8606</v>
      </c>
      <c r="E2921" s="16"/>
      <c r="F2921" s="16" t="str">
        <f>IF(INDEX(I.Electricity.ES3U7C2,7)="","",INDEX(I.Electricity.ES3U7C2,7))</f>
        <v/>
      </c>
      <c r="G2921" s="16"/>
      <c r="H2921" s="1" t="str">
        <f t="shared" si="86"/>
        <v>Complete</v>
      </c>
      <c r="I2921" s="68" t="s">
        <v>3772</v>
      </c>
    </row>
    <row r="2922" spans="2:9" ht="15" customHeight="1" x14ac:dyDescent="0.25">
      <c r="B2922" s="9" t="s">
        <v>3765</v>
      </c>
      <c r="C2922" s="1">
        <v>8</v>
      </c>
      <c r="D2922" s="2" t="s">
        <v>8606</v>
      </c>
      <c r="E2922" s="16"/>
      <c r="F2922" s="16" t="str">
        <f>IF(INDEX(I.Electricity.ES3U7C2,8)="","",INDEX(I.Electricity.ES3U7C2,8))</f>
        <v/>
      </c>
      <c r="G2922" s="16"/>
      <c r="H2922" s="1" t="str">
        <f t="shared" si="86"/>
        <v>Complete</v>
      </c>
      <c r="I2922" s="68" t="s">
        <v>3773</v>
      </c>
    </row>
    <row r="2923" spans="2:9" ht="15" customHeight="1" x14ac:dyDescent="0.25">
      <c r="B2923" s="9" t="s">
        <v>3765</v>
      </c>
      <c r="C2923" s="1">
        <v>9</v>
      </c>
      <c r="D2923" s="2" t="s">
        <v>8606</v>
      </c>
      <c r="E2923" s="16"/>
      <c r="F2923" s="16" t="str">
        <f>IF(INDEX(I.Electricity.ES3U7C2,9)="","",INDEX(I.Electricity.ES3U7C2,9))</f>
        <v/>
      </c>
      <c r="G2923" s="16"/>
      <c r="H2923" s="1" t="str">
        <f t="shared" si="86"/>
        <v>Complete</v>
      </c>
      <c r="I2923" s="68" t="s">
        <v>3774</v>
      </c>
    </row>
    <row r="2924" spans="2:9" ht="15" customHeight="1" x14ac:dyDescent="0.25">
      <c r="B2924" s="9" t="s">
        <v>3765</v>
      </c>
      <c r="C2924" s="1">
        <v>10</v>
      </c>
      <c r="D2924" s="2" t="s">
        <v>8606</v>
      </c>
      <c r="E2924" s="16"/>
      <c r="F2924" s="16" t="str">
        <f>IF(INDEX(I.Electricity.ES3U7C2,10)="","",INDEX(I.Electricity.ES3U7C2,10))</f>
        <v/>
      </c>
      <c r="G2924" s="16"/>
      <c r="H2924" s="1" t="str">
        <f t="shared" si="86"/>
        <v>Complete</v>
      </c>
      <c r="I2924" s="68" t="s">
        <v>3775</v>
      </c>
    </row>
    <row r="2925" spans="2:9" ht="15" customHeight="1" x14ac:dyDescent="0.25">
      <c r="B2925" s="9" t="s">
        <v>3765</v>
      </c>
      <c r="C2925" s="1">
        <v>11</v>
      </c>
      <c r="D2925" s="2" t="s">
        <v>8606</v>
      </c>
      <c r="E2925" s="16"/>
      <c r="F2925" s="16" t="str">
        <f>IF(INDEX(I.Electricity.ES3U7C2,11)="","",INDEX(I.Electricity.ES3U7C2,11))</f>
        <v/>
      </c>
      <c r="G2925" s="16"/>
      <c r="H2925" s="1" t="str">
        <f t="shared" si="86"/>
        <v>Complete</v>
      </c>
      <c r="I2925" s="68" t="s">
        <v>3776</v>
      </c>
    </row>
    <row r="2926" spans="2:9" ht="15" customHeight="1" x14ac:dyDescent="0.25">
      <c r="B2926" s="9" t="s">
        <v>3765</v>
      </c>
      <c r="C2926" s="1">
        <v>12</v>
      </c>
      <c r="D2926" s="2" t="s">
        <v>8606</v>
      </c>
      <c r="E2926" s="16"/>
      <c r="F2926" s="16" t="str">
        <f>IF(INDEX(I.Electricity.ES3U7C2,12)="","",INDEX(I.Electricity.ES3U7C2,12))</f>
        <v/>
      </c>
      <c r="G2926" s="16"/>
      <c r="H2926" s="1" t="str">
        <f t="shared" si="86"/>
        <v>Complete</v>
      </c>
      <c r="I2926" s="68" t="s">
        <v>3777</v>
      </c>
    </row>
    <row r="2927" spans="2:9" ht="15" customHeight="1" x14ac:dyDescent="0.25">
      <c r="B2927" s="9" t="s">
        <v>3765</v>
      </c>
      <c r="C2927" s="1">
        <v>13</v>
      </c>
      <c r="D2927" s="2" t="s">
        <v>8606</v>
      </c>
      <c r="E2927" s="16"/>
      <c r="F2927" s="16" t="str">
        <f>IF(INDEX(I.Electricity.ES3U7C2,13)="","",INDEX(I.Electricity.ES3U7C2,13))</f>
        <v/>
      </c>
      <c r="G2927" s="16"/>
      <c r="H2927" s="1" t="str">
        <f t="shared" si="86"/>
        <v>Complete</v>
      </c>
      <c r="I2927" s="68" t="s">
        <v>3778</v>
      </c>
    </row>
    <row r="2928" spans="2:9" ht="15" customHeight="1" x14ac:dyDescent="0.25">
      <c r="B2928" s="9" t="s">
        <v>3765</v>
      </c>
      <c r="C2928" s="1">
        <v>14</v>
      </c>
      <c r="D2928" s="2" t="s">
        <v>8606</v>
      </c>
      <c r="E2928" s="16"/>
      <c r="F2928" s="16" t="str">
        <f>IF(INDEX(I.Electricity.ES3U7C2,14)="","",INDEX(I.Electricity.ES3U7C2,14))</f>
        <v/>
      </c>
      <c r="G2928" s="16"/>
      <c r="H2928" s="1" t="str">
        <f t="shared" si="86"/>
        <v>Complete</v>
      </c>
      <c r="I2928" s="68" t="s">
        <v>3779</v>
      </c>
    </row>
    <row r="2929" spans="2:9" ht="15" customHeight="1" x14ac:dyDescent="0.25">
      <c r="B2929" s="9" t="s">
        <v>3765</v>
      </c>
      <c r="C2929" s="1">
        <v>15</v>
      </c>
      <c r="D2929" s="2" t="s">
        <v>8606</v>
      </c>
      <c r="E2929" s="16"/>
      <c r="F2929" s="16" t="str">
        <f>IF(INDEX(I.Electricity.ES3U7C2,15)="","",INDEX(I.Electricity.ES3U7C2,15))</f>
        <v/>
      </c>
      <c r="G2929" s="16"/>
      <c r="H2929" s="1" t="str">
        <f t="shared" si="86"/>
        <v>Complete</v>
      </c>
      <c r="I2929" s="68" t="s">
        <v>3780</v>
      </c>
    </row>
    <row r="2930" spans="2:9" ht="15" customHeight="1" x14ac:dyDescent="0.25">
      <c r="B2930" s="9" t="s">
        <v>3765</v>
      </c>
      <c r="C2930" s="1">
        <v>16</v>
      </c>
      <c r="D2930" s="2" t="s">
        <v>8606</v>
      </c>
      <c r="E2930" s="16"/>
      <c r="F2930" s="16" t="str">
        <f>IF(INDEX(I.Electricity.ES3U7C2,16)="","",INDEX(I.Electricity.ES3U7C2,16))</f>
        <v/>
      </c>
      <c r="G2930" s="16"/>
      <c r="H2930" s="1" t="str">
        <f t="shared" si="86"/>
        <v>Complete</v>
      </c>
      <c r="I2930" s="68" t="s">
        <v>3781</v>
      </c>
    </row>
    <row r="2931" spans="2:9" ht="15" customHeight="1" x14ac:dyDescent="0.25">
      <c r="B2931" s="9" t="s">
        <v>3765</v>
      </c>
      <c r="C2931" s="1">
        <v>17</v>
      </c>
      <c r="D2931" s="2" t="s">
        <v>8606</v>
      </c>
      <c r="E2931" s="16"/>
      <c r="F2931" s="16" t="str">
        <f>IF(INDEX(I.Electricity.ES3U7C2,17)="","",INDEX(I.Electricity.ES3U7C2,17))</f>
        <v/>
      </c>
      <c r="G2931" s="16"/>
      <c r="H2931" s="1" t="str">
        <f t="shared" si="86"/>
        <v>Complete</v>
      </c>
      <c r="I2931" s="68" t="s">
        <v>3782</v>
      </c>
    </row>
    <row r="2932" spans="2:9" ht="15" customHeight="1" x14ac:dyDescent="0.25">
      <c r="B2932" s="9" t="s">
        <v>3765</v>
      </c>
      <c r="C2932" s="1">
        <v>18</v>
      </c>
      <c r="D2932" s="2" t="s">
        <v>8606</v>
      </c>
      <c r="E2932" s="16"/>
      <c r="F2932" s="16" t="str">
        <f>IF(INDEX(I.Electricity.ES3U7C2,18)="","",INDEX(I.Electricity.ES3U7C2,18))</f>
        <v/>
      </c>
      <c r="G2932" s="16"/>
      <c r="H2932" s="1" t="str">
        <f t="shared" si="86"/>
        <v>Complete</v>
      </c>
      <c r="I2932" s="68" t="s">
        <v>3783</v>
      </c>
    </row>
    <row r="2933" spans="2:9" ht="15" customHeight="1" x14ac:dyDescent="0.25">
      <c r="B2933" s="9" t="s">
        <v>3765</v>
      </c>
      <c r="C2933" s="1">
        <v>19</v>
      </c>
      <c r="D2933" s="2" t="s">
        <v>8606</v>
      </c>
      <c r="E2933" s="16"/>
      <c r="F2933" s="16" t="str">
        <f>IF(INDEX(I.Electricity.ES3U7C2,19)="","",INDEX(I.Electricity.ES3U7C2,19))</f>
        <v/>
      </c>
      <c r="G2933" s="16"/>
      <c r="H2933" s="1" t="str">
        <f t="shared" si="86"/>
        <v>Complete</v>
      </c>
      <c r="I2933" s="68" t="s">
        <v>3784</v>
      </c>
    </row>
    <row r="2934" spans="2:9" ht="15" customHeight="1" x14ac:dyDescent="0.25">
      <c r="B2934" s="9" t="s">
        <v>3765</v>
      </c>
      <c r="C2934" s="1">
        <v>20</v>
      </c>
      <c r="D2934" s="2" t="s">
        <v>8606</v>
      </c>
      <c r="E2934" s="16"/>
      <c r="F2934" s="16" t="str">
        <f>IF(INDEX(I.Electricity.ES3U7C2,20)="","",INDEX(I.Electricity.ES3U7C2,20))</f>
        <v/>
      </c>
      <c r="G2934" s="16"/>
      <c r="H2934" s="1" t="str">
        <f t="shared" si="86"/>
        <v>Complete</v>
      </c>
      <c r="I2934" s="68" t="s">
        <v>3785</v>
      </c>
    </row>
    <row r="2935" spans="2:9" ht="15" customHeight="1" x14ac:dyDescent="0.25">
      <c r="B2935" s="9" t="s">
        <v>3765</v>
      </c>
      <c r="C2935" s="1">
        <v>21</v>
      </c>
      <c r="D2935" s="2" t="s">
        <v>8606</v>
      </c>
      <c r="E2935" s="16"/>
      <c r="F2935" s="16" t="str">
        <f>IF(INDEX(I.Electricity.ES3U7C2,21)="","",INDEX(I.Electricity.ES3U7C2,21))</f>
        <v/>
      </c>
      <c r="G2935" s="16"/>
      <c r="H2935" s="1" t="str">
        <f t="shared" si="86"/>
        <v>Complete</v>
      </c>
      <c r="I2935" s="68" t="s">
        <v>3786</v>
      </c>
    </row>
    <row r="2936" spans="2:9" ht="15" customHeight="1" x14ac:dyDescent="0.25">
      <c r="B2936" s="9" t="s">
        <v>3765</v>
      </c>
      <c r="C2936" s="1">
        <v>22</v>
      </c>
      <c r="D2936" s="2" t="s">
        <v>8606</v>
      </c>
      <c r="E2936" s="16"/>
      <c r="F2936" s="16" t="str">
        <f>IF(INDEX(I.Electricity.ES3U7C2,22)="","",INDEX(I.Electricity.ES3U7C2,22))</f>
        <v/>
      </c>
      <c r="G2936" s="16"/>
      <c r="H2936" s="1" t="str">
        <f t="shared" si="86"/>
        <v>Complete</v>
      </c>
      <c r="I2936" s="68" t="s">
        <v>3787</v>
      </c>
    </row>
    <row r="2937" spans="2:9" ht="15" customHeight="1" x14ac:dyDescent="0.25">
      <c r="B2937" s="9" t="s">
        <v>3765</v>
      </c>
      <c r="C2937" s="1">
        <v>23</v>
      </c>
      <c r="D2937" s="2" t="s">
        <v>8606</v>
      </c>
      <c r="E2937" s="16"/>
      <c r="F2937" s="16" t="str">
        <f>IF(INDEX(I.Electricity.ES3U7C2,23)="","",INDEX(I.Electricity.ES3U7C2,23))</f>
        <v/>
      </c>
      <c r="G2937" s="16"/>
      <c r="H2937" s="1" t="str">
        <f t="shared" si="86"/>
        <v>Complete</v>
      </c>
      <c r="I2937" s="68" t="s">
        <v>3788</v>
      </c>
    </row>
    <row r="2938" spans="2:9" ht="15" customHeight="1" x14ac:dyDescent="0.25">
      <c r="B2938" s="7" t="s">
        <v>3765</v>
      </c>
      <c r="C2938" s="5">
        <v>24</v>
      </c>
      <c r="D2938" s="6" t="s">
        <v>8606</v>
      </c>
      <c r="E2938" s="76"/>
      <c r="F2938" s="76" t="str">
        <f>IF(INDEX(I.Electricity.ES3U7C2,24)="","",INDEX(I.Electricity.ES3U7C2,24))</f>
        <v/>
      </c>
      <c r="G2938" s="76"/>
      <c r="H2938" s="5" t="str">
        <f t="shared" si="86"/>
        <v>Complete</v>
      </c>
      <c r="I2938" s="71" t="s">
        <v>3789</v>
      </c>
    </row>
    <row r="2939" spans="2:9" ht="15" customHeight="1" x14ac:dyDescent="0.25">
      <c r="B2939" s="9" t="s">
        <v>3790</v>
      </c>
      <c r="C2939" s="1">
        <v>1</v>
      </c>
      <c r="D2939" s="2" t="s">
        <v>8607</v>
      </c>
      <c r="E2939" s="16"/>
      <c r="F2939" s="16" t="str">
        <f>IF(INDEX(I.Electricity.ES3U8C2,1)="","",INDEX(I.Electricity.ES3U8C2,1))</f>
        <v/>
      </c>
      <c r="G2939" s="16"/>
      <c r="H2939" s="1" t="str">
        <f t="shared" ref="H2939:H2962" si="87">IF(AND(I.Developer.ES3=TRUE,I.Facility.UnitCount&gt;=8,I.Developer.C2=TRUE,F2939=""),"Incomplete","Complete")</f>
        <v>Complete</v>
      </c>
      <c r="I2939" s="68" t="s">
        <v>3791</v>
      </c>
    </row>
    <row r="2940" spans="2:9" ht="15" customHeight="1" x14ac:dyDescent="0.25">
      <c r="B2940" s="9" t="s">
        <v>3790</v>
      </c>
      <c r="C2940" s="1">
        <v>2</v>
      </c>
      <c r="D2940" s="2" t="s">
        <v>8607</v>
      </c>
      <c r="E2940" s="16"/>
      <c r="F2940" s="16" t="str">
        <f>IF(INDEX(I.Electricity.ES3U8C2,2)="","",INDEX(I.Electricity.ES3U8C2,2))</f>
        <v/>
      </c>
      <c r="G2940" s="16"/>
      <c r="H2940" s="1" t="str">
        <f t="shared" si="87"/>
        <v>Complete</v>
      </c>
      <c r="I2940" s="68" t="s">
        <v>3792</v>
      </c>
    </row>
    <row r="2941" spans="2:9" ht="15" customHeight="1" x14ac:dyDescent="0.25">
      <c r="B2941" s="9" t="s">
        <v>3790</v>
      </c>
      <c r="C2941" s="1">
        <v>3</v>
      </c>
      <c r="D2941" s="2" t="s">
        <v>8607</v>
      </c>
      <c r="E2941" s="16"/>
      <c r="F2941" s="16" t="str">
        <f>IF(INDEX(I.Electricity.ES3U8C2,3)="","",INDEX(I.Electricity.ES3U8C2,3))</f>
        <v/>
      </c>
      <c r="G2941" s="16"/>
      <c r="H2941" s="1" t="str">
        <f t="shared" si="87"/>
        <v>Complete</v>
      </c>
      <c r="I2941" s="68" t="s">
        <v>3793</v>
      </c>
    </row>
    <row r="2942" spans="2:9" ht="15" customHeight="1" x14ac:dyDescent="0.25">
      <c r="B2942" s="9" t="s">
        <v>3790</v>
      </c>
      <c r="C2942" s="1">
        <v>4</v>
      </c>
      <c r="D2942" s="2" t="s">
        <v>8607</v>
      </c>
      <c r="E2942" s="16"/>
      <c r="F2942" s="16" t="str">
        <f>IF(INDEX(I.Electricity.ES3U8C2,4)="","",INDEX(I.Electricity.ES3U8C2,4))</f>
        <v/>
      </c>
      <c r="G2942" s="16"/>
      <c r="H2942" s="1" t="str">
        <f t="shared" si="87"/>
        <v>Complete</v>
      </c>
      <c r="I2942" s="68" t="s">
        <v>3794</v>
      </c>
    </row>
    <row r="2943" spans="2:9" ht="15" customHeight="1" x14ac:dyDescent="0.25">
      <c r="B2943" s="9" t="s">
        <v>3790</v>
      </c>
      <c r="C2943" s="1">
        <v>5</v>
      </c>
      <c r="D2943" s="2" t="s">
        <v>8607</v>
      </c>
      <c r="E2943" s="16"/>
      <c r="F2943" s="16" t="str">
        <f>IF(INDEX(I.Electricity.ES3U8C2,5)="","",INDEX(I.Electricity.ES3U8C2,5))</f>
        <v/>
      </c>
      <c r="G2943" s="16"/>
      <c r="H2943" s="1" t="str">
        <f t="shared" si="87"/>
        <v>Complete</v>
      </c>
      <c r="I2943" s="68" t="s">
        <v>3795</v>
      </c>
    </row>
    <row r="2944" spans="2:9" ht="15" customHeight="1" x14ac:dyDescent="0.25">
      <c r="B2944" s="9" t="s">
        <v>3790</v>
      </c>
      <c r="C2944" s="1">
        <v>6</v>
      </c>
      <c r="D2944" s="2" t="s">
        <v>8607</v>
      </c>
      <c r="E2944" s="16"/>
      <c r="F2944" s="16" t="str">
        <f>IF(INDEX(I.Electricity.ES3U8C2,6)="","",INDEX(I.Electricity.ES3U8C2,6))</f>
        <v/>
      </c>
      <c r="G2944" s="16"/>
      <c r="H2944" s="1" t="str">
        <f t="shared" si="87"/>
        <v>Complete</v>
      </c>
      <c r="I2944" s="68" t="s">
        <v>3796</v>
      </c>
    </row>
    <row r="2945" spans="2:9" ht="15" customHeight="1" x14ac:dyDescent="0.25">
      <c r="B2945" s="9" t="s">
        <v>3790</v>
      </c>
      <c r="C2945" s="1">
        <v>7</v>
      </c>
      <c r="D2945" s="2" t="s">
        <v>8607</v>
      </c>
      <c r="E2945" s="16"/>
      <c r="F2945" s="16" t="str">
        <f>IF(INDEX(I.Electricity.ES3U8C2,7)="","",INDEX(I.Electricity.ES3U8C2,7))</f>
        <v/>
      </c>
      <c r="G2945" s="16"/>
      <c r="H2945" s="1" t="str">
        <f t="shared" si="87"/>
        <v>Complete</v>
      </c>
      <c r="I2945" s="68" t="s">
        <v>3797</v>
      </c>
    </row>
    <row r="2946" spans="2:9" ht="15" customHeight="1" x14ac:dyDescent="0.25">
      <c r="B2946" s="9" t="s">
        <v>3790</v>
      </c>
      <c r="C2946" s="1">
        <v>8</v>
      </c>
      <c r="D2946" s="2" t="s">
        <v>8607</v>
      </c>
      <c r="E2946" s="16"/>
      <c r="F2946" s="16" t="str">
        <f>IF(INDEX(I.Electricity.ES3U8C2,8)="","",INDEX(I.Electricity.ES3U8C2,8))</f>
        <v/>
      </c>
      <c r="G2946" s="16"/>
      <c r="H2946" s="1" t="str">
        <f t="shared" si="87"/>
        <v>Complete</v>
      </c>
      <c r="I2946" s="68" t="s">
        <v>3798</v>
      </c>
    </row>
    <row r="2947" spans="2:9" ht="15" customHeight="1" x14ac:dyDescent="0.25">
      <c r="B2947" s="9" t="s">
        <v>3790</v>
      </c>
      <c r="C2947" s="1">
        <v>9</v>
      </c>
      <c r="D2947" s="2" t="s">
        <v>8607</v>
      </c>
      <c r="E2947" s="16"/>
      <c r="F2947" s="16" t="str">
        <f>IF(INDEX(I.Electricity.ES3U8C2,9)="","",INDEX(I.Electricity.ES3U8C2,9))</f>
        <v/>
      </c>
      <c r="G2947" s="16"/>
      <c r="H2947" s="1" t="str">
        <f t="shared" si="87"/>
        <v>Complete</v>
      </c>
      <c r="I2947" s="68" t="s">
        <v>3799</v>
      </c>
    </row>
    <row r="2948" spans="2:9" ht="15" customHeight="1" x14ac:dyDescent="0.25">
      <c r="B2948" s="9" t="s">
        <v>3790</v>
      </c>
      <c r="C2948" s="1">
        <v>10</v>
      </c>
      <c r="D2948" s="2" t="s">
        <v>8607</v>
      </c>
      <c r="E2948" s="16"/>
      <c r="F2948" s="16" t="str">
        <f>IF(INDEX(I.Electricity.ES3U8C2,10)="","",INDEX(I.Electricity.ES3U8C2,10))</f>
        <v/>
      </c>
      <c r="G2948" s="16"/>
      <c r="H2948" s="1" t="str">
        <f t="shared" si="87"/>
        <v>Complete</v>
      </c>
      <c r="I2948" s="68" t="s">
        <v>3800</v>
      </c>
    </row>
    <row r="2949" spans="2:9" ht="15" customHeight="1" x14ac:dyDescent="0.25">
      <c r="B2949" s="9" t="s">
        <v>3790</v>
      </c>
      <c r="C2949" s="1">
        <v>11</v>
      </c>
      <c r="D2949" s="2" t="s">
        <v>8607</v>
      </c>
      <c r="E2949" s="16"/>
      <c r="F2949" s="16" t="str">
        <f>IF(INDEX(I.Electricity.ES3U8C2,11)="","",INDEX(I.Electricity.ES3U8C2,11))</f>
        <v/>
      </c>
      <c r="G2949" s="16"/>
      <c r="H2949" s="1" t="str">
        <f t="shared" si="87"/>
        <v>Complete</v>
      </c>
      <c r="I2949" s="68" t="s">
        <v>3801</v>
      </c>
    </row>
    <row r="2950" spans="2:9" ht="15" customHeight="1" x14ac:dyDescent="0.25">
      <c r="B2950" s="9" t="s">
        <v>3790</v>
      </c>
      <c r="C2950" s="1">
        <v>12</v>
      </c>
      <c r="D2950" s="2" t="s">
        <v>8607</v>
      </c>
      <c r="E2950" s="16"/>
      <c r="F2950" s="16" t="str">
        <f>IF(INDEX(I.Electricity.ES3U8C2,12)="","",INDEX(I.Electricity.ES3U8C2,12))</f>
        <v/>
      </c>
      <c r="G2950" s="16"/>
      <c r="H2950" s="1" t="str">
        <f t="shared" si="87"/>
        <v>Complete</v>
      </c>
      <c r="I2950" s="68" t="s">
        <v>3802</v>
      </c>
    </row>
    <row r="2951" spans="2:9" ht="15" customHeight="1" x14ac:dyDescent="0.25">
      <c r="B2951" s="9" t="s">
        <v>3790</v>
      </c>
      <c r="C2951" s="1">
        <v>13</v>
      </c>
      <c r="D2951" s="2" t="s">
        <v>8607</v>
      </c>
      <c r="E2951" s="16"/>
      <c r="F2951" s="16" t="str">
        <f>IF(INDEX(I.Electricity.ES3U8C2,13)="","",INDEX(I.Electricity.ES3U8C2,13))</f>
        <v/>
      </c>
      <c r="G2951" s="16"/>
      <c r="H2951" s="1" t="str">
        <f t="shared" si="87"/>
        <v>Complete</v>
      </c>
      <c r="I2951" s="68" t="s">
        <v>3803</v>
      </c>
    </row>
    <row r="2952" spans="2:9" ht="15" customHeight="1" x14ac:dyDescent="0.25">
      <c r="B2952" s="9" t="s">
        <v>3790</v>
      </c>
      <c r="C2952" s="1">
        <v>14</v>
      </c>
      <c r="D2952" s="2" t="s">
        <v>8607</v>
      </c>
      <c r="E2952" s="16"/>
      <c r="F2952" s="16" t="str">
        <f>IF(INDEX(I.Electricity.ES3U8C2,14)="","",INDEX(I.Electricity.ES3U8C2,14))</f>
        <v/>
      </c>
      <c r="G2952" s="16"/>
      <c r="H2952" s="1" t="str">
        <f t="shared" si="87"/>
        <v>Complete</v>
      </c>
      <c r="I2952" s="68" t="s">
        <v>3804</v>
      </c>
    </row>
    <row r="2953" spans="2:9" ht="15" customHeight="1" x14ac:dyDescent="0.25">
      <c r="B2953" s="9" t="s">
        <v>3790</v>
      </c>
      <c r="C2953" s="1">
        <v>15</v>
      </c>
      <c r="D2953" s="2" t="s">
        <v>8607</v>
      </c>
      <c r="E2953" s="16"/>
      <c r="F2953" s="16" t="str">
        <f>IF(INDEX(I.Electricity.ES3U8C2,15)="","",INDEX(I.Electricity.ES3U8C2,15))</f>
        <v/>
      </c>
      <c r="G2953" s="16"/>
      <c r="H2953" s="1" t="str">
        <f t="shared" si="87"/>
        <v>Complete</v>
      </c>
      <c r="I2953" s="68" t="s">
        <v>3805</v>
      </c>
    </row>
    <row r="2954" spans="2:9" ht="15" customHeight="1" x14ac:dyDescent="0.25">
      <c r="B2954" s="9" t="s">
        <v>3790</v>
      </c>
      <c r="C2954" s="1">
        <v>16</v>
      </c>
      <c r="D2954" s="2" t="s">
        <v>8607</v>
      </c>
      <c r="E2954" s="16"/>
      <c r="F2954" s="16" t="str">
        <f>IF(INDEX(I.Electricity.ES3U8C2,16)="","",INDEX(I.Electricity.ES3U8C2,16))</f>
        <v/>
      </c>
      <c r="G2954" s="16"/>
      <c r="H2954" s="1" t="str">
        <f t="shared" si="87"/>
        <v>Complete</v>
      </c>
      <c r="I2954" s="68" t="s">
        <v>3806</v>
      </c>
    </row>
    <row r="2955" spans="2:9" ht="15" customHeight="1" x14ac:dyDescent="0.25">
      <c r="B2955" s="9" t="s">
        <v>3790</v>
      </c>
      <c r="C2955" s="1">
        <v>17</v>
      </c>
      <c r="D2955" s="2" t="s">
        <v>8607</v>
      </c>
      <c r="E2955" s="16"/>
      <c r="F2955" s="16" t="str">
        <f>IF(INDEX(I.Electricity.ES3U8C2,17)="","",INDEX(I.Electricity.ES3U8C2,17))</f>
        <v/>
      </c>
      <c r="G2955" s="16"/>
      <c r="H2955" s="1" t="str">
        <f t="shared" si="87"/>
        <v>Complete</v>
      </c>
      <c r="I2955" s="68" t="s">
        <v>3807</v>
      </c>
    </row>
    <row r="2956" spans="2:9" ht="15" customHeight="1" x14ac:dyDescent="0.25">
      <c r="B2956" s="9" t="s">
        <v>3790</v>
      </c>
      <c r="C2956" s="1">
        <v>18</v>
      </c>
      <c r="D2956" s="2" t="s">
        <v>8607</v>
      </c>
      <c r="E2956" s="16"/>
      <c r="F2956" s="16" t="str">
        <f>IF(INDEX(I.Electricity.ES3U8C2,18)="","",INDEX(I.Electricity.ES3U8C2,18))</f>
        <v/>
      </c>
      <c r="G2956" s="16"/>
      <c r="H2956" s="1" t="str">
        <f t="shared" si="87"/>
        <v>Complete</v>
      </c>
      <c r="I2956" s="68" t="s">
        <v>3808</v>
      </c>
    </row>
    <row r="2957" spans="2:9" ht="15" customHeight="1" x14ac:dyDescent="0.25">
      <c r="B2957" s="9" t="s">
        <v>3790</v>
      </c>
      <c r="C2957" s="1">
        <v>19</v>
      </c>
      <c r="D2957" s="2" t="s">
        <v>8607</v>
      </c>
      <c r="E2957" s="16"/>
      <c r="F2957" s="16" t="str">
        <f>IF(INDEX(I.Electricity.ES3U8C2,19)="","",INDEX(I.Electricity.ES3U8C2,19))</f>
        <v/>
      </c>
      <c r="G2957" s="16"/>
      <c r="H2957" s="1" t="str">
        <f t="shared" si="87"/>
        <v>Complete</v>
      </c>
      <c r="I2957" s="68" t="s">
        <v>3809</v>
      </c>
    </row>
    <row r="2958" spans="2:9" ht="15" customHeight="1" x14ac:dyDescent="0.25">
      <c r="B2958" s="9" t="s">
        <v>3790</v>
      </c>
      <c r="C2958" s="1">
        <v>20</v>
      </c>
      <c r="D2958" s="2" t="s">
        <v>8607</v>
      </c>
      <c r="E2958" s="16"/>
      <c r="F2958" s="16" t="str">
        <f>IF(INDEX(I.Electricity.ES3U8C2,20)="","",INDEX(I.Electricity.ES3U8C2,20))</f>
        <v/>
      </c>
      <c r="G2958" s="16"/>
      <c r="H2958" s="1" t="str">
        <f t="shared" si="87"/>
        <v>Complete</v>
      </c>
      <c r="I2958" s="68" t="s">
        <v>3810</v>
      </c>
    </row>
    <row r="2959" spans="2:9" ht="15" customHeight="1" x14ac:dyDescent="0.25">
      <c r="B2959" s="9" t="s">
        <v>3790</v>
      </c>
      <c r="C2959" s="1">
        <v>21</v>
      </c>
      <c r="D2959" s="2" t="s">
        <v>8607</v>
      </c>
      <c r="E2959" s="16"/>
      <c r="F2959" s="16" t="str">
        <f>IF(INDEX(I.Electricity.ES3U8C2,21)="","",INDEX(I.Electricity.ES3U8C2,21))</f>
        <v/>
      </c>
      <c r="G2959" s="16"/>
      <c r="H2959" s="1" t="str">
        <f t="shared" si="87"/>
        <v>Complete</v>
      </c>
      <c r="I2959" s="68" t="s">
        <v>3811</v>
      </c>
    </row>
    <row r="2960" spans="2:9" ht="15" customHeight="1" x14ac:dyDescent="0.25">
      <c r="B2960" s="9" t="s">
        <v>3790</v>
      </c>
      <c r="C2960" s="1">
        <v>22</v>
      </c>
      <c r="D2960" s="2" t="s">
        <v>8607</v>
      </c>
      <c r="E2960" s="16"/>
      <c r="F2960" s="16" t="str">
        <f>IF(INDEX(I.Electricity.ES3U8C2,22)="","",INDEX(I.Electricity.ES3U8C2,22))</f>
        <v/>
      </c>
      <c r="G2960" s="16"/>
      <c r="H2960" s="1" t="str">
        <f t="shared" si="87"/>
        <v>Complete</v>
      </c>
      <c r="I2960" s="68" t="s">
        <v>3812</v>
      </c>
    </row>
    <row r="2961" spans="2:9" ht="15" customHeight="1" x14ac:dyDescent="0.25">
      <c r="B2961" s="9" t="s">
        <v>3790</v>
      </c>
      <c r="C2961" s="1">
        <v>23</v>
      </c>
      <c r="D2961" s="2" t="s">
        <v>8607</v>
      </c>
      <c r="E2961" s="16"/>
      <c r="F2961" s="16" t="str">
        <f>IF(INDEX(I.Electricity.ES3U8C2,23)="","",INDEX(I.Electricity.ES3U8C2,23))</f>
        <v/>
      </c>
      <c r="G2961" s="16"/>
      <c r="H2961" s="1" t="str">
        <f t="shared" si="87"/>
        <v>Complete</v>
      </c>
      <c r="I2961" s="68" t="s">
        <v>3813</v>
      </c>
    </row>
    <row r="2962" spans="2:9" ht="15" customHeight="1" x14ac:dyDescent="0.25">
      <c r="B2962" s="7" t="s">
        <v>3790</v>
      </c>
      <c r="C2962" s="5">
        <v>24</v>
      </c>
      <c r="D2962" s="6" t="s">
        <v>8607</v>
      </c>
      <c r="E2962" s="76"/>
      <c r="F2962" s="76" t="str">
        <f>IF(INDEX(I.Electricity.ES3U8C2,24)="","",INDEX(I.Electricity.ES3U8C2,24))</f>
        <v/>
      </c>
      <c r="G2962" s="76"/>
      <c r="H2962" s="5" t="str">
        <f t="shared" si="87"/>
        <v>Complete</v>
      </c>
      <c r="I2962" s="71" t="s">
        <v>3814</v>
      </c>
    </row>
    <row r="2963" spans="2:9" ht="15" customHeight="1" x14ac:dyDescent="0.25">
      <c r="B2963" s="9" t="s">
        <v>3815</v>
      </c>
      <c r="C2963" s="1">
        <v>1</v>
      </c>
      <c r="D2963" s="2" t="s">
        <v>8608</v>
      </c>
      <c r="E2963" s="16"/>
      <c r="F2963" s="16" t="str">
        <f>IF(INDEX(I.Electricity.ES3U9C2,1)="","",INDEX(I.Electricity.ES3U9C2,1))</f>
        <v/>
      </c>
      <c r="G2963" s="16"/>
      <c r="H2963" s="1" t="str">
        <f t="shared" ref="H2963:H2986" si="88">IF(AND(I.Developer.ES3=TRUE,I.Facility.UnitCount&gt;=9,I.Developer.C2=TRUE,F2963=""),"Incomplete","Complete")</f>
        <v>Complete</v>
      </c>
      <c r="I2963" s="68" t="s">
        <v>3816</v>
      </c>
    </row>
    <row r="2964" spans="2:9" ht="15" customHeight="1" x14ac:dyDescent="0.25">
      <c r="B2964" s="9" t="s">
        <v>3815</v>
      </c>
      <c r="C2964" s="1">
        <v>2</v>
      </c>
      <c r="D2964" s="2" t="s">
        <v>8608</v>
      </c>
      <c r="E2964" s="16"/>
      <c r="F2964" s="16" t="str">
        <f>IF(INDEX(I.Electricity.ES3U9C2,2)="","",INDEX(I.Electricity.ES3U9C2,2))</f>
        <v/>
      </c>
      <c r="G2964" s="16"/>
      <c r="H2964" s="1" t="str">
        <f t="shared" si="88"/>
        <v>Complete</v>
      </c>
      <c r="I2964" s="68" t="s">
        <v>3817</v>
      </c>
    </row>
    <row r="2965" spans="2:9" ht="15" customHeight="1" x14ac:dyDescent="0.25">
      <c r="B2965" s="9" t="s">
        <v>3815</v>
      </c>
      <c r="C2965" s="1">
        <v>3</v>
      </c>
      <c r="D2965" s="2" t="s">
        <v>8608</v>
      </c>
      <c r="E2965" s="16"/>
      <c r="F2965" s="16" t="str">
        <f>IF(INDEX(I.Electricity.ES3U9C2,3)="","",INDEX(I.Electricity.ES3U9C2,3))</f>
        <v/>
      </c>
      <c r="G2965" s="16"/>
      <c r="H2965" s="1" t="str">
        <f t="shared" si="88"/>
        <v>Complete</v>
      </c>
      <c r="I2965" s="68" t="s">
        <v>3818</v>
      </c>
    </row>
    <row r="2966" spans="2:9" ht="15" customHeight="1" x14ac:dyDescent="0.25">
      <c r="B2966" s="9" t="s">
        <v>3815</v>
      </c>
      <c r="C2966" s="1">
        <v>4</v>
      </c>
      <c r="D2966" s="2" t="s">
        <v>8608</v>
      </c>
      <c r="E2966" s="16"/>
      <c r="F2966" s="16" t="str">
        <f>IF(INDEX(I.Electricity.ES3U9C2,4)="","",INDEX(I.Electricity.ES3U9C2,4))</f>
        <v/>
      </c>
      <c r="G2966" s="16"/>
      <c r="H2966" s="1" t="str">
        <f t="shared" si="88"/>
        <v>Complete</v>
      </c>
      <c r="I2966" s="68" t="s">
        <v>3819</v>
      </c>
    </row>
    <row r="2967" spans="2:9" ht="15" customHeight="1" x14ac:dyDescent="0.25">
      <c r="B2967" s="9" t="s">
        <v>3815</v>
      </c>
      <c r="C2967" s="1">
        <v>5</v>
      </c>
      <c r="D2967" s="2" t="s">
        <v>8608</v>
      </c>
      <c r="E2967" s="16"/>
      <c r="F2967" s="16" t="str">
        <f>IF(INDEX(I.Electricity.ES3U9C2,5)="","",INDEX(I.Electricity.ES3U9C2,5))</f>
        <v/>
      </c>
      <c r="G2967" s="16"/>
      <c r="H2967" s="1" t="str">
        <f t="shared" si="88"/>
        <v>Complete</v>
      </c>
      <c r="I2967" s="68" t="s">
        <v>3820</v>
      </c>
    </row>
    <row r="2968" spans="2:9" ht="15" customHeight="1" x14ac:dyDescent="0.25">
      <c r="B2968" s="9" t="s">
        <v>3815</v>
      </c>
      <c r="C2968" s="1">
        <v>6</v>
      </c>
      <c r="D2968" s="2" t="s">
        <v>8608</v>
      </c>
      <c r="E2968" s="16"/>
      <c r="F2968" s="16" t="str">
        <f>IF(INDEX(I.Electricity.ES3U9C2,6)="","",INDEX(I.Electricity.ES3U9C2,6))</f>
        <v/>
      </c>
      <c r="G2968" s="16"/>
      <c r="H2968" s="1" t="str">
        <f t="shared" si="88"/>
        <v>Complete</v>
      </c>
      <c r="I2968" s="68" t="s">
        <v>3821</v>
      </c>
    </row>
    <row r="2969" spans="2:9" ht="15" customHeight="1" x14ac:dyDescent="0.25">
      <c r="B2969" s="9" t="s">
        <v>3815</v>
      </c>
      <c r="C2969" s="1">
        <v>7</v>
      </c>
      <c r="D2969" s="2" t="s">
        <v>8608</v>
      </c>
      <c r="E2969" s="16"/>
      <c r="F2969" s="16" t="str">
        <f>IF(INDEX(I.Electricity.ES3U9C2,7)="","",INDEX(I.Electricity.ES3U9C2,7))</f>
        <v/>
      </c>
      <c r="G2969" s="16"/>
      <c r="H2969" s="1" t="str">
        <f t="shared" si="88"/>
        <v>Complete</v>
      </c>
      <c r="I2969" s="68" t="s">
        <v>3822</v>
      </c>
    </row>
    <row r="2970" spans="2:9" ht="15" customHeight="1" x14ac:dyDescent="0.25">
      <c r="B2970" s="9" t="s">
        <v>3815</v>
      </c>
      <c r="C2970" s="1">
        <v>8</v>
      </c>
      <c r="D2970" s="2" t="s">
        <v>8608</v>
      </c>
      <c r="E2970" s="16"/>
      <c r="F2970" s="16" t="str">
        <f>IF(INDEX(I.Electricity.ES3U9C2,8)="","",INDEX(I.Electricity.ES3U9C2,8))</f>
        <v/>
      </c>
      <c r="G2970" s="16"/>
      <c r="H2970" s="1" t="str">
        <f t="shared" si="88"/>
        <v>Complete</v>
      </c>
      <c r="I2970" s="68" t="s">
        <v>3823</v>
      </c>
    </row>
    <row r="2971" spans="2:9" ht="15" customHeight="1" x14ac:dyDescent="0.25">
      <c r="B2971" s="9" t="s">
        <v>3815</v>
      </c>
      <c r="C2971" s="1">
        <v>9</v>
      </c>
      <c r="D2971" s="2" t="s">
        <v>8608</v>
      </c>
      <c r="E2971" s="16"/>
      <c r="F2971" s="16" t="str">
        <f>IF(INDEX(I.Electricity.ES3U9C2,9)="","",INDEX(I.Electricity.ES3U9C2,9))</f>
        <v/>
      </c>
      <c r="G2971" s="16"/>
      <c r="H2971" s="1" t="str">
        <f t="shared" si="88"/>
        <v>Complete</v>
      </c>
      <c r="I2971" s="68" t="s">
        <v>3824</v>
      </c>
    </row>
    <row r="2972" spans="2:9" ht="15" customHeight="1" x14ac:dyDescent="0.25">
      <c r="B2972" s="9" t="s">
        <v>3815</v>
      </c>
      <c r="C2972" s="1">
        <v>10</v>
      </c>
      <c r="D2972" s="2" t="s">
        <v>8608</v>
      </c>
      <c r="E2972" s="16"/>
      <c r="F2972" s="16" t="str">
        <f>IF(INDEX(I.Electricity.ES3U9C2,10)="","",INDEX(I.Electricity.ES3U9C2,10))</f>
        <v/>
      </c>
      <c r="G2972" s="16"/>
      <c r="H2972" s="1" t="str">
        <f t="shared" si="88"/>
        <v>Complete</v>
      </c>
      <c r="I2972" s="68" t="s">
        <v>3825</v>
      </c>
    </row>
    <row r="2973" spans="2:9" ht="15" customHeight="1" x14ac:dyDescent="0.25">
      <c r="B2973" s="9" t="s">
        <v>3815</v>
      </c>
      <c r="C2973" s="1">
        <v>11</v>
      </c>
      <c r="D2973" s="2" t="s">
        <v>8608</v>
      </c>
      <c r="E2973" s="16"/>
      <c r="F2973" s="16" t="str">
        <f>IF(INDEX(I.Electricity.ES3U9C2,11)="","",INDEX(I.Electricity.ES3U9C2,11))</f>
        <v/>
      </c>
      <c r="G2973" s="16"/>
      <c r="H2973" s="1" t="str">
        <f t="shared" si="88"/>
        <v>Complete</v>
      </c>
      <c r="I2973" s="68" t="s">
        <v>3826</v>
      </c>
    </row>
    <row r="2974" spans="2:9" ht="15" customHeight="1" x14ac:dyDescent="0.25">
      <c r="B2974" s="9" t="s">
        <v>3815</v>
      </c>
      <c r="C2974" s="1">
        <v>12</v>
      </c>
      <c r="D2974" s="2" t="s">
        <v>8608</v>
      </c>
      <c r="E2974" s="16"/>
      <c r="F2974" s="16" t="str">
        <f>IF(INDEX(I.Electricity.ES3U9C2,12)="","",INDEX(I.Electricity.ES3U9C2,12))</f>
        <v/>
      </c>
      <c r="G2974" s="16"/>
      <c r="H2974" s="1" t="str">
        <f t="shared" si="88"/>
        <v>Complete</v>
      </c>
      <c r="I2974" s="68" t="s">
        <v>3827</v>
      </c>
    </row>
    <row r="2975" spans="2:9" ht="15" customHeight="1" x14ac:dyDescent="0.25">
      <c r="B2975" s="9" t="s">
        <v>3815</v>
      </c>
      <c r="C2975" s="1">
        <v>13</v>
      </c>
      <c r="D2975" s="2" t="s">
        <v>8608</v>
      </c>
      <c r="E2975" s="16"/>
      <c r="F2975" s="16" t="str">
        <f>IF(INDEX(I.Electricity.ES3U9C2,13)="","",INDEX(I.Electricity.ES3U9C2,13))</f>
        <v/>
      </c>
      <c r="G2975" s="16"/>
      <c r="H2975" s="1" t="str">
        <f t="shared" si="88"/>
        <v>Complete</v>
      </c>
      <c r="I2975" s="68" t="s">
        <v>3828</v>
      </c>
    </row>
    <row r="2976" spans="2:9" ht="15" customHeight="1" x14ac:dyDescent="0.25">
      <c r="B2976" s="9" t="s">
        <v>3815</v>
      </c>
      <c r="C2976" s="1">
        <v>14</v>
      </c>
      <c r="D2976" s="2" t="s">
        <v>8608</v>
      </c>
      <c r="E2976" s="16"/>
      <c r="F2976" s="16" t="str">
        <f>IF(INDEX(I.Electricity.ES3U9C2,14)="","",INDEX(I.Electricity.ES3U9C2,14))</f>
        <v/>
      </c>
      <c r="G2976" s="16"/>
      <c r="H2976" s="1" t="str">
        <f t="shared" si="88"/>
        <v>Complete</v>
      </c>
      <c r="I2976" s="68" t="s">
        <v>3829</v>
      </c>
    </row>
    <row r="2977" spans="2:9" ht="15" customHeight="1" x14ac:dyDescent="0.25">
      <c r="B2977" s="9" t="s">
        <v>3815</v>
      </c>
      <c r="C2977" s="1">
        <v>15</v>
      </c>
      <c r="D2977" s="2" t="s">
        <v>8608</v>
      </c>
      <c r="E2977" s="16"/>
      <c r="F2977" s="16" t="str">
        <f>IF(INDEX(I.Electricity.ES3U9C2,15)="","",INDEX(I.Electricity.ES3U9C2,15))</f>
        <v/>
      </c>
      <c r="G2977" s="16"/>
      <c r="H2977" s="1" t="str">
        <f t="shared" si="88"/>
        <v>Complete</v>
      </c>
      <c r="I2977" s="68" t="s">
        <v>3830</v>
      </c>
    </row>
    <row r="2978" spans="2:9" ht="15" customHeight="1" x14ac:dyDescent="0.25">
      <c r="B2978" s="9" t="s">
        <v>3815</v>
      </c>
      <c r="C2978" s="1">
        <v>16</v>
      </c>
      <c r="D2978" s="2" t="s">
        <v>8608</v>
      </c>
      <c r="E2978" s="16"/>
      <c r="F2978" s="16" t="str">
        <f>IF(INDEX(I.Electricity.ES3U9C2,16)="","",INDEX(I.Electricity.ES3U9C2,16))</f>
        <v/>
      </c>
      <c r="G2978" s="16"/>
      <c r="H2978" s="1" t="str">
        <f t="shared" si="88"/>
        <v>Complete</v>
      </c>
      <c r="I2978" s="68" t="s">
        <v>3831</v>
      </c>
    </row>
    <row r="2979" spans="2:9" ht="15" customHeight="1" x14ac:dyDescent="0.25">
      <c r="B2979" s="9" t="s">
        <v>3815</v>
      </c>
      <c r="C2979" s="1">
        <v>17</v>
      </c>
      <c r="D2979" s="2" t="s">
        <v>8608</v>
      </c>
      <c r="E2979" s="16"/>
      <c r="F2979" s="16" t="str">
        <f>IF(INDEX(I.Electricity.ES3U9C2,17)="","",INDEX(I.Electricity.ES3U9C2,17))</f>
        <v/>
      </c>
      <c r="G2979" s="16"/>
      <c r="H2979" s="1" t="str">
        <f t="shared" si="88"/>
        <v>Complete</v>
      </c>
      <c r="I2979" s="68" t="s">
        <v>3832</v>
      </c>
    </row>
    <row r="2980" spans="2:9" ht="15" customHeight="1" x14ac:dyDescent="0.25">
      <c r="B2980" s="9" t="s">
        <v>3815</v>
      </c>
      <c r="C2980" s="1">
        <v>18</v>
      </c>
      <c r="D2980" s="2" t="s">
        <v>8608</v>
      </c>
      <c r="E2980" s="16"/>
      <c r="F2980" s="16" t="str">
        <f>IF(INDEX(I.Electricity.ES3U9C2,18)="","",INDEX(I.Electricity.ES3U9C2,18))</f>
        <v/>
      </c>
      <c r="G2980" s="16"/>
      <c r="H2980" s="1" t="str">
        <f t="shared" si="88"/>
        <v>Complete</v>
      </c>
      <c r="I2980" s="68" t="s">
        <v>3833</v>
      </c>
    </row>
    <row r="2981" spans="2:9" ht="15" customHeight="1" x14ac:dyDescent="0.25">
      <c r="B2981" s="9" t="s">
        <v>3815</v>
      </c>
      <c r="C2981" s="1">
        <v>19</v>
      </c>
      <c r="D2981" s="2" t="s">
        <v>8608</v>
      </c>
      <c r="E2981" s="16"/>
      <c r="F2981" s="16" t="str">
        <f>IF(INDEX(I.Electricity.ES3U9C2,19)="","",INDEX(I.Electricity.ES3U9C2,19))</f>
        <v/>
      </c>
      <c r="G2981" s="16"/>
      <c r="H2981" s="1" t="str">
        <f t="shared" si="88"/>
        <v>Complete</v>
      </c>
      <c r="I2981" s="68" t="s">
        <v>3834</v>
      </c>
    </row>
    <row r="2982" spans="2:9" ht="15" customHeight="1" x14ac:dyDescent="0.25">
      <c r="B2982" s="9" t="s">
        <v>3815</v>
      </c>
      <c r="C2982" s="1">
        <v>20</v>
      </c>
      <c r="D2982" s="2" t="s">
        <v>8608</v>
      </c>
      <c r="E2982" s="16"/>
      <c r="F2982" s="16" t="str">
        <f>IF(INDEX(I.Electricity.ES3U9C2,20)="","",INDEX(I.Electricity.ES3U9C2,20))</f>
        <v/>
      </c>
      <c r="G2982" s="16"/>
      <c r="H2982" s="1" t="str">
        <f t="shared" si="88"/>
        <v>Complete</v>
      </c>
      <c r="I2982" s="68" t="s">
        <v>3835</v>
      </c>
    </row>
    <row r="2983" spans="2:9" ht="15" customHeight="1" x14ac:dyDescent="0.25">
      <c r="B2983" s="9" t="s">
        <v>3815</v>
      </c>
      <c r="C2983" s="1">
        <v>21</v>
      </c>
      <c r="D2983" s="2" t="s">
        <v>8608</v>
      </c>
      <c r="E2983" s="16"/>
      <c r="F2983" s="16" t="str">
        <f>IF(INDEX(I.Electricity.ES3U9C2,21)="","",INDEX(I.Electricity.ES3U9C2,21))</f>
        <v/>
      </c>
      <c r="G2983" s="16"/>
      <c r="H2983" s="1" t="str">
        <f t="shared" si="88"/>
        <v>Complete</v>
      </c>
      <c r="I2983" s="68" t="s">
        <v>3836</v>
      </c>
    </row>
    <row r="2984" spans="2:9" ht="15" customHeight="1" x14ac:dyDescent="0.25">
      <c r="B2984" s="9" t="s">
        <v>3815</v>
      </c>
      <c r="C2984" s="1">
        <v>22</v>
      </c>
      <c r="D2984" s="2" t="s">
        <v>8608</v>
      </c>
      <c r="E2984" s="16"/>
      <c r="F2984" s="16" t="str">
        <f>IF(INDEX(I.Electricity.ES3U9C2,22)="","",INDEX(I.Electricity.ES3U9C2,22))</f>
        <v/>
      </c>
      <c r="G2984" s="16"/>
      <c r="H2984" s="1" t="str">
        <f t="shared" si="88"/>
        <v>Complete</v>
      </c>
      <c r="I2984" s="68" t="s">
        <v>3837</v>
      </c>
    </row>
    <row r="2985" spans="2:9" ht="15" customHeight="1" x14ac:dyDescent="0.25">
      <c r="B2985" s="9" t="s">
        <v>3815</v>
      </c>
      <c r="C2985" s="1">
        <v>23</v>
      </c>
      <c r="D2985" s="2" t="s">
        <v>8608</v>
      </c>
      <c r="E2985" s="16"/>
      <c r="F2985" s="16" t="str">
        <f>IF(INDEX(I.Electricity.ES3U9C2,23)="","",INDEX(I.Electricity.ES3U9C2,23))</f>
        <v/>
      </c>
      <c r="G2985" s="16"/>
      <c r="H2985" s="1" t="str">
        <f t="shared" si="88"/>
        <v>Complete</v>
      </c>
      <c r="I2985" s="68" t="s">
        <v>3838</v>
      </c>
    </row>
    <row r="2986" spans="2:9" ht="15" customHeight="1" x14ac:dyDescent="0.25">
      <c r="B2986" s="7" t="s">
        <v>3815</v>
      </c>
      <c r="C2986" s="5">
        <v>24</v>
      </c>
      <c r="D2986" s="6" t="s">
        <v>8608</v>
      </c>
      <c r="E2986" s="76"/>
      <c r="F2986" s="76" t="str">
        <f>IF(INDEX(I.Electricity.ES3U9C2,24)="","",INDEX(I.Electricity.ES3U9C2,24))</f>
        <v/>
      </c>
      <c r="G2986" s="76"/>
      <c r="H2986" s="5" t="str">
        <f t="shared" si="88"/>
        <v>Complete</v>
      </c>
      <c r="I2986" s="71" t="s">
        <v>3839</v>
      </c>
    </row>
    <row r="2987" spans="2:9" ht="15" customHeight="1" x14ac:dyDescent="0.25">
      <c r="B2987" s="9" t="s">
        <v>3840</v>
      </c>
      <c r="C2987" s="1">
        <v>1</v>
      </c>
      <c r="D2987" s="2" t="s">
        <v>8609</v>
      </c>
      <c r="E2987" s="16"/>
      <c r="F2987" s="16" t="str">
        <f>IF(INDEX(I.Electricity.ES3U10C2,1)="","",INDEX(I.Electricity.ES3U10C2,1))</f>
        <v/>
      </c>
      <c r="G2987" s="16"/>
      <c r="H2987" s="1" t="str">
        <f t="shared" ref="H2987:H3010" si="89">IF(AND(I.Developer.ES3=TRUE,I.Facility.UnitCount&gt;=10,I.Developer.C2=TRUE,F2987=""),"Incomplete","Complete")</f>
        <v>Complete</v>
      </c>
      <c r="I2987" s="68" t="s">
        <v>3841</v>
      </c>
    </row>
    <row r="2988" spans="2:9" ht="15" customHeight="1" x14ac:dyDescent="0.25">
      <c r="B2988" s="9" t="s">
        <v>3840</v>
      </c>
      <c r="C2988" s="1">
        <v>2</v>
      </c>
      <c r="D2988" s="2" t="s">
        <v>8609</v>
      </c>
      <c r="E2988" s="16"/>
      <c r="F2988" s="16" t="str">
        <f>IF(INDEX(I.Electricity.ES3U10C2,2)="","",INDEX(I.Electricity.ES3U10C2,2))</f>
        <v/>
      </c>
      <c r="G2988" s="16"/>
      <c r="H2988" s="1" t="str">
        <f t="shared" si="89"/>
        <v>Complete</v>
      </c>
      <c r="I2988" s="68" t="s">
        <v>3842</v>
      </c>
    </row>
    <row r="2989" spans="2:9" ht="15" customHeight="1" x14ac:dyDescent="0.25">
      <c r="B2989" s="9" t="s">
        <v>3840</v>
      </c>
      <c r="C2989" s="1">
        <v>3</v>
      </c>
      <c r="D2989" s="2" t="s">
        <v>8609</v>
      </c>
      <c r="E2989" s="16"/>
      <c r="F2989" s="16" t="str">
        <f>IF(INDEX(I.Electricity.ES3U10C2,3)="","",INDEX(I.Electricity.ES3U10C2,3))</f>
        <v/>
      </c>
      <c r="G2989" s="16"/>
      <c r="H2989" s="1" t="str">
        <f t="shared" si="89"/>
        <v>Complete</v>
      </c>
      <c r="I2989" s="68" t="s">
        <v>3843</v>
      </c>
    </row>
    <row r="2990" spans="2:9" ht="15" customHeight="1" x14ac:dyDescent="0.25">
      <c r="B2990" s="9" t="s">
        <v>3840</v>
      </c>
      <c r="C2990" s="1">
        <v>4</v>
      </c>
      <c r="D2990" s="2" t="s">
        <v>8609</v>
      </c>
      <c r="E2990" s="16"/>
      <c r="F2990" s="16" t="str">
        <f>IF(INDEX(I.Electricity.ES3U10C2,4)="","",INDEX(I.Electricity.ES3U10C2,4))</f>
        <v/>
      </c>
      <c r="G2990" s="16"/>
      <c r="H2990" s="1" t="str">
        <f t="shared" si="89"/>
        <v>Complete</v>
      </c>
      <c r="I2990" s="68" t="s">
        <v>3844</v>
      </c>
    </row>
    <row r="2991" spans="2:9" ht="15" customHeight="1" x14ac:dyDescent="0.25">
      <c r="B2991" s="9" t="s">
        <v>3840</v>
      </c>
      <c r="C2991" s="1">
        <v>5</v>
      </c>
      <c r="D2991" s="2" t="s">
        <v>8609</v>
      </c>
      <c r="E2991" s="16"/>
      <c r="F2991" s="16" t="str">
        <f>IF(INDEX(I.Electricity.ES3U10C2,5)="","",INDEX(I.Electricity.ES3U10C2,5))</f>
        <v/>
      </c>
      <c r="G2991" s="16"/>
      <c r="H2991" s="1" t="str">
        <f t="shared" si="89"/>
        <v>Complete</v>
      </c>
      <c r="I2991" s="68" t="s">
        <v>3845</v>
      </c>
    </row>
    <row r="2992" spans="2:9" ht="15" customHeight="1" x14ac:dyDescent="0.25">
      <c r="B2992" s="9" t="s">
        <v>3840</v>
      </c>
      <c r="C2992" s="1">
        <v>6</v>
      </c>
      <c r="D2992" s="2" t="s">
        <v>8609</v>
      </c>
      <c r="E2992" s="16"/>
      <c r="F2992" s="16" t="str">
        <f>IF(INDEX(I.Electricity.ES3U10C2,6)="","",INDEX(I.Electricity.ES3U10C2,6))</f>
        <v/>
      </c>
      <c r="G2992" s="16"/>
      <c r="H2992" s="1" t="str">
        <f t="shared" si="89"/>
        <v>Complete</v>
      </c>
      <c r="I2992" s="68" t="s">
        <v>3846</v>
      </c>
    </row>
    <row r="2993" spans="2:9" ht="15" customHeight="1" x14ac:dyDescent="0.25">
      <c r="B2993" s="9" t="s">
        <v>3840</v>
      </c>
      <c r="C2993" s="1">
        <v>7</v>
      </c>
      <c r="D2993" s="2" t="s">
        <v>8609</v>
      </c>
      <c r="E2993" s="16"/>
      <c r="F2993" s="16" t="str">
        <f>IF(INDEX(I.Electricity.ES3U10C2,7)="","",INDEX(I.Electricity.ES3U10C2,7))</f>
        <v/>
      </c>
      <c r="G2993" s="16"/>
      <c r="H2993" s="1" t="str">
        <f t="shared" si="89"/>
        <v>Complete</v>
      </c>
      <c r="I2993" s="68" t="s">
        <v>3847</v>
      </c>
    </row>
    <row r="2994" spans="2:9" ht="15" customHeight="1" x14ac:dyDescent="0.25">
      <c r="B2994" s="9" t="s">
        <v>3840</v>
      </c>
      <c r="C2994" s="1">
        <v>8</v>
      </c>
      <c r="D2994" s="2" t="s">
        <v>8609</v>
      </c>
      <c r="E2994" s="16"/>
      <c r="F2994" s="16" t="str">
        <f>IF(INDEX(I.Electricity.ES3U10C2,8)="","",INDEX(I.Electricity.ES3U10C2,8))</f>
        <v/>
      </c>
      <c r="G2994" s="16"/>
      <c r="H2994" s="1" t="str">
        <f t="shared" si="89"/>
        <v>Complete</v>
      </c>
      <c r="I2994" s="68" t="s">
        <v>3848</v>
      </c>
    </row>
    <row r="2995" spans="2:9" ht="15" customHeight="1" x14ac:dyDescent="0.25">
      <c r="B2995" s="9" t="s">
        <v>3840</v>
      </c>
      <c r="C2995" s="1">
        <v>9</v>
      </c>
      <c r="D2995" s="2" t="s">
        <v>8609</v>
      </c>
      <c r="E2995" s="16"/>
      <c r="F2995" s="16" t="str">
        <f>IF(INDEX(I.Electricity.ES3U10C2,9)="","",INDEX(I.Electricity.ES3U10C2,9))</f>
        <v/>
      </c>
      <c r="G2995" s="16"/>
      <c r="H2995" s="1" t="str">
        <f t="shared" si="89"/>
        <v>Complete</v>
      </c>
      <c r="I2995" s="68" t="s">
        <v>3849</v>
      </c>
    </row>
    <row r="2996" spans="2:9" ht="15" customHeight="1" x14ac:dyDescent="0.25">
      <c r="B2996" s="9" t="s">
        <v>3840</v>
      </c>
      <c r="C2996" s="1">
        <v>10</v>
      </c>
      <c r="D2996" s="2" t="s">
        <v>8609</v>
      </c>
      <c r="E2996" s="16"/>
      <c r="F2996" s="16" t="str">
        <f>IF(INDEX(I.Electricity.ES3U10C2,10)="","",INDEX(I.Electricity.ES3U10C2,10))</f>
        <v/>
      </c>
      <c r="G2996" s="16"/>
      <c r="H2996" s="1" t="str">
        <f t="shared" si="89"/>
        <v>Complete</v>
      </c>
      <c r="I2996" s="68" t="s">
        <v>3850</v>
      </c>
    </row>
    <row r="2997" spans="2:9" ht="15" customHeight="1" x14ac:dyDescent="0.25">
      <c r="B2997" s="9" t="s">
        <v>3840</v>
      </c>
      <c r="C2997" s="1">
        <v>11</v>
      </c>
      <c r="D2997" s="2" t="s">
        <v>8609</v>
      </c>
      <c r="E2997" s="16"/>
      <c r="F2997" s="16" t="str">
        <f>IF(INDEX(I.Electricity.ES3U10C2,11)="","",INDEX(I.Electricity.ES3U10C2,11))</f>
        <v/>
      </c>
      <c r="G2997" s="16"/>
      <c r="H2997" s="1" t="str">
        <f t="shared" si="89"/>
        <v>Complete</v>
      </c>
      <c r="I2997" s="68" t="s">
        <v>3851</v>
      </c>
    </row>
    <row r="2998" spans="2:9" ht="15" customHeight="1" x14ac:dyDescent="0.25">
      <c r="B2998" s="9" t="s">
        <v>3840</v>
      </c>
      <c r="C2998" s="1">
        <v>12</v>
      </c>
      <c r="D2998" s="2" t="s">
        <v>8609</v>
      </c>
      <c r="E2998" s="16"/>
      <c r="F2998" s="16" t="str">
        <f>IF(INDEX(I.Electricity.ES3U10C2,12)="","",INDEX(I.Electricity.ES3U10C2,12))</f>
        <v/>
      </c>
      <c r="G2998" s="16"/>
      <c r="H2998" s="1" t="str">
        <f t="shared" si="89"/>
        <v>Complete</v>
      </c>
      <c r="I2998" s="68" t="s">
        <v>3852</v>
      </c>
    </row>
    <row r="2999" spans="2:9" ht="15" customHeight="1" x14ac:dyDescent="0.25">
      <c r="B2999" s="9" t="s">
        <v>3840</v>
      </c>
      <c r="C2999" s="1">
        <v>13</v>
      </c>
      <c r="D2999" s="2" t="s">
        <v>8609</v>
      </c>
      <c r="E2999" s="16"/>
      <c r="F2999" s="16" t="str">
        <f>IF(INDEX(I.Electricity.ES3U10C2,13)="","",INDEX(I.Electricity.ES3U10C2,13))</f>
        <v/>
      </c>
      <c r="G2999" s="16"/>
      <c r="H2999" s="1" t="str">
        <f t="shared" si="89"/>
        <v>Complete</v>
      </c>
      <c r="I2999" s="68" t="s">
        <v>3853</v>
      </c>
    </row>
    <row r="3000" spans="2:9" ht="15" customHeight="1" x14ac:dyDescent="0.25">
      <c r="B3000" s="9" t="s">
        <v>3840</v>
      </c>
      <c r="C3000" s="1">
        <v>14</v>
      </c>
      <c r="D3000" s="2" t="s">
        <v>8609</v>
      </c>
      <c r="E3000" s="16"/>
      <c r="F3000" s="16" t="str">
        <f>IF(INDEX(I.Electricity.ES3U10C2,14)="","",INDEX(I.Electricity.ES3U10C2,14))</f>
        <v/>
      </c>
      <c r="G3000" s="16"/>
      <c r="H3000" s="1" t="str">
        <f t="shared" si="89"/>
        <v>Complete</v>
      </c>
      <c r="I3000" s="68" t="s">
        <v>3854</v>
      </c>
    </row>
    <row r="3001" spans="2:9" ht="15" customHeight="1" x14ac:dyDescent="0.25">
      <c r="B3001" s="9" t="s">
        <v>3840</v>
      </c>
      <c r="C3001" s="1">
        <v>15</v>
      </c>
      <c r="D3001" s="2" t="s">
        <v>8609</v>
      </c>
      <c r="E3001" s="16"/>
      <c r="F3001" s="16" t="str">
        <f>IF(INDEX(I.Electricity.ES3U10C2,15)="","",INDEX(I.Electricity.ES3U10C2,15))</f>
        <v/>
      </c>
      <c r="G3001" s="16"/>
      <c r="H3001" s="1" t="str">
        <f t="shared" si="89"/>
        <v>Complete</v>
      </c>
      <c r="I3001" s="68" t="s">
        <v>3855</v>
      </c>
    </row>
    <row r="3002" spans="2:9" ht="15" customHeight="1" x14ac:dyDescent="0.25">
      <c r="B3002" s="9" t="s">
        <v>3840</v>
      </c>
      <c r="C3002" s="1">
        <v>16</v>
      </c>
      <c r="D3002" s="2" t="s">
        <v>8609</v>
      </c>
      <c r="E3002" s="16"/>
      <c r="F3002" s="16" t="str">
        <f>IF(INDEX(I.Electricity.ES3U10C2,16)="","",INDEX(I.Electricity.ES3U10C2,16))</f>
        <v/>
      </c>
      <c r="G3002" s="16"/>
      <c r="H3002" s="1" t="str">
        <f t="shared" si="89"/>
        <v>Complete</v>
      </c>
      <c r="I3002" s="68" t="s">
        <v>3856</v>
      </c>
    </row>
    <row r="3003" spans="2:9" ht="15" customHeight="1" x14ac:dyDescent="0.25">
      <c r="B3003" s="9" t="s">
        <v>3840</v>
      </c>
      <c r="C3003" s="1">
        <v>17</v>
      </c>
      <c r="D3003" s="2" t="s">
        <v>8609</v>
      </c>
      <c r="E3003" s="16"/>
      <c r="F3003" s="16" t="str">
        <f>IF(INDEX(I.Electricity.ES3U10C2,17)="","",INDEX(I.Electricity.ES3U10C2,17))</f>
        <v/>
      </c>
      <c r="G3003" s="16"/>
      <c r="H3003" s="1" t="str">
        <f t="shared" si="89"/>
        <v>Complete</v>
      </c>
      <c r="I3003" s="68" t="s">
        <v>3857</v>
      </c>
    </row>
    <row r="3004" spans="2:9" ht="15" customHeight="1" x14ac:dyDescent="0.25">
      <c r="B3004" s="9" t="s">
        <v>3840</v>
      </c>
      <c r="C3004" s="1">
        <v>18</v>
      </c>
      <c r="D3004" s="2" t="s">
        <v>8609</v>
      </c>
      <c r="E3004" s="16"/>
      <c r="F3004" s="16" t="str">
        <f>IF(INDEX(I.Electricity.ES3U10C2,18)="","",INDEX(I.Electricity.ES3U10C2,18))</f>
        <v/>
      </c>
      <c r="G3004" s="16"/>
      <c r="H3004" s="1" t="str">
        <f t="shared" si="89"/>
        <v>Complete</v>
      </c>
      <c r="I3004" s="68" t="s">
        <v>3858</v>
      </c>
    </row>
    <row r="3005" spans="2:9" ht="15" customHeight="1" x14ac:dyDescent="0.25">
      <c r="B3005" s="9" t="s">
        <v>3840</v>
      </c>
      <c r="C3005" s="1">
        <v>19</v>
      </c>
      <c r="D3005" s="2" t="s">
        <v>8609</v>
      </c>
      <c r="E3005" s="16"/>
      <c r="F3005" s="16" t="str">
        <f>IF(INDEX(I.Electricity.ES3U10C2,19)="","",INDEX(I.Electricity.ES3U10C2,19))</f>
        <v/>
      </c>
      <c r="G3005" s="16"/>
      <c r="H3005" s="1" t="str">
        <f t="shared" si="89"/>
        <v>Complete</v>
      </c>
      <c r="I3005" s="68" t="s">
        <v>3859</v>
      </c>
    </row>
    <row r="3006" spans="2:9" ht="15" customHeight="1" x14ac:dyDescent="0.25">
      <c r="B3006" s="9" t="s">
        <v>3840</v>
      </c>
      <c r="C3006" s="1">
        <v>20</v>
      </c>
      <c r="D3006" s="2" t="s">
        <v>8609</v>
      </c>
      <c r="E3006" s="16"/>
      <c r="F3006" s="16" t="str">
        <f>IF(INDEX(I.Electricity.ES3U10C2,20)="","",INDEX(I.Electricity.ES3U10C2,20))</f>
        <v/>
      </c>
      <c r="G3006" s="16"/>
      <c r="H3006" s="1" t="str">
        <f t="shared" si="89"/>
        <v>Complete</v>
      </c>
      <c r="I3006" s="68" t="s">
        <v>3860</v>
      </c>
    </row>
    <row r="3007" spans="2:9" ht="15" customHeight="1" x14ac:dyDescent="0.25">
      <c r="B3007" s="9" t="s">
        <v>3840</v>
      </c>
      <c r="C3007" s="1">
        <v>21</v>
      </c>
      <c r="D3007" s="2" t="s">
        <v>8609</v>
      </c>
      <c r="E3007" s="16"/>
      <c r="F3007" s="16" t="str">
        <f>IF(INDEX(I.Electricity.ES3U10C2,21)="","",INDEX(I.Electricity.ES3U10C2,21))</f>
        <v/>
      </c>
      <c r="G3007" s="16"/>
      <c r="H3007" s="1" t="str">
        <f t="shared" si="89"/>
        <v>Complete</v>
      </c>
      <c r="I3007" s="68" t="s">
        <v>3861</v>
      </c>
    </row>
    <row r="3008" spans="2:9" ht="15" customHeight="1" x14ac:dyDescent="0.25">
      <c r="B3008" s="9" t="s">
        <v>3840</v>
      </c>
      <c r="C3008" s="1">
        <v>22</v>
      </c>
      <c r="D3008" s="2" t="s">
        <v>8609</v>
      </c>
      <c r="E3008" s="16"/>
      <c r="F3008" s="16" t="str">
        <f>IF(INDEX(I.Electricity.ES3U10C2,22)="","",INDEX(I.Electricity.ES3U10C2,22))</f>
        <v/>
      </c>
      <c r="G3008" s="16"/>
      <c r="H3008" s="1" t="str">
        <f t="shared" si="89"/>
        <v>Complete</v>
      </c>
      <c r="I3008" s="68" t="s">
        <v>3862</v>
      </c>
    </row>
    <row r="3009" spans="2:9" ht="15" customHeight="1" x14ac:dyDescent="0.25">
      <c r="B3009" s="9" t="s">
        <v>3840</v>
      </c>
      <c r="C3009" s="1">
        <v>23</v>
      </c>
      <c r="D3009" s="2" t="s">
        <v>8609</v>
      </c>
      <c r="E3009" s="16"/>
      <c r="F3009" s="16" t="str">
        <f>IF(INDEX(I.Electricity.ES3U10C2,23)="","",INDEX(I.Electricity.ES3U10C2,23))</f>
        <v/>
      </c>
      <c r="G3009" s="16"/>
      <c r="H3009" s="1" t="str">
        <f t="shared" si="89"/>
        <v>Complete</v>
      </c>
      <c r="I3009" s="68" t="s">
        <v>3863</v>
      </c>
    </row>
    <row r="3010" spans="2:9" ht="15" customHeight="1" x14ac:dyDescent="0.25">
      <c r="B3010" s="7" t="s">
        <v>3840</v>
      </c>
      <c r="C3010" s="5">
        <v>24</v>
      </c>
      <c r="D3010" s="6" t="s">
        <v>8609</v>
      </c>
      <c r="E3010" s="76"/>
      <c r="F3010" s="76" t="str">
        <f>IF(INDEX(I.Electricity.ES3U10C2,24)="","",INDEX(I.Electricity.ES3U10C2,24))</f>
        <v/>
      </c>
      <c r="G3010" s="76"/>
      <c r="H3010" s="5" t="str">
        <f t="shared" si="89"/>
        <v>Complete</v>
      </c>
      <c r="I3010" s="71" t="s">
        <v>3864</v>
      </c>
    </row>
    <row r="3011" spans="2:9" ht="15" customHeight="1" x14ac:dyDescent="0.25">
      <c r="B3011" s="9" t="s">
        <v>3865</v>
      </c>
      <c r="C3011" s="1">
        <v>1</v>
      </c>
      <c r="D3011" s="2" t="s">
        <v>8610</v>
      </c>
      <c r="E3011" s="16"/>
      <c r="F3011" s="16" t="str">
        <f>IF(INDEX(I.Electricity.ES3U11C2,1)="","",INDEX(I.Electricity.ES3U11C2,1))</f>
        <v/>
      </c>
      <c r="G3011" s="16"/>
      <c r="H3011" s="1" t="str">
        <f t="shared" ref="H3011:H3034" si="90">IF(AND(I.Developer.ES3=TRUE,I.Facility.UnitCount&gt;=11,I.Developer.C2=TRUE,F3011=""),"Incomplete","Complete")</f>
        <v>Complete</v>
      </c>
      <c r="I3011" s="68" t="s">
        <v>3866</v>
      </c>
    </row>
    <row r="3012" spans="2:9" ht="15" customHeight="1" x14ac:dyDescent="0.25">
      <c r="B3012" s="9" t="s">
        <v>3865</v>
      </c>
      <c r="C3012" s="1">
        <v>2</v>
      </c>
      <c r="D3012" s="2" t="s">
        <v>8610</v>
      </c>
      <c r="E3012" s="16"/>
      <c r="F3012" s="16" t="str">
        <f>IF(INDEX(I.Electricity.ES3U11C2,2)="","",INDEX(I.Electricity.ES3U11C2,2))</f>
        <v/>
      </c>
      <c r="G3012" s="16"/>
      <c r="H3012" s="1" t="str">
        <f t="shared" si="90"/>
        <v>Complete</v>
      </c>
      <c r="I3012" s="68" t="s">
        <v>3867</v>
      </c>
    </row>
    <row r="3013" spans="2:9" ht="15" customHeight="1" x14ac:dyDescent="0.25">
      <c r="B3013" s="9" t="s">
        <v>3865</v>
      </c>
      <c r="C3013" s="1">
        <v>3</v>
      </c>
      <c r="D3013" s="2" t="s">
        <v>8610</v>
      </c>
      <c r="E3013" s="16"/>
      <c r="F3013" s="16" t="str">
        <f>IF(INDEX(I.Electricity.ES3U11C2,3)="","",INDEX(I.Electricity.ES3U11C2,3))</f>
        <v/>
      </c>
      <c r="G3013" s="16"/>
      <c r="H3013" s="1" t="str">
        <f t="shared" si="90"/>
        <v>Complete</v>
      </c>
      <c r="I3013" s="68" t="s">
        <v>3868</v>
      </c>
    </row>
    <row r="3014" spans="2:9" ht="15" customHeight="1" x14ac:dyDescent="0.25">
      <c r="B3014" s="9" t="s">
        <v>3865</v>
      </c>
      <c r="C3014" s="1">
        <v>4</v>
      </c>
      <c r="D3014" s="2" t="s">
        <v>8610</v>
      </c>
      <c r="E3014" s="16"/>
      <c r="F3014" s="16" t="str">
        <f>IF(INDEX(I.Electricity.ES3U11C2,4)="","",INDEX(I.Electricity.ES3U11C2,4))</f>
        <v/>
      </c>
      <c r="G3014" s="16"/>
      <c r="H3014" s="1" t="str">
        <f t="shared" si="90"/>
        <v>Complete</v>
      </c>
      <c r="I3014" s="68" t="s">
        <v>3869</v>
      </c>
    </row>
    <row r="3015" spans="2:9" ht="15" customHeight="1" x14ac:dyDescent="0.25">
      <c r="B3015" s="9" t="s">
        <v>3865</v>
      </c>
      <c r="C3015" s="1">
        <v>5</v>
      </c>
      <c r="D3015" s="2" t="s">
        <v>8610</v>
      </c>
      <c r="E3015" s="16"/>
      <c r="F3015" s="16" t="str">
        <f>IF(INDEX(I.Electricity.ES3U11C2,5)="","",INDEX(I.Electricity.ES3U11C2,5))</f>
        <v/>
      </c>
      <c r="G3015" s="16"/>
      <c r="H3015" s="1" t="str">
        <f t="shared" si="90"/>
        <v>Complete</v>
      </c>
      <c r="I3015" s="68" t="s">
        <v>3870</v>
      </c>
    </row>
    <row r="3016" spans="2:9" ht="15" customHeight="1" x14ac:dyDescent="0.25">
      <c r="B3016" s="9" t="s">
        <v>3865</v>
      </c>
      <c r="C3016" s="1">
        <v>6</v>
      </c>
      <c r="D3016" s="2" t="s">
        <v>8610</v>
      </c>
      <c r="E3016" s="16"/>
      <c r="F3016" s="16" t="str">
        <f>IF(INDEX(I.Electricity.ES3U11C2,6)="","",INDEX(I.Electricity.ES3U11C2,6))</f>
        <v/>
      </c>
      <c r="G3016" s="16"/>
      <c r="H3016" s="1" t="str">
        <f t="shared" si="90"/>
        <v>Complete</v>
      </c>
      <c r="I3016" s="68" t="s">
        <v>3871</v>
      </c>
    </row>
    <row r="3017" spans="2:9" ht="15" customHeight="1" x14ac:dyDescent="0.25">
      <c r="B3017" s="9" t="s">
        <v>3865</v>
      </c>
      <c r="C3017" s="1">
        <v>7</v>
      </c>
      <c r="D3017" s="2" t="s">
        <v>8610</v>
      </c>
      <c r="E3017" s="16"/>
      <c r="F3017" s="16" t="str">
        <f>IF(INDEX(I.Electricity.ES3U11C2,7)="","",INDEX(I.Electricity.ES3U11C2,7))</f>
        <v/>
      </c>
      <c r="G3017" s="16"/>
      <c r="H3017" s="1" t="str">
        <f t="shared" si="90"/>
        <v>Complete</v>
      </c>
      <c r="I3017" s="68" t="s">
        <v>3872</v>
      </c>
    </row>
    <row r="3018" spans="2:9" ht="15" customHeight="1" x14ac:dyDescent="0.25">
      <c r="B3018" s="9" t="s">
        <v>3865</v>
      </c>
      <c r="C3018" s="1">
        <v>8</v>
      </c>
      <c r="D3018" s="2" t="s">
        <v>8610</v>
      </c>
      <c r="E3018" s="16"/>
      <c r="F3018" s="16" t="str">
        <f>IF(INDEX(I.Electricity.ES3U11C2,8)="","",INDEX(I.Electricity.ES3U11C2,8))</f>
        <v/>
      </c>
      <c r="G3018" s="16"/>
      <c r="H3018" s="1" t="str">
        <f t="shared" si="90"/>
        <v>Complete</v>
      </c>
      <c r="I3018" s="68" t="s">
        <v>3873</v>
      </c>
    </row>
    <row r="3019" spans="2:9" ht="15" customHeight="1" x14ac:dyDescent="0.25">
      <c r="B3019" s="9" t="s">
        <v>3865</v>
      </c>
      <c r="C3019" s="1">
        <v>9</v>
      </c>
      <c r="D3019" s="2" t="s">
        <v>8610</v>
      </c>
      <c r="E3019" s="16"/>
      <c r="F3019" s="16" t="str">
        <f>IF(INDEX(I.Electricity.ES3U11C2,9)="","",INDEX(I.Electricity.ES3U11C2,9))</f>
        <v/>
      </c>
      <c r="G3019" s="16"/>
      <c r="H3019" s="1" t="str">
        <f t="shared" si="90"/>
        <v>Complete</v>
      </c>
      <c r="I3019" s="68" t="s">
        <v>3874</v>
      </c>
    </row>
    <row r="3020" spans="2:9" ht="15" customHeight="1" x14ac:dyDescent="0.25">
      <c r="B3020" s="9" t="s">
        <v>3865</v>
      </c>
      <c r="C3020" s="1">
        <v>10</v>
      </c>
      <c r="D3020" s="2" t="s">
        <v>8610</v>
      </c>
      <c r="E3020" s="16"/>
      <c r="F3020" s="16" t="str">
        <f>IF(INDEX(I.Electricity.ES3U11C2,10)="","",INDEX(I.Electricity.ES3U11C2,10))</f>
        <v/>
      </c>
      <c r="G3020" s="16"/>
      <c r="H3020" s="1" t="str">
        <f t="shared" si="90"/>
        <v>Complete</v>
      </c>
      <c r="I3020" s="68" t="s">
        <v>3875</v>
      </c>
    </row>
    <row r="3021" spans="2:9" ht="15" customHeight="1" x14ac:dyDescent="0.25">
      <c r="B3021" s="9" t="s">
        <v>3865</v>
      </c>
      <c r="C3021" s="1">
        <v>11</v>
      </c>
      <c r="D3021" s="2" t="s">
        <v>8610</v>
      </c>
      <c r="E3021" s="16"/>
      <c r="F3021" s="16" t="str">
        <f>IF(INDEX(I.Electricity.ES3U11C2,11)="","",INDEX(I.Electricity.ES3U11C2,11))</f>
        <v/>
      </c>
      <c r="G3021" s="16"/>
      <c r="H3021" s="1" t="str">
        <f t="shared" si="90"/>
        <v>Complete</v>
      </c>
      <c r="I3021" s="68" t="s">
        <v>3876</v>
      </c>
    </row>
    <row r="3022" spans="2:9" ht="15" customHeight="1" x14ac:dyDescent="0.25">
      <c r="B3022" s="9" t="s">
        <v>3865</v>
      </c>
      <c r="C3022" s="1">
        <v>12</v>
      </c>
      <c r="D3022" s="2" t="s">
        <v>8610</v>
      </c>
      <c r="E3022" s="16"/>
      <c r="F3022" s="16" t="str">
        <f>IF(INDEX(I.Electricity.ES3U11C2,12)="","",INDEX(I.Electricity.ES3U11C2,12))</f>
        <v/>
      </c>
      <c r="G3022" s="16"/>
      <c r="H3022" s="1" t="str">
        <f t="shared" si="90"/>
        <v>Complete</v>
      </c>
      <c r="I3022" s="68" t="s">
        <v>3877</v>
      </c>
    </row>
    <row r="3023" spans="2:9" ht="15" customHeight="1" x14ac:dyDescent="0.25">
      <c r="B3023" s="9" t="s">
        <v>3865</v>
      </c>
      <c r="C3023" s="1">
        <v>13</v>
      </c>
      <c r="D3023" s="2" t="s">
        <v>8610</v>
      </c>
      <c r="E3023" s="16"/>
      <c r="F3023" s="16" t="str">
        <f>IF(INDEX(I.Electricity.ES3U11C2,13)="","",INDEX(I.Electricity.ES3U11C2,13))</f>
        <v/>
      </c>
      <c r="G3023" s="16"/>
      <c r="H3023" s="1" t="str">
        <f t="shared" si="90"/>
        <v>Complete</v>
      </c>
      <c r="I3023" s="68" t="s">
        <v>3878</v>
      </c>
    </row>
    <row r="3024" spans="2:9" ht="15" customHeight="1" x14ac:dyDescent="0.25">
      <c r="B3024" s="9" t="s">
        <v>3865</v>
      </c>
      <c r="C3024" s="1">
        <v>14</v>
      </c>
      <c r="D3024" s="2" t="s">
        <v>8610</v>
      </c>
      <c r="E3024" s="16"/>
      <c r="F3024" s="16" t="str">
        <f>IF(INDEX(I.Electricity.ES3U11C2,14)="","",INDEX(I.Electricity.ES3U11C2,14))</f>
        <v/>
      </c>
      <c r="G3024" s="16"/>
      <c r="H3024" s="1" t="str">
        <f t="shared" si="90"/>
        <v>Complete</v>
      </c>
      <c r="I3024" s="68" t="s">
        <v>3879</v>
      </c>
    </row>
    <row r="3025" spans="2:9" ht="15" customHeight="1" x14ac:dyDescent="0.25">
      <c r="B3025" s="9" t="s">
        <v>3865</v>
      </c>
      <c r="C3025" s="1">
        <v>15</v>
      </c>
      <c r="D3025" s="2" t="s">
        <v>8610</v>
      </c>
      <c r="E3025" s="16"/>
      <c r="F3025" s="16" t="str">
        <f>IF(INDEX(I.Electricity.ES3U11C2,15)="","",INDEX(I.Electricity.ES3U11C2,15))</f>
        <v/>
      </c>
      <c r="G3025" s="16"/>
      <c r="H3025" s="1" t="str">
        <f t="shared" si="90"/>
        <v>Complete</v>
      </c>
      <c r="I3025" s="68" t="s">
        <v>3880</v>
      </c>
    </row>
    <row r="3026" spans="2:9" ht="15" customHeight="1" x14ac:dyDescent="0.25">
      <c r="B3026" s="9" t="s">
        <v>3865</v>
      </c>
      <c r="C3026" s="1">
        <v>16</v>
      </c>
      <c r="D3026" s="2" t="s">
        <v>8610</v>
      </c>
      <c r="E3026" s="16"/>
      <c r="F3026" s="16" t="str">
        <f>IF(INDEX(I.Electricity.ES3U11C2,16)="","",INDEX(I.Electricity.ES3U11C2,16))</f>
        <v/>
      </c>
      <c r="G3026" s="16"/>
      <c r="H3026" s="1" t="str">
        <f t="shared" si="90"/>
        <v>Complete</v>
      </c>
      <c r="I3026" s="68" t="s">
        <v>3881</v>
      </c>
    </row>
    <row r="3027" spans="2:9" ht="15" customHeight="1" x14ac:dyDescent="0.25">
      <c r="B3027" s="9" t="s">
        <v>3865</v>
      </c>
      <c r="C3027" s="1">
        <v>17</v>
      </c>
      <c r="D3027" s="2" t="s">
        <v>8610</v>
      </c>
      <c r="E3027" s="16"/>
      <c r="F3027" s="16" t="str">
        <f>IF(INDEX(I.Electricity.ES3U11C2,17)="","",INDEX(I.Electricity.ES3U11C2,17))</f>
        <v/>
      </c>
      <c r="G3027" s="16"/>
      <c r="H3027" s="1" t="str">
        <f t="shared" si="90"/>
        <v>Complete</v>
      </c>
      <c r="I3027" s="68" t="s">
        <v>3882</v>
      </c>
    </row>
    <row r="3028" spans="2:9" ht="15" customHeight="1" x14ac:dyDescent="0.25">
      <c r="B3028" s="9" t="s">
        <v>3865</v>
      </c>
      <c r="C3028" s="1">
        <v>18</v>
      </c>
      <c r="D3028" s="2" t="s">
        <v>8610</v>
      </c>
      <c r="E3028" s="16"/>
      <c r="F3028" s="16" t="str">
        <f>IF(INDEX(I.Electricity.ES3U11C2,18)="","",INDEX(I.Electricity.ES3U11C2,18))</f>
        <v/>
      </c>
      <c r="G3028" s="16"/>
      <c r="H3028" s="1" t="str">
        <f t="shared" si="90"/>
        <v>Complete</v>
      </c>
      <c r="I3028" s="68" t="s">
        <v>3883</v>
      </c>
    </row>
    <row r="3029" spans="2:9" ht="15" customHeight="1" x14ac:dyDescent="0.25">
      <c r="B3029" s="9" t="s">
        <v>3865</v>
      </c>
      <c r="C3029" s="1">
        <v>19</v>
      </c>
      <c r="D3029" s="2" t="s">
        <v>8610</v>
      </c>
      <c r="E3029" s="16"/>
      <c r="F3029" s="16" t="str">
        <f>IF(INDEX(I.Electricity.ES3U11C2,19)="","",INDEX(I.Electricity.ES3U11C2,19))</f>
        <v/>
      </c>
      <c r="G3029" s="16"/>
      <c r="H3029" s="1" t="str">
        <f t="shared" si="90"/>
        <v>Complete</v>
      </c>
      <c r="I3029" s="68" t="s">
        <v>3884</v>
      </c>
    </row>
    <row r="3030" spans="2:9" ht="15" customHeight="1" x14ac:dyDescent="0.25">
      <c r="B3030" s="9" t="s">
        <v>3865</v>
      </c>
      <c r="C3030" s="1">
        <v>20</v>
      </c>
      <c r="D3030" s="2" t="s">
        <v>8610</v>
      </c>
      <c r="E3030" s="16"/>
      <c r="F3030" s="16" t="str">
        <f>IF(INDEX(I.Electricity.ES3U11C2,20)="","",INDEX(I.Electricity.ES3U11C2,20))</f>
        <v/>
      </c>
      <c r="G3030" s="16"/>
      <c r="H3030" s="1" t="str">
        <f t="shared" si="90"/>
        <v>Complete</v>
      </c>
      <c r="I3030" s="68" t="s">
        <v>3885</v>
      </c>
    </row>
    <row r="3031" spans="2:9" ht="15" customHeight="1" x14ac:dyDescent="0.25">
      <c r="B3031" s="9" t="s">
        <v>3865</v>
      </c>
      <c r="C3031" s="1">
        <v>21</v>
      </c>
      <c r="D3031" s="2" t="s">
        <v>8610</v>
      </c>
      <c r="E3031" s="16"/>
      <c r="F3031" s="16" t="str">
        <f>IF(INDEX(I.Electricity.ES3U11C2,21)="","",INDEX(I.Electricity.ES3U11C2,21))</f>
        <v/>
      </c>
      <c r="G3031" s="16"/>
      <c r="H3031" s="1" t="str">
        <f t="shared" si="90"/>
        <v>Complete</v>
      </c>
      <c r="I3031" s="68" t="s">
        <v>3886</v>
      </c>
    </row>
    <row r="3032" spans="2:9" ht="15" customHeight="1" x14ac:dyDescent="0.25">
      <c r="B3032" s="9" t="s">
        <v>3865</v>
      </c>
      <c r="C3032" s="1">
        <v>22</v>
      </c>
      <c r="D3032" s="2" t="s">
        <v>8610</v>
      </c>
      <c r="E3032" s="16"/>
      <c r="F3032" s="16" t="str">
        <f>IF(INDEX(I.Electricity.ES3U11C2,22)="","",INDEX(I.Electricity.ES3U11C2,22))</f>
        <v/>
      </c>
      <c r="G3032" s="16"/>
      <c r="H3032" s="1" t="str">
        <f t="shared" si="90"/>
        <v>Complete</v>
      </c>
      <c r="I3032" s="68" t="s">
        <v>3887</v>
      </c>
    </row>
    <row r="3033" spans="2:9" ht="15" customHeight="1" x14ac:dyDescent="0.25">
      <c r="B3033" s="9" t="s">
        <v>3865</v>
      </c>
      <c r="C3033" s="1">
        <v>23</v>
      </c>
      <c r="D3033" s="2" t="s">
        <v>8610</v>
      </c>
      <c r="E3033" s="16"/>
      <c r="F3033" s="16" t="str">
        <f>IF(INDEX(I.Electricity.ES3U11C2,23)="","",INDEX(I.Electricity.ES3U11C2,23))</f>
        <v/>
      </c>
      <c r="G3033" s="16"/>
      <c r="H3033" s="1" t="str">
        <f t="shared" si="90"/>
        <v>Complete</v>
      </c>
      <c r="I3033" s="68" t="s">
        <v>3888</v>
      </c>
    </row>
    <row r="3034" spans="2:9" ht="15" customHeight="1" x14ac:dyDescent="0.25">
      <c r="B3034" s="7" t="s">
        <v>3865</v>
      </c>
      <c r="C3034" s="5">
        <v>24</v>
      </c>
      <c r="D3034" s="6" t="s">
        <v>8610</v>
      </c>
      <c r="E3034" s="76"/>
      <c r="F3034" s="76" t="str">
        <f>IF(INDEX(I.Electricity.ES3U11C2,24)="","",INDEX(I.Electricity.ES3U11C2,24))</f>
        <v/>
      </c>
      <c r="G3034" s="76"/>
      <c r="H3034" s="5" t="str">
        <f t="shared" si="90"/>
        <v>Complete</v>
      </c>
      <c r="I3034" s="71" t="s">
        <v>3889</v>
      </c>
    </row>
    <row r="3035" spans="2:9" ht="15" customHeight="1" x14ac:dyDescent="0.25">
      <c r="B3035" s="9" t="s">
        <v>3890</v>
      </c>
      <c r="C3035" s="1">
        <v>1</v>
      </c>
      <c r="D3035" s="2" t="s">
        <v>8611</v>
      </c>
      <c r="E3035" s="16"/>
      <c r="F3035" s="16" t="str">
        <f>IF(INDEX(I.Electricity.ES3U12C2,1)="","",INDEX(I.Electricity.ES3U12C2,1))</f>
        <v/>
      </c>
      <c r="G3035" s="16"/>
      <c r="H3035" s="1" t="str">
        <f t="shared" ref="H3035:H3058" si="91">IF(AND(I.Developer.ES3=TRUE,I.Facility.UnitCount&gt;=12,I.Developer.C2=TRUE,F3035=""),"Incomplete","Complete")</f>
        <v>Complete</v>
      </c>
      <c r="I3035" s="68" t="s">
        <v>3891</v>
      </c>
    </row>
    <row r="3036" spans="2:9" ht="15" customHeight="1" x14ac:dyDescent="0.25">
      <c r="B3036" s="9" t="s">
        <v>3890</v>
      </c>
      <c r="C3036" s="1">
        <v>2</v>
      </c>
      <c r="D3036" s="2" t="s">
        <v>8611</v>
      </c>
      <c r="E3036" s="16"/>
      <c r="F3036" s="16" t="str">
        <f>IF(INDEX(I.Electricity.ES3U12C2,2)="","",INDEX(I.Electricity.ES3U12C2,2))</f>
        <v/>
      </c>
      <c r="G3036" s="16"/>
      <c r="H3036" s="1" t="str">
        <f t="shared" si="91"/>
        <v>Complete</v>
      </c>
      <c r="I3036" s="68" t="s">
        <v>3892</v>
      </c>
    </row>
    <row r="3037" spans="2:9" ht="15" customHeight="1" x14ac:dyDescent="0.25">
      <c r="B3037" s="9" t="s">
        <v>3890</v>
      </c>
      <c r="C3037" s="1">
        <v>3</v>
      </c>
      <c r="D3037" s="2" t="s">
        <v>8611</v>
      </c>
      <c r="E3037" s="16"/>
      <c r="F3037" s="16" t="str">
        <f>IF(INDEX(I.Electricity.ES3U12C2,3)="","",INDEX(I.Electricity.ES3U12C2,3))</f>
        <v/>
      </c>
      <c r="G3037" s="16"/>
      <c r="H3037" s="1" t="str">
        <f t="shared" si="91"/>
        <v>Complete</v>
      </c>
      <c r="I3037" s="68" t="s">
        <v>3893</v>
      </c>
    </row>
    <row r="3038" spans="2:9" ht="15" customHeight="1" x14ac:dyDescent="0.25">
      <c r="B3038" s="9" t="s">
        <v>3890</v>
      </c>
      <c r="C3038" s="1">
        <v>4</v>
      </c>
      <c r="D3038" s="2" t="s">
        <v>8611</v>
      </c>
      <c r="E3038" s="16"/>
      <c r="F3038" s="16" t="str">
        <f>IF(INDEX(I.Electricity.ES3U12C2,4)="","",INDEX(I.Electricity.ES3U12C2,4))</f>
        <v/>
      </c>
      <c r="G3038" s="16"/>
      <c r="H3038" s="1" t="str">
        <f t="shared" si="91"/>
        <v>Complete</v>
      </c>
      <c r="I3038" s="68" t="s">
        <v>3894</v>
      </c>
    </row>
    <row r="3039" spans="2:9" ht="15" customHeight="1" x14ac:dyDescent="0.25">
      <c r="B3039" s="9" t="s">
        <v>3890</v>
      </c>
      <c r="C3039" s="1">
        <v>5</v>
      </c>
      <c r="D3039" s="2" t="s">
        <v>8611</v>
      </c>
      <c r="E3039" s="16"/>
      <c r="F3039" s="16" t="str">
        <f>IF(INDEX(I.Electricity.ES3U12C2,5)="","",INDEX(I.Electricity.ES3U12C2,5))</f>
        <v/>
      </c>
      <c r="G3039" s="16"/>
      <c r="H3039" s="1" t="str">
        <f t="shared" si="91"/>
        <v>Complete</v>
      </c>
      <c r="I3039" s="68" t="s">
        <v>3895</v>
      </c>
    </row>
    <row r="3040" spans="2:9" ht="15" customHeight="1" x14ac:dyDescent="0.25">
      <c r="B3040" s="9" t="s">
        <v>3890</v>
      </c>
      <c r="C3040" s="1">
        <v>6</v>
      </c>
      <c r="D3040" s="2" t="s">
        <v>8611</v>
      </c>
      <c r="E3040" s="16"/>
      <c r="F3040" s="16" t="str">
        <f>IF(INDEX(I.Electricity.ES3U12C2,6)="","",INDEX(I.Electricity.ES3U12C2,6))</f>
        <v/>
      </c>
      <c r="G3040" s="16"/>
      <c r="H3040" s="1" t="str">
        <f t="shared" si="91"/>
        <v>Complete</v>
      </c>
      <c r="I3040" s="68" t="s">
        <v>3896</v>
      </c>
    </row>
    <row r="3041" spans="2:9" ht="15" customHeight="1" x14ac:dyDescent="0.25">
      <c r="B3041" s="9" t="s">
        <v>3890</v>
      </c>
      <c r="C3041" s="1">
        <v>7</v>
      </c>
      <c r="D3041" s="2" t="s">
        <v>8611</v>
      </c>
      <c r="E3041" s="16"/>
      <c r="F3041" s="16" t="str">
        <f>IF(INDEX(I.Electricity.ES3U12C2,7)="","",INDEX(I.Electricity.ES3U12C2,7))</f>
        <v/>
      </c>
      <c r="G3041" s="16"/>
      <c r="H3041" s="1" t="str">
        <f t="shared" si="91"/>
        <v>Complete</v>
      </c>
      <c r="I3041" s="68" t="s">
        <v>3897</v>
      </c>
    </row>
    <row r="3042" spans="2:9" ht="15" customHeight="1" x14ac:dyDescent="0.25">
      <c r="B3042" s="9" t="s">
        <v>3890</v>
      </c>
      <c r="C3042" s="1">
        <v>8</v>
      </c>
      <c r="D3042" s="2" t="s">
        <v>8611</v>
      </c>
      <c r="E3042" s="16"/>
      <c r="F3042" s="16" t="str">
        <f>IF(INDEX(I.Electricity.ES3U12C2,8)="","",INDEX(I.Electricity.ES3U12C2,8))</f>
        <v/>
      </c>
      <c r="G3042" s="16"/>
      <c r="H3042" s="1" t="str">
        <f t="shared" si="91"/>
        <v>Complete</v>
      </c>
      <c r="I3042" s="68" t="s">
        <v>3898</v>
      </c>
    </row>
    <row r="3043" spans="2:9" ht="15" customHeight="1" x14ac:dyDescent="0.25">
      <c r="B3043" s="9" t="s">
        <v>3890</v>
      </c>
      <c r="C3043" s="1">
        <v>9</v>
      </c>
      <c r="D3043" s="2" t="s">
        <v>8611</v>
      </c>
      <c r="E3043" s="16"/>
      <c r="F3043" s="16" t="str">
        <f>IF(INDEX(I.Electricity.ES3U12C2,9)="","",INDEX(I.Electricity.ES3U12C2,9))</f>
        <v/>
      </c>
      <c r="G3043" s="16"/>
      <c r="H3043" s="1" t="str">
        <f t="shared" si="91"/>
        <v>Complete</v>
      </c>
      <c r="I3043" s="68" t="s">
        <v>3899</v>
      </c>
    </row>
    <row r="3044" spans="2:9" ht="15" customHeight="1" x14ac:dyDescent="0.25">
      <c r="B3044" s="9" t="s">
        <v>3890</v>
      </c>
      <c r="C3044" s="1">
        <v>10</v>
      </c>
      <c r="D3044" s="2" t="s">
        <v>8611</v>
      </c>
      <c r="E3044" s="16"/>
      <c r="F3044" s="16" t="str">
        <f>IF(INDEX(I.Electricity.ES3U12C2,10)="","",INDEX(I.Electricity.ES3U12C2,10))</f>
        <v/>
      </c>
      <c r="G3044" s="16"/>
      <c r="H3044" s="1" t="str">
        <f t="shared" si="91"/>
        <v>Complete</v>
      </c>
      <c r="I3044" s="68" t="s">
        <v>3900</v>
      </c>
    </row>
    <row r="3045" spans="2:9" ht="15" customHeight="1" x14ac:dyDescent="0.25">
      <c r="B3045" s="9" t="s">
        <v>3890</v>
      </c>
      <c r="C3045" s="1">
        <v>11</v>
      </c>
      <c r="D3045" s="2" t="s">
        <v>8611</v>
      </c>
      <c r="E3045" s="16"/>
      <c r="F3045" s="16" t="str">
        <f>IF(INDEX(I.Electricity.ES3U12C2,11)="","",INDEX(I.Electricity.ES3U12C2,11))</f>
        <v/>
      </c>
      <c r="G3045" s="16"/>
      <c r="H3045" s="1" t="str">
        <f t="shared" si="91"/>
        <v>Complete</v>
      </c>
      <c r="I3045" s="68" t="s">
        <v>3901</v>
      </c>
    </row>
    <row r="3046" spans="2:9" ht="15" customHeight="1" x14ac:dyDescent="0.25">
      <c r="B3046" s="9" t="s">
        <v>3890</v>
      </c>
      <c r="C3046" s="1">
        <v>12</v>
      </c>
      <c r="D3046" s="2" t="s">
        <v>8611</v>
      </c>
      <c r="E3046" s="16"/>
      <c r="F3046" s="16" t="str">
        <f>IF(INDEX(I.Electricity.ES3U12C2,12)="","",INDEX(I.Electricity.ES3U12C2,12))</f>
        <v/>
      </c>
      <c r="G3046" s="16"/>
      <c r="H3046" s="1" t="str">
        <f t="shared" si="91"/>
        <v>Complete</v>
      </c>
      <c r="I3046" s="68" t="s">
        <v>3902</v>
      </c>
    </row>
    <row r="3047" spans="2:9" ht="15" customHeight="1" x14ac:dyDescent="0.25">
      <c r="B3047" s="9" t="s">
        <v>3890</v>
      </c>
      <c r="C3047" s="1">
        <v>13</v>
      </c>
      <c r="D3047" s="2" t="s">
        <v>8611</v>
      </c>
      <c r="E3047" s="16"/>
      <c r="F3047" s="16" t="str">
        <f>IF(INDEX(I.Electricity.ES3U12C2,13)="","",INDEX(I.Electricity.ES3U12C2,13))</f>
        <v/>
      </c>
      <c r="G3047" s="16"/>
      <c r="H3047" s="1" t="str">
        <f t="shared" si="91"/>
        <v>Complete</v>
      </c>
      <c r="I3047" s="68" t="s">
        <v>3903</v>
      </c>
    </row>
    <row r="3048" spans="2:9" ht="15" customHeight="1" x14ac:dyDescent="0.25">
      <c r="B3048" s="9" t="s">
        <v>3890</v>
      </c>
      <c r="C3048" s="1">
        <v>14</v>
      </c>
      <c r="D3048" s="2" t="s">
        <v>8611</v>
      </c>
      <c r="E3048" s="16"/>
      <c r="F3048" s="16" t="str">
        <f>IF(INDEX(I.Electricity.ES3U12C2,14)="","",INDEX(I.Electricity.ES3U12C2,14))</f>
        <v/>
      </c>
      <c r="G3048" s="16"/>
      <c r="H3048" s="1" t="str">
        <f t="shared" si="91"/>
        <v>Complete</v>
      </c>
      <c r="I3048" s="68" t="s">
        <v>3904</v>
      </c>
    </row>
    <row r="3049" spans="2:9" ht="15" customHeight="1" x14ac:dyDescent="0.25">
      <c r="B3049" s="9" t="s">
        <v>3890</v>
      </c>
      <c r="C3049" s="1">
        <v>15</v>
      </c>
      <c r="D3049" s="2" t="s">
        <v>8611</v>
      </c>
      <c r="E3049" s="16"/>
      <c r="F3049" s="16" t="str">
        <f>IF(INDEX(I.Electricity.ES3U12C2,15)="","",INDEX(I.Electricity.ES3U12C2,15))</f>
        <v/>
      </c>
      <c r="G3049" s="16"/>
      <c r="H3049" s="1" t="str">
        <f t="shared" si="91"/>
        <v>Complete</v>
      </c>
      <c r="I3049" s="68" t="s">
        <v>3905</v>
      </c>
    </row>
    <row r="3050" spans="2:9" ht="15" customHeight="1" x14ac:dyDescent="0.25">
      <c r="B3050" s="9" t="s">
        <v>3890</v>
      </c>
      <c r="C3050" s="1">
        <v>16</v>
      </c>
      <c r="D3050" s="2" t="s">
        <v>8611</v>
      </c>
      <c r="E3050" s="16"/>
      <c r="F3050" s="16" t="str">
        <f>IF(INDEX(I.Electricity.ES3U12C2,16)="","",INDEX(I.Electricity.ES3U12C2,16))</f>
        <v/>
      </c>
      <c r="G3050" s="16"/>
      <c r="H3050" s="1" t="str">
        <f t="shared" si="91"/>
        <v>Complete</v>
      </c>
      <c r="I3050" s="68" t="s">
        <v>3906</v>
      </c>
    </row>
    <row r="3051" spans="2:9" ht="15" customHeight="1" x14ac:dyDescent="0.25">
      <c r="B3051" s="9" t="s">
        <v>3890</v>
      </c>
      <c r="C3051" s="1">
        <v>17</v>
      </c>
      <c r="D3051" s="2" t="s">
        <v>8611</v>
      </c>
      <c r="E3051" s="16"/>
      <c r="F3051" s="16" t="str">
        <f>IF(INDEX(I.Electricity.ES3U12C2,17)="","",INDEX(I.Electricity.ES3U12C2,17))</f>
        <v/>
      </c>
      <c r="G3051" s="16"/>
      <c r="H3051" s="1" t="str">
        <f t="shared" si="91"/>
        <v>Complete</v>
      </c>
      <c r="I3051" s="68" t="s">
        <v>3907</v>
      </c>
    </row>
    <row r="3052" spans="2:9" ht="15" customHeight="1" x14ac:dyDescent="0.25">
      <c r="B3052" s="9" t="s">
        <v>3890</v>
      </c>
      <c r="C3052" s="1">
        <v>18</v>
      </c>
      <c r="D3052" s="2" t="s">
        <v>8611</v>
      </c>
      <c r="E3052" s="16"/>
      <c r="F3052" s="16" t="str">
        <f>IF(INDEX(I.Electricity.ES3U12C2,18)="","",INDEX(I.Electricity.ES3U12C2,18))</f>
        <v/>
      </c>
      <c r="G3052" s="16"/>
      <c r="H3052" s="1" t="str">
        <f t="shared" si="91"/>
        <v>Complete</v>
      </c>
      <c r="I3052" s="68" t="s">
        <v>3908</v>
      </c>
    </row>
    <row r="3053" spans="2:9" ht="15" customHeight="1" x14ac:dyDescent="0.25">
      <c r="B3053" s="9" t="s">
        <v>3890</v>
      </c>
      <c r="C3053" s="1">
        <v>19</v>
      </c>
      <c r="D3053" s="2" t="s">
        <v>8611</v>
      </c>
      <c r="E3053" s="16"/>
      <c r="F3053" s="16" t="str">
        <f>IF(INDEX(I.Electricity.ES3U12C2,19)="","",INDEX(I.Electricity.ES3U12C2,19))</f>
        <v/>
      </c>
      <c r="G3053" s="16"/>
      <c r="H3053" s="1" t="str">
        <f t="shared" si="91"/>
        <v>Complete</v>
      </c>
      <c r="I3053" s="68" t="s">
        <v>3909</v>
      </c>
    </row>
    <row r="3054" spans="2:9" ht="15" customHeight="1" x14ac:dyDescent="0.25">
      <c r="B3054" s="9" t="s">
        <v>3890</v>
      </c>
      <c r="C3054" s="1">
        <v>20</v>
      </c>
      <c r="D3054" s="2" t="s">
        <v>8611</v>
      </c>
      <c r="E3054" s="16"/>
      <c r="F3054" s="16" t="str">
        <f>IF(INDEX(I.Electricity.ES3U12C2,20)="","",INDEX(I.Electricity.ES3U12C2,20))</f>
        <v/>
      </c>
      <c r="G3054" s="16"/>
      <c r="H3054" s="1" t="str">
        <f t="shared" si="91"/>
        <v>Complete</v>
      </c>
      <c r="I3054" s="68" t="s">
        <v>3910</v>
      </c>
    </row>
    <row r="3055" spans="2:9" ht="15" customHeight="1" x14ac:dyDescent="0.25">
      <c r="B3055" s="9" t="s">
        <v>3890</v>
      </c>
      <c r="C3055" s="1">
        <v>21</v>
      </c>
      <c r="D3055" s="2" t="s">
        <v>8611</v>
      </c>
      <c r="E3055" s="16"/>
      <c r="F3055" s="16" t="str">
        <f>IF(INDEX(I.Electricity.ES3U12C2,21)="","",INDEX(I.Electricity.ES3U12C2,21))</f>
        <v/>
      </c>
      <c r="G3055" s="16"/>
      <c r="H3055" s="1" t="str">
        <f t="shared" si="91"/>
        <v>Complete</v>
      </c>
      <c r="I3055" s="68" t="s">
        <v>3911</v>
      </c>
    </row>
    <row r="3056" spans="2:9" ht="15" customHeight="1" x14ac:dyDescent="0.25">
      <c r="B3056" s="9" t="s">
        <v>3890</v>
      </c>
      <c r="C3056" s="1">
        <v>22</v>
      </c>
      <c r="D3056" s="2" t="s">
        <v>8611</v>
      </c>
      <c r="E3056" s="16"/>
      <c r="F3056" s="16" t="str">
        <f>IF(INDEX(I.Electricity.ES3U12C2,22)="","",INDEX(I.Electricity.ES3U12C2,22))</f>
        <v/>
      </c>
      <c r="G3056" s="16"/>
      <c r="H3056" s="1" t="str">
        <f t="shared" si="91"/>
        <v>Complete</v>
      </c>
      <c r="I3056" s="68" t="s">
        <v>3912</v>
      </c>
    </row>
    <row r="3057" spans="2:9" ht="15" customHeight="1" x14ac:dyDescent="0.25">
      <c r="B3057" s="9" t="s">
        <v>3890</v>
      </c>
      <c r="C3057" s="1">
        <v>23</v>
      </c>
      <c r="D3057" s="2" t="s">
        <v>8611</v>
      </c>
      <c r="E3057" s="16"/>
      <c r="F3057" s="16" t="str">
        <f>IF(INDEX(I.Electricity.ES3U12C2,23)="","",INDEX(I.Electricity.ES3U12C2,23))</f>
        <v/>
      </c>
      <c r="G3057" s="16"/>
      <c r="H3057" s="1" t="str">
        <f t="shared" si="91"/>
        <v>Complete</v>
      </c>
      <c r="I3057" s="68" t="s">
        <v>3913</v>
      </c>
    </row>
    <row r="3058" spans="2:9" ht="15" customHeight="1" x14ac:dyDescent="0.25">
      <c r="B3058" s="7" t="s">
        <v>3890</v>
      </c>
      <c r="C3058" s="5">
        <v>24</v>
      </c>
      <c r="D3058" s="6" t="s">
        <v>8611</v>
      </c>
      <c r="E3058" s="76"/>
      <c r="F3058" s="76" t="str">
        <f>IF(INDEX(I.Electricity.ES3U12C2,24)="","",INDEX(I.Electricity.ES3U12C2,24))</f>
        <v/>
      </c>
      <c r="G3058" s="76"/>
      <c r="H3058" s="5" t="str">
        <f t="shared" si="91"/>
        <v>Complete</v>
      </c>
      <c r="I3058" s="71" t="s">
        <v>3914</v>
      </c>
    </row>
    <row r="3059" spans="2:9" ht="15" customHeight="1" x14ac:dyDescent="0.25">
      <c r="B3059" s="9" t="s">
        <v>3915</v>
      </c>
      <c r="C3059" s="1">
        <v>1</v>
      </c>
      <c r="D3059" s="2" t="s">
        <v>8612</v>
      </c>
      <c r="E3059" s="16"/>
      <c r="F3059" s="16" t="str">
        <f>IF(INDEX(I.Electricity.ES3U13C2,1)="","",INDEX(I.Electricity.ES3U13C2,1))</f>
        <v/>
      </c>
      <c r="G3059" s="16"/>
      <c r="H3059" s="1" t="str">
        <f t="shared" ref="H3059:H3082" si="92">IF(AND(I.Developer.ES3=TRUE,I.Facility.UnitCount&gt;=13,I.Developer.C2=TRUE,F3059=""),"Incomplete","Complete")</f>
        <v>Complete</v>
      </c>
      <c r="I3059" s="68" t="s">
        <v>3916</v>
      </c>
    </row>
    <row r="3060" spans="2:9" ht="15" customHeight="1" x14ac:dyDescent="0.25">
      <c r="B3060" s="9" t="s">
        <v>3915</v>
      </c>
      <c r="C3060" s="1">
        <v>2</v>
      </c>
      <c r="D3060" s="2" t="s">
        <v>8612</v>
      </c>
      <c r="E3060" s="16"/>
      <c r="F3060" s="16" t="str">
        <f>IF(INDEX(I.Electricity.ES3U13C2,2)="","",INDEX(I.Electricity.ES3U13C2,2))</f>
        <v/>
      </c>
      <c r="G3060" s="16"/>
      <c r="H3060" s="1" t="str">
        <f t="shared" si="92"/>
        <v>Complete</v>
      </c>
      <c r="I3060" s="68" t="s">
        <v>3917</v>
      </c>
    </row>
    <row r="3061" spans="2:9" ht="15" customHeight="1" x14ac:dyDescent="0.25">
      <c r="B3061" s="9" t="s">
        <v>3915</v>
      </c>
      <c r="C3061" s="1">
        <v>3</v>
      </c>
      <c r="D3061" s="2" t="s">
        <v>8612</v>
      </c>
      <c r="E3061" s="16"/>
      <c r="F3061" s="16" t="str">
        <f>IF(INDEX(I.Electricity.ES3U13C2,3)="","",INDEX(I.Electricity.ES3U13C2,3))</f>
        <v/>
      </c>
      <c r="G3061" s="16"/>
      <c r="H3061" s="1" t="str">
        <f t="shared" si="92"/>
        <v>Complete</v>
      </c>
      <c r="I3061" s="68" t="s">
        <v>3918</v>
      </c>
    </row>
    <row r="3062" spans="2:9" ht="15" customHeight="1" x14ac:dyDescent="0.25">
      <c r="B3062" s="9" t="s">
        <v>3915</v>
      </c>
      <c r="C3062" s="1">
        <v>4</v>
      </c>
      <c r="D3062" s="2" t="s">
        <v>8612</v>
      </c>
      <c r="E3062" s="16"/>
      <c r="F3062" s="16" t="str">
        <f>IF(INDEX(I.Electricity.ES3U13C2,4)="","",INDEX(I.Electricity.ES3U13C2,4))</f>
        <v/>
      </c>
      <c r="G3062" s="16"/>
      <c r="H3062" s="1" t="str">
        <f t="shared" si="92"/>
        <v>Complete</v>
      </c>
      <c r="I3062" s="68" t="s">
        <v>3919</v>
      </c>
    </row>
    <row r="3063" spans="2:9" ht="15" customHeight="1" x14ac:dyDescent="0.25">
      <c r="B3063" s="9" t="s">
        <v>3915</v>
      </c>
      <c r="C3063" s="1">
        <v>5</v>
      </c>
      <c r="D3063" s="2" t="s">
        <v>8612</v>
      </c>
      <c r="E3063" s="16"/>
      <c r="F3063" s="16" t="str">
        <f>IF(INDEX(I.Electricity.ES3U13C2,5)="","",INDEX(I.Electricity.ES3U13C2,5))</f>
        <v/>
      </c>
      <c r="G3063" s="16"/>
      <c r="H3063" s="1" t="str">
        <f t="shared" si="92"/>
        <v>Complete</v>
      </c>
      <c r="I3063" s="68" t="s">
        <v>3920</v>
      </c>
    </row>
    <row r="3064" spans="2:9" ht="15" customHeight="1" x14ac:dyDescent="0.25">
      <c r="B3064" s="9" t="s">
        <v>3915</v>
      </c>
      <c r="C3064" s="1">
        <v>6</v>
      </c>
      <c r="D3064" s="2" t="s">
        <v>8612</v>
      </c>
      <c r="E3064" s="16"/>
      <c r="F3064" s="16" t="str">
        <f>IF(INDEX(I.Electricity.ES3U13C2,6)="","",INDEX(I.Electricity.ES3U13C2,6))</f>
        <v/>
      </c>
      <c r="G3064" s="16"/>
      <c r="H3064" s="1" t="str">
        <f t="shared" si="92"/>
        <v>Complete</v>
      </c>
      <c r="I3064" s="68" t="s">
        <v>3921</v>
      </c>
    </row>
    <row r="3065" spans="2:9" ht="15" customHeight="1" x14ac:dyDescent="0.25">
      <c r="B3065" s="9" t="s">
        <v>3915</v>
      </c>
      <c r="C3065" s="1">
        <v>7</v>
      </c>
      <c r="D3065" s="2" t="s">
        <v>8612</v>
      </c>
      <c r="E3065" s="16"/>
      <c r="F3065" s="16" t="str">
        <f>IF(INDEX(I.Electricity.ES3U13C2,7)="","",INDEX(I.Electricity.ES3U13C2,7))</f>
        <v/>
      </c>
      <c r="G3065" s="16"/>
      <c r="H3065" s="1" t="str">
        <f t="shared" si="92"/>
        <v>Complete</v>
      </c>
      <c r="I3065" s="68" t="s">
        <v>3922</v>
      </c>
    </row>
    <row r="3066" spans="2:9" ht="15" customHeight="1" x14ac:dyDescent="0.25">
      <c r="B3066" s="9" t="s">
        <v>3915</v>
      </c>
      <c r="C3066" s="1">
        <v>8</v>
      </c>
      <c r="D3066" s="2" t="s">
        <v>8612</v>
      </c>
      <c r="E3066" s="16"/>
      <c r="F3066" s="16" t="str">
        <f>IF(INDEX(I.Electricity.ES3U13C2,8)="","",INDEX(I.Electricity.ES3U13C2,8))</f>
        <v/>
      </c>
      <c r="G3066" s="16"/>
      <c r="H3066" s="1" t="str">
        <f t="shared" si="92"/>
        <v>Complete</v>
      </c>
      <c r="I3066" s="68" t="s">
        <v>3923</v>
      </c>
    </row>
    <row r="3067" spans="2:9" ht="15" customHeight="1" x14ac:dyDescent="0.25">
      <c r="B3067" s="9" t="s">
        <v>3915</v>
      </c>
      <c r="C3067" s="1">
        <v>9</v>
      </c>
      <c r="D3067" s="2" t="s">
        <v>8612</v>
      </c>
      <c r="E3067" s="16"/>
      <c r="F3067" s="16" t="str">
        <f>IF(INDEX(I.Electricity.ES3U13C2,9)="","",INDEX(I.Electricity.ES3U13C2,9))</f>
        <v/>
      </c>
      <c r="G3067" s="16"/>
      <c r="H3067" s="1" t="str">
        <f t="shared" si="92"/>
        <v>Complete</v>
      </c>
      <c r="I3067" s="68" t="s">
        <v>3924</v>
      </c>
    </row>
    <row r="3068" spans="2:9" ht="15" customHeight="1" x14ac:dyDescent="0.25">
      <c r="B3068" s="9" t="s">
        <v>3915</v>
      </c>
      <c r="C3068" s="1">
        <v>10</v>
      </c>
      <c r="D3068" s="2" t="s">
        <v>8612</v>
      </c>
      <c r="E3068" s="16"/>
      <c r="F3068" s="16" t="str">
        <f>IF(INDEX(I.Electricity.ES3U13C2,10)="","",INDEX(I.Electricity.ES3U13C2,10))</f>
        <v/>
      </c>
      <c r="G3068" s="16"/>
      <c r="H3068" s="1" t="str">
        <f t="shared" si="92"/>
        <v>Complete</v>
      </c>
      <c r="I3068" s="68" t="s">
        <v>3925</v>
      </c>
    </row>
    <row r="3069" spans="2:9" ht="15" customHeight="1" x14ac:dyDescent="0.25">
      <c r="B3069" s="9" t="s">
        <v>3915</v>
      </c>
      <c r="C3069" s="1">
        <v>11</v>
      </c>
      <c r="D3069" s="2" t="s">
        <v>8612</v>
      </c>
      <c r="E3069" s="16"/>
      <c r="F3069" s="16" t="str">
        <f>IF(INDEX(I.Electricity.ES3U13C2,11)="","",INDEX(I.Electricity.ES3U13C2,11))</f>
        <v/>
      </c>
      <c r="G3069" s="16"/>
      <c r="H3069" s="1" t="str">
        <f t="shared" si="92"/>
        <v>Complete</v>
      </c>
      <c r="I3069" s="68" t="s">
        <v>3926</v>
      </c>
    </row>
    <row r="3070" spans="2:9" ht="15" customHeight="1" x14ac:dyDescent="0.25">
      <c r="B3070" s="9" t="s">
        <v>3915</v>
      </c>
      <c r="C3070" s="1">
        <v>12</v>
      </c>
      <c r="D3070" s="2" t="s">
        <v>8612</v>
      </c>
      <c r="E3070" s="16"/>
      <c r="F3070" s="16" t="str">
        <f>IF(INDEX(I.Electricity.ES3U13C2,12)="","",INDEX(I.Electricity.ES3U13C2,12))</f>
        <v/>
      </c>
      <c r="G3070" s="16"/>
      <c r="H3070" s="1" t="str">
        <f t="shared" si="92"/>
        <v>Complete</v>
      </c>
      <c r="I3070" s="68" t="s">
        <v>3927</v>
      </c>
    </row>
    <row r="3071" spans="2:9" ht="15" customHeight="1" x14ac:dyDescent="0.25">
      <c r="B3071" s="9" t="s">
        <v>3915</v>
      </c>
      <c r="C3071" s="1">
        <v>13</v>
      </c>
      <c r="D3071" s="2" t="s">
        <v>8612</v>
      </c>
      <c r="E3071" s="16"/>
      <c r="F3071" s="16" t="str">
        <f>IF(INDEX(I.Electricity.ES3U13C2,13)="","",INDEX(I.Electricity.ES3U13C2,13))</f>
        <v/>
      </c>
      <c r="G3071" s="16"/>
      <c r="H3071" s="1" t="str">
        <f t="shared" si="92"/>
        <v>Complete</v>
      </c>
      <c r="I3071" s="68" t="s">
        <v>3928</v>
      </c>
    </row>
    <row r="3072" spans="2:9" ht="15" customHeight="1" x14ac:dyDescent="0.25">
      <c r="B3072" s="9" t="s">
        <v>3915</v>
      </c>
      <c r="C3072" s="1">
        <v>14</v>
      </c>
      <c r="D3072" s="2" t="s">
        <v>8612</v>
      </c>
      <c r="E3072" s="16"/>
      <c r="F3072" s="16" t="str">
        <f>IF(INDEX(I.Electricity.ES3U13C2,14)="","",INDEX(I.Electricity.ES3U13C2,14))</f>
        <v/>
      </c>
      <c r="G3072" s="16"/>
      <c r="H3072" s="1" t="str">
        <f t="shared" si="92"/>
        <v>Complete</v>
      </c>
      <c r="I3072" s="68" t="s">
        <v>3929</v>
      </c>
    </row>
    <row r="3073" spans="2:9" ht="15" customHeight="1" x14ac:dyDescent="0.25">
      <c r="B3073" s="9" t="s">
        <v>3915</v>
      </c>
      <c r="C3073" s="1">
        <v>15</v>
      </c>
      <c r="D3073" s="2" t="s">
        <v>8612</v>
      </c>
      <c r="E3073" s="16"/>
      <c r="F3073" s="16" t="str">
        <f>IF(INDEX(I.Electricity.ES3U13C2,15)="","",INDEX(I.Electricity.ES3U13C2,15))</f>
        <v/>
      </c>
      <c r="G3073" s="16"/>
      <c r="H3073" s="1" t="str">
        <f t="shared" si="92"/>
        <v>Complete</v>
      </c>
      <c r="I3073" s="68" t="s">
        <v>3930</v>
      </c>
    </row>
    <row r="3074" spans="2:9" ht="15" customHeight="1" x14ac:dyDescent="0.25">
      <c r="B3074" s="9" t="s">
        <v>3915</v>
      </c>
      <c r="C3074" s="1">
        <v>16</v>
      </c>
      <c r="D3074" s="2" t="s">
        <v>8612</v>
      </c>
      <c r="E3074" s="16"/>
      <c r="F3074" s="16" t="str">
        <f>IF(INDEX(I.Electricity.ES3U13C2,16)="","",INDEX(I.Electricity.ES3U13C2,16))</f>
        <v/>
      </c>
      <c r="G3074" s="16"/>
      <c r="H3074" s="1" t="str">
        <f t="shared" si="92"/>
        <v>Complete</v>
      </c>
      <c r="I3074" s="68" t="s">
        <v>3931</v>
      </c>
    </row>
    <row r="3075" spans="2:9" ht="15" customHeight="1" x14ac:dyDescent="0.25">
      <c r="B3075" s="9" t="s">
        <v>3915</v>
      </c>
      <c r="C3075" s="1">
        <v>17</v>
      </c>
      <c r="D3075" s="2" t="s">
        <v>8612</v>
      </c>
      <c r="E3075" s="16"/>
      <c r="F3075" s="16" t="str">
        <f>IF(INDEX(I.Electricity.ES3U13C2,17)="","",INDEX(I.Electricity.ES3U13C2,17))</f>
        <v/>
      </c>
      <c r="G3075" s="16"/>
      <c r="H3075" s="1" t="str">
        <f t="shared" si="92"/>
        <v>Complete</v>
      </c>
      <c r="I3075" s="68" t="s">
        <v>3932</v>
      </c>
    </row>
    <row r="3076" spans="2:9" ht="15" customHeight="1" x14ac:dyDescent="0.25">
      <c r="B3076" s="9" t="s">
        <v>3915</v>
      </c>
      <c r="C3076" s="1">
        <v>18</v>
      </c>
      <c r="D3076" s="2" t="s">
        <v>8612</v>
      </c>
      <c r="E3076" s="16"/>
      <c r="F3076" s="16" t="str">
        <f>IF(INDEX(I.Electricity.ES3U13C2,18)="","",INDEX(I.Electricity.ES3U13C2,18))</f>
        <v/>
      </c>
      <c r="G3076" s="16"/>
      <c r="H3076" s="1" t="str">
        <f t="shared" si="92"/>
        <v>Complete</v>
      </c>
      <c r="I3076" s="68" t="s">
        <v>3933</v>
      </c>
    </row>
    <row r="3077" spans="2:9" ht="15" customHeight="1" x14ac:dyDescent="0.25">
      <c r="B3077" s="9" t="s">
        <v>3915</v>
      </c>
      <c r="C3077" s="1">
        <v>19</v>
      </c>
      <c r="D3077" s="2" t="s">
        <v>8612</v>
      </c>
      <c r="E3077" s="16"/>
      <c r="F3077" s="16" t="str">
        <f>IF(INDEX(I.Electricity.ES3U13C2,19)="","",INDEX(I.Electricity.ES3U13C2,19))</f>
        <v/>
      </c>
      <c r="G3077" s="16"/>
      <c r="H3077" s="1" t="str">
        <f t="shared" si="92"/>
        <v>Complete</v>
      </c>
      <c r="I3077" s="68" t="s">
        <v>3934</v>
      </c>
    </row>
    <row r="3078" spans="2:9" ht="15" customHeight="1" x14ac:dyDescent="0.25">
      <c r="B3078" s="9" t="s">
        <v>3915</v>
      </c>
      <c r="C3078" s="1">
        <v>20</v>
      </c>
      <c r="D3078" s="2" t="s">
        <v>8612</v>
      </c>
      <c r="E3078" s="16"/>
      <c r="F3078" s="16" t="str">
        <f>IF(INDEX(I.Electricity.ES3U13C2,20)="","",INDEX(I.Electricity.ES3U13C2,20))</f>
        <v/>
      </c>
      <c r="G3078" s="16"/>
      <c r="H3078" s="1" t="str">
        <f t="shared" si="92"/>
        <v>Complete</v>
      </c>
      <c r="I3078" s="68" t="s">
        <v>3935</v>
      </c>
    </row>
    <row r="3079" spans="2:9" ht="15" customHeight="1" x14ac:dyDescent="0.25">
      <c r="B3079" s="9" t="s">
        <v>3915</v>
      </c>
      <c r="C3079" s="1">
        <v>21</v>
      </c>
      <c r="D3079" s="2" t="s">
        <v>8612</v>
      </c>
      <c r="E3079" s="16"/>
      <c r="F3079" s="16" t="str">
        <f>IF(INDEX(I.Electricity.ES3U13C2,21)="","",INDEX(I.Electricity.ES3U13C2,21))</f>
        <v/>
      </c>
      <c r="G3079" s="16"/>
      <c r="H3079" s="1" t="str">
        <f t="shared" si="92"/>
        <v>Complete</v>
      </c>
      <c r="I3079" s="68" t="s">
        <v>3936</v>
      </c>
    </row>
    <row r="3080" spans="2:9" ht="15" customHeight="1" x14ac:dyDescent="0.25">
      <c r="B3080" s="9" t="s">
        <v>3915</v>
      </c>
      <c r="C3080" s="1">
        <v>22</v>
      </c>
      <c r="D3080" s="2" t="s">
        <v>8612</v>
      </c>
      <c r="E3080" s="16"/>
      <c r="F3080" s="16" t="str">
        <f>IF(INDEX(I.Electricity.ES3U13C2,22)="","",INDEX(I.Electricity.ES3U13C2,22))</f>
        <v/>
      </c>
      <c r="G3080" s="16"/>
      <c r="H3080" s="1" t="str">
        <f t="shared" si="92"/>
        <v>Complete</v>
      </c>
      <c r="I3080" s="68" t="s">
        <v>3937</v>
      </c>
    </row>
    <row r="3081" spans="2:9" ht="15" customHeight="1" x14ac:dyDescent="0.25">
      <c r="B3081" s="9" t="s">
        <v>3915</v>
      </c>
      <c r="C3081" s="1">
        <v>23</v>
      </c>
      <c r="D3081" s="2" t="s">
        <v>8612</v>
      </c>
      <c r="E3081" s="16"/>
      <c r="F3081" s="16" t="str">
        <f>IF(INDEX(I.Electricity.ES3U13C2,23)="","",INDEX(I.Electricity.ES3U13C2,23))</f>
        <v/>
      </c>
      <c r="G3081" s="16"/>
      <c r="H3081" s="1" t="str">
        <f t="shared" si="92"/>
        <v>Complete</v>
      </c>
      <c r="I3081" s="68" t="s">
        <v>3938</v>
      </c>
    </row>
    <row r="3082" spans="2:9" ht="15" customHeight="1" x14ac:dyDescent="0.25">
      <c r="B3082" s="7" t="s">
        <v>3915</v>
      </c>
      <c r="C3082" s="5">
        <v>24</v>
      </c>
      <c r="D3082" s="6" t="s">
        <v>8612</v>
      </c>
      <c r="E3082" s="76"/>
      <c r="F3082" s="76" t="str">
        <f>IF(INDEX(I.Electricity.ES3U13C2,24)="","",INDEX(I.Electricity.ES3U13C2,24))</f>
        <v/>
      </c>
      <c r="G3082" s="76"/>
      <c r="H3082" s="5" t="str">
        <f t="shared" si="92"/>
        <v>Complete</v>
      </c>
      <c r="I3082" s="71" t="s">
        <v>3939</v>
      </c>
    </row>
    <row r="3083" spans="2:9" ht="15" customHeight="1" x14ac:dyDescent="0.25">
      <c r="B3083" s="9" t="s">
        <v>3940</v>
      </c>
      <c r="C3083" s="1">
        <v>1</v>
      </c>
      <c r="D3083" s="2" t="s">
        <v>8613</v>
      </c>
      <c r="E3083" s="16"/>
      <c r="F3083" s="16" t="str">
        <f>IF(INDEX(I.Electricity.ES3U14C2,1)="","",INDEX(I.Electricity.ES3U14C2,1))</f>
        <v/>
      </c>
      <c r="G3083" s="16"/>
      <c r="H3083" s="1" t="str">
        <f t="shared" ref="H3083:H3106" si="93">IF(AND(I.Developer.ES3=TRUE,I.Facility.UnitCount&gt;=14,I.Developer.C2=TRUE,F3083=""),"Incomplete","Complete")</f>
        <v>Complete</v>
      </c>
      <c r="I3083" s="68" t="s">
        <v>3941</v>
      </c>
    </row>
    <row r="3084" spans="2:9" ht="15" customHeight="1" x14ac:dyDescent="0.25">
      <c r="B3084" s="9" t="s">
        <v>3940</v>
      </c>
      <c r="C3084" s="1">
        <v>2</v>
      </c>
      <c r="D3084" s="2" t="s">
        <v>8613</v>
      </c>
      <c r="E3084" s="16"/>
      <c r="F3084" s="16" t="str">
        <f>IF(INDEX(I.Electricity.ES3U14C2,2)="","",INDEX(I.Electricity.ES3U14C2,2))</f>
        <v/>
      </c>
      <c r="G3084" s="16"/>
      <c r="H3084" s="1" t="str">
        <f t="shared" si="93"/>
        <v>Complete</v>
      </c>
      <c r="I3084" s="68" t="s">
        <v>3942</v>
      </c>
    </row>
    <row r="3085" spans="2:9" ht="15" customHeight="1" x14ac:dyDescent="0.25">
      <c r="B3085" s="9" t="s">
        <v>3940</v>
      </c>
      <c r="C3085" s="1">
        <v>3</v>
      </c>
      <c r="D3085" s="2" t="s">
        <v>8613</v>
      </c>
      <c r="E3085" s="16"/>
      <c r="F3085" s="16" t="str">
        <f>IF(INDEX(I.Electricity.ES3U14C2,3)="","",INDEX(I.Electricity.ES3U14C2,3))</f>
        <v/>
      </c>
      <c r="G3085" s="16"/>
      <c r="H3085" s="1" t="str">
        <f t="shared" si="93"/>
        <v>Complete</v>
      </c>
      <c r="I3085" s="68" t="s">
        <v>3943</v>
      </c>
    </row>
    <row r="3086" spans="2:9" ht="15" customHeight="1" x14ac:dyDescent="0.25">
      <c r="B3086" s="9" t="s">
        <v>3940</v>
      </c>
      <c r="C3086" s="1">
        <v>4</v>
      </c>
      <c r="D3086" s="2" t="s">
        <v>8613</v>
      </c>
      <c r="E3086" s="16"/>
      <c r="F3086" s="16" t="str">
        <f>IF(INDEX(I.Electricity.ES3U14C2,4)="","",INDEX(I.Electricity.ES3U14C2,4))</f>
        <v/>
      </c>
      <c r="G3086" s="16"/>
      <c r="H3086" s="1" t="str">
        <f t="shared" si="93"/>
        <v>Complete</v>
      </c>
      <c r="I3086" s="68" t="s">
        <v>3944</v>
      </c>
    </row>
    <row r="3087" spans="2:9" ht="15" customHeight="1" x14ac:dyDescent="0.25">
      <c r="B3087" s="9" t="s">
        <v>3940</v>
      </c>
      <c r="C3087" s="1">
        <v>5</v>
      </c>
      <c r="D3087" s="2" t="s">
        <v>8613</v>
      </c>
      <c r="E3087" s="16"/>
      <c r="F3087" s="16" t="str">
        <f>IF(INDEX(I.Electricity.ES3U14C2,5)="","",INDEX(I.Electricity.ES3U14C2,5))</f>
        <v/>
      </c>
      <c r="G3087" s="16"/>
      <c r="H3087" s="1" t="str">
        <f t="shared" si="93"/>
        <v>Complete</v>
      </c>
      <c r="I3087" s="68" t="s">
        <v>3945</v>
      </c>
    </row>
    <row r="3088" spans="2:9" ht="15" customHeight="1" x14ac:dyDescent="0.25">
      <c r="B3088" s="9" t="s">
        <v>3940</v>
      </c>
      <c r="C3088" s="1">
        <v>6</v>
      </c>
      <c r="D3088" s="2" t="s">
        <v>8613</v>
      </c>
      <c r="E3088" s="16"/>
      <c r="F3088" s="16" t="str">
        <f>IF(INDEX(I.Electricity.ES3U14C2,6)="","",INDEX(I.Electricity.ES3U14C2,6))</f>
        <v/>
      </c>
      <c r="G3088" s="16"/>
      <c r="H3088" s="1" t="str">
        <f t="shared" si="93"/>
        <v>Complete</v>
      </c>
      <c r="I3088" s="68" t="s">
        <v>3946</v>
      </c>
    </row>
    <row r="3089" spans="2:9" ht="15" customHeight="1" x14ac:dyDescent="0.25">
      <c r="B3089" s="9" t="s">
        <v>3940</v>
      </c>
      <c r="C3089" s="1">
        <v>7</v>
      </c>
      <c r="D3089" s="2" t="s">
        <v>8613</v>
      </c>
      <c r="E3089" s="16"/>
      <c r="F3089" s="16" t="str">
        <f>IF(INDEX(I.Electricity.ES3U14C2,7)="","",INDEX(I.Electricity.ES3U14C2,7))</f>
        <v/>
      </c>
      <c r="G3089" s="16"/>
      <c r="H3089" s="1" t="str">
        <f t="shared" si="93"/>
        <v>Complete</v>
      </c>
      <c r="I3089" s="68" t="s">
        <v>3947</v>
      </c>
    </row>
    <row r="3090" spans="2:9" ht="15" customHeight="1" x14ac:dyDescent="0.25">
      <c r="B3090" s="9" t="s">
        <v>3940</v>
      </c>
      <c r="C3090" s="1">
        <v>8</v>
      </c>
      <c r="D3090" s="2" t="s">
        <v>8613</v>
      </c>
      <c r="E3090" s="16"/>
      <c r="F3090" s="16" t="str">
        <f>IF(INDEX(I.Electricity.ES3U14C2,8)="","",INDEX(I.Electricity.ES3U14C2,8))</f>
        <v/>
      </c>
      <c r="G3090" s="16"/>
      <c r="H3090" s="1" t="str">
        <f t="shared" si="93"/>
        <v>Complete</v>
      </c>
      <c r="I3090" s="68" t="s">
        <v>3948</v>
      </c>
    </row>
    <row r="3091" spans="2:9" ht="15" customHeight="1" x14ac:dyDescent="0.25">
      <c r="B3091" s="9" t="s">
        <v>3940</v>
      </c>
      <c r="C3091" s="1">
        <v>9</v>
      </c>
      <c r="D3091" s="2" t="s">
        <v>8613</v>
      </c>
      <c r="E3091" s="16"/>
      <c r="F3091" s="16" t="str">
        <f>IF(INDEX(I.Electricity.ES3U14C2,9)="","",INDEX(I.Electricity.ES3U14C2,9))</f>
        <v/>
      </c>
      <c r="G3091" s="16"/>
      <c r="H3091" s="1" t="str">
        <f t="shared" si="93"/>
        <v>Complete</v>
      </c>
      <c r="I3091" s="68" t="s">
        <v>3949</v>
      </c>
    </row>
    <row r="3092" spans="2:9" ht="15" customHeight="1" x14ac:dyDescent="0.25">
      <c r="B3092" s="9" t="s">
        <v>3940</v>
      </c>
      <c r="C3092" s="1">
        <v>10</v>
      </c>
      <c r="D3092" s="2" t="s">
        <v>8613</v>
      </c>
      <c r="E3092" s="16"/>
      <c r="F3092" s="16" t="str">
        <f>IF(INDEX(I.Electricity.ES3U14C2,10)="","",INDEX(I.Electricity.ES3U14C2,10))</f>
        <v/>
      </c>
      <c r="G3092" s="16"/>
      <c r="H3092" s="1" t="str">
        <f t="shared" si="93"/>
        <v>Complete</v>
      </c>
      <c r="I3092" s="68" t="s">
        <v>3950</v>
      </c>
    </row>
    <row r="3093" spans="2:9" ht="15" customHeight="1" x14ac:dyDescent="0.25">
      <c r="B3093" s="9" t="s">
        <v>3940</v>
      </c>
      <c r="C3093" s="1">
        <v>11</v>
      </c>
      <c r="D3093" s="2" t="s">
        <v>8613</v>
      </c>
      <c r="E3093" s="16"/>
      <c r="F3093" s="16" t="str">
        <f>IF(INDEX(I.Electricity.ES3U14C2,11)="","",INDEX(I.Electricity.ES3U14C2,11))</f>
        <v/>
      </c>
      <c r="G3093" s="16"/>
      <c r="H3093" s="1" t="str">
        <f t="shared" si="93"/>
        <v>Complete</v>
      </c>
      <c r="I3093" s="68" t="s">
        <v>3951</v>
      </c>
    </row>
    <row r="3094" spans="2:9" ht="15" customHeight="1" x14ac:dyDescent="0.25">
      <c r="B3094" s="9" t="s">
        <v>3940</v>
      </c>
      <c r="C3094" s="1">
        <v>12</v>
      </c>
      <c r="D3094" s="2" t="s">
        <v>8613</v>
      </c>
      <c r="E3094" s="16"/>
      <c r="F3094" s="16" t="str">
        <f>IF(INDEX(I.Electricity.ES3U14C2,12)="","",INDEX(I.Electricity.ES3U14C2,12))</f>
        <v/>
      </c>
      <c r="G3094" s="16"/>
      <c r="H3094" s="1" t="str">
        <f t="shared" si="93"/>
        <v>Complete</v>
      </c>
      <c r="I3094" s="68" t="s">
        <v>3952</v>
      </c>
    </row>
    <row r="3095" spans="2:9" ht="15" customHeight="1" x14ac:dyDescent="0.25">
      <c r="B3095" s="9" t="s">
        <v>3940</v>
      </c>
      <c r="C3095" s="1">
        <v>13</v>
      </c>
      <c r="D3095" s="2" t="s">
        <v>8613</v>
      </c>
      <c r="E3095" s="16"/>
      <c r="F3095" s="16" t="str">
        <f>IF(INDEX(I.Electricity.ES3U14C2,13)="","",INDEX(I.Electricity.ES3U14C2,13))</f>
        <v/>
      </c>
      <c r="G3095" s="16"/>
      <c r="H3095" s="1" t="str">
        <f t="shared" si="93"/>
        <v>Complete</v>
      </c>
      <c r="I3095" s="68" t="s">
        <v>3953</v>
      </c>
    </row>
    <row r="3096" spans="2:9" ht="15" customHeight="1" x14ac:dyDescent="0.25">
      <c r="B3096" s="9" t="s">
        <v>3940</v>
      </c>
      <c r="C3096" s="1">
        <v>14</v>
      </c>
      <c r="D3096" s="2" t="s">
        <v>8613</v>
      </c>
      <c r="E3096" s="16"/>
      <c r="F3096" s="16" t="str">
        <f>IF(INDEX(I.Electricity.ES3U14C2,14)="","",INDEX(I.Electricity.ES3U14C2,14))</f>
        <v/>
      </c>
      <c r="G3096" s="16"/>
      <c r="H3096" s="1" t="str">
        <f t="shared" si="93"/>
        <v>Complete</v>
      </c>
      <c r="I3096" s="68" t="s">
        <v>3954</v>
      </c>
    </row>
    <row r="3097" spans="2:9" ht="15" customHeight="1" x14ac:dyDescent="0.25">
      <c r="B3097" s="9" t="s">
        <v>3940</v>
      </c>
      <c r="C3097" s="1">
        <v>15</v>
      </c>
      <c r="D3097" s="2" t="s">
        <v>8613</v>
      </c>
      <c r="E3097" s="16"/>
      <c r="F3097" s="16" t="str">
        <f>IF(INDEX(I.Electricity.ES3U14C2,15)="","",INDEX(I.Electricity.ES3U14C2,15))</f>
        <v/>
      </c>
      <c r="G3097" s="16"/>
      <c r="H3097" s="1" t="str">
        <f t="shared" si="93"/>
        <v>Complete</v>
      </c>
      <c r="I3097" s="68" t="s">
        <v>3955</v>
      </c>
    </row>
    <row r="3098" spans="2:9" ht="15" customHeight="1" x14ac:dyDescent="0.25">
      <c r="B3098" s="9" t="s">
        <v>3940</v>
      </c>
      <c r="C3098" s="1">
        <v>16</v>
      </c>
      <c r="D3098" s="2" t="s">
        <v>8613</v>
      </c>
      <c r="E3098" s="16"/>
      <c r="F3098" s="16" t="str">
        <f>IF(INDEX(I.Electricity.ES3U14C2,16)="","",INDEX(I.Electricity.ES3U14C2,16))</f>
        <v/>
      </c>
      <c r="G3098" s="16"/>
      <c r="H3098" s="1" t="str">
        <f t="shared" si="93"/>
        <v>Complete</v>
      </c>
      <c r="I3098" s="68" t="s">
        <v>3956</v>
      </c>
    </row>
    <row r="3099" spans="2:9" ht="15" customHeight="1" x14ac:dyDescent="0.25">
      <c r="B3099" s="9" t="s">
        <v>3940</v>
      </c>
      <c r="C3099" s="1">
        <v>17</v>
      </c>
      <c r="D3099" s="2" t="s">
        <v>8613</v>
      </c>
      <c r="E3099" s="16"/>
      <c r="F3099" s="16" t="str">
        <f>IF(INDEX(I.Electricity.ES3U14C2,17)="","",INDEX(I.Electricity.ES3U14C2,17))</f>
        <v/>
      </c>
      <c r="G3099" s="16"/>
      <c r="H3099" s="1" t="str">
        <f t="shared" si="93"/>
        <v>Complete</v>
      </c>
      <c r="I3099" s="68" t="s">
        <v>3957</v>
      </c>
    </row>
    <row r="3100" spans="2:9" ht="15" customHeight="1" x14ac:dyDescent="0.25">
      <c r="B3100" s="9" t="s">
        <v>3940</v>
      </c>
      <c r="C3100" s="1">
        <v>18</v>
      </c>
      <c r="D3100" s="2" t="s">
        <v>8613</v>
      </c>
      <c r="E3100" s="16"/>
      <c r="F3100" s="16" t="str">
        <f>IF(INDEX(I.Electricity.ES3U14C2,18)="","",INDEX(I.Electricity.ES3U14C2,18))</f>
        <v/>
      </c>
      <c r="G3100" s="16"/>
      <c r="H3100" s="1" t="str">
        <f t="shared" si="93"/>
        <v>Complete</v>
      </c>
      <c r="I3100" s="68" t="s">
        <v>3958</v>
      </c>
    </row>
    <row r="3101" spans="2:9" ht="15" customHeight="1" x14ac:dyDescent="0.25">
      <c r="B3101" s="9" t="s">
        <v>3940</v>
      </c>
      <c r="C3101" s="1">
        <v>19</v>
      </c>
      <c r="D3101" s="2" t="s">
        <v>8613</v>
      </c>
      <c r="E3101" s="16"/>
      <c r="F3101" s="16" t="str">
        <f>IF(INDEX(I.Electricity.ES3U14C2,19)="","",INDEX(I.Electricity.ES3U14C2,19))</f>
        <v/>
      </c>
      <c r="G3101" s="16"/>
      <c r="H3101" s="1" t="str">
        <f t="shared" si="93"/>
        <v>Complete</v>
      </c>
      <c r="I3101" s="68" t="s">
        <v>3959</v>
      </c>
    </row>
    <row r="3102" spans="2:9" ht="15" customHeight="1" x14ac:dyDescent="0.25">
      <c r="B3102" s="9" t="s">
        <v>3940</v>
      </c>
      <c r="C3102" s="1">
        <v>20</v>
      </c>
      <c r="D3102" s="2" t="s">
        <v>8613</v>
      </c>
      <c r="E3102" s="16"/>
      <c r="F3102" s="16" t="str">
        <f>IF(INDEX(I.Electricity.ES3U14C2,20)="","",INDEX(I.Electricity.ES3U14C2,20))</f>
        <v/>
      </c>
      <c r="G3102" s="16"/>
      <c r="H3102" s="1" t="str">
        <f t="shared" si="93"/>
        <v>Complete</v>
      </c>
      <c r="I3102" s="68" t="s">
        <v>3960</v>
      </c>
    </row>
    <row r="3103" spans="2:9" ht="15" customHeight="1" x14ac:dyDescent="0.25">
      <c r="B3103" s="9" t="s">
        <v>3940</v>
      </c>
      <c r="C3103" s="1">
        <v>21</v>
      </c>
      <c r="D3103" s="2" t="s">
        <v>8613</v>
      </c>
      <c r="E3103" s="16"/>
      <c r="F3103" s="16" t="str">
        <f>IF(INDEX(I.Electricity.ES3U14C2,21)="","",INDEX(I.Electricity.ES3U14C2,21))</f>
        <v/>
      </c>
      <c r="G3103" s="16"/>
      <c r="H3103" s="1" t="str">
        <f t="shared" si="93"/>
        <v>Complete</v>
      </c>
      <c r="I3103" s="68" t="s">
        <v>3961</v>
      </c>
    </row>
    <row r="3104" spans="2:9" ht="15" customHeight="1" x14ac:dyDescent="0.25">
      <c r="B3104" s="9" t="s">
        <v>3940</v>
      </c>
      <c r="C3104" s="1">
        <v>22</v>
      </c>
      <c r="D3104" s="2" t="s">
        <v>8613</v>
      </c>
      <c r="E3104" s="16"/>
      <c r="F3104" s="16" t="str">
        <f>IF(INDEX(I.Electricity.ES3U14C2,22)="","",INDEX(I.Electricity.ES3U14C2,22))</f>
        <v/>
      </c>
      <c r="G3104" s="16"/>
      <c r="H3104" s="1" t="str">
        <f t="shared" si="93"/>
        <v>Complete</v>
      </c>
      <c r="I3104" s="68" t="s">
        <v>3962</v>
      </c>
    </row>
    <row r="3105" spans="2:9" ht="15" customHeight="1" x14ac:dyDescent="0.25">
      <c r="B3105" s="9" t="s">
        <v>3940</v>
      </c>
      <c r="C3105" s="1">
        <v>23</v>
      </c>
      <c r="D3105" s="2" t="s">
        <v>8613</v>
      </c>
      <c r="E3105" s="16"/>
      <c r="F3105" s="16" t="str">
        <f>IF(INDEX(I.Electricity.ES3U14C2,23)="","",INDEX(I.Electricity.ES3U14C2,23))</f>
        <v/>
      </c>
      <c r="G3105" s="16"/>
      <c r="H3105" s="1" t="str">
        <f t="shared" si="93"/>
        <v>Complete</v>
      </c>
      <c r="I3105" s="68" t="s">
        <v>3963</v>
      </c>
    </row>
    <row r="3106" spans="2:9" ht="15" customHeight="1" x14ac:dyDescent="0.25">
      <c r="B3106" s="7" t="s">
        <v>3940</v>
      </c>
      <c r="C3106" s="5">
        <v>24</v>
      </c>
      <c r="D3106" s="6" t="s">
        <v>8613</v>
      </c>
      <c r="E3106" s="76"/>
      <c r="F3106" s="76" t="str">
        <f>IF(INDEX(I.Electricity.ES3U14C2,24)="","",INDEX(I.Electricity.ES3U14C2,24))</f>
        <v/>
      </c>
      <c r="G3106" s="76"/>
      <c r="H3106" s="5" t="str">
        <f t="shared" si="93"/>
        <v>Complete</v>
      </c>
      <c r="I3106" s="71" t="s">
        <v>3964</v>
      </c>
    </row>
    <row r="3107" spans="2:9" ht="15" customHeight="1" x14ac:dyDescent="0.25">
      <c r="B3107" s="9" t="s">
        <v>3965</v>
      </c>
      <c r="C3107" s="1">
        <v>1</v>
      </c>
      <c r="D3107" s="2" t="s">
        <v>8614</v>
      </c>
      <c r="E3107" s="16"/>
      <c r="F3107" s="16" t="str">
        <f>IF(INDEX(I.Electricity.ES3U15C2,1)="","",INDEX(I.Electricity.ES3U15C2,1))</f>
        <v/>
      </c>
      <c r="G3107" s="16"/>
      <c r="H3107" s="1" t="str">
        <f t="shared" ref="H3107:H3130" si="94">IF(AND(I.Developer.ES3=TRUE,I.Facility.UnitCount&gt;=15,I.Developer.C2=TRUE,F3107=""),"Incomplete","Complete")</f>
        <v>Complete</v>
      </c>
      <c r="I3107" s="68" t="s">
        <v>3966</v>
      </c>
    </row>
    <row r="3108" spans="2:9" ht="15" customHeight="1" x14ac:dyDescent="0.25">
      <c r="B3108" s="9" t="s">
        <v>3965</v>
      </c>
      <c r="C3108" s="1">
        <v>2</v>
      </c>
      <c r="D3108" s="2" t="s">
        <v>8614</v>
      </c>
      <c r="E3108" s="16"/>
      <c r="F3108" s="16" t="str">
        <f>IF(INDEX(I.Electricity.ES3U15C2,2)="","",INDEX(I.Electricity.ES3U15C2,2))</f>
        <v/>
      </c>
      <c r="G3108" s="16"/>
      <c r="H3108" s="1" t="str">
        <f t="shared" si="94"/>
        <v>Complete</v>
      </c>
      <c r="I3108" s="68" t="s">
        <v>3967</v>
      </c>
    </row>
    <row r="3109" spans="2:9" ht="15" customHeight="1" x14ac:dyDescent="0.25">
      <c r="B3109" s="9" t="s">
        <v>3965</v>
      </c>
      <c r="C3109" s="1">
        <v>3</v>
      </c>
      <c r="D3109" s="2" t="s">
        <v>8614</v>
      </c>
      <c r="E3109" s="16"/>
      <c r="F3109" s="16" t="str">
        <f>IF(INDEX(I.Electricity.ES3U15C2,3)="","",INDEX(I.Electricity.ES3U15C2,3))</f>
        <v/>
      </c>
      <c r="G3109" s="16"/>
      <c r="H3109" s="1" t="str">
        <f t="shared" si="94"/>
        <v>Complete</v>
      </c>
      <c r="I3109" s="68" t="s">
        <v>3968</v>
      </c>
    </row>
    <row r="3110" spans="2:9" ht="15" customHeight="1" x14ac:dyDescent="0.25">
      <c r="B3110" s="9" t="s">
        <v>3965</v>
      </c>
      <c r="C3110" s="1">
        <v>4</v>
      </c>
      <c r="D3110" s="2" t="s">
        <v>8614</v>
      </c>
      <c r="E3110" s="16"/>
      <c r="F3110" s="16" t="str">
        <f>IF(INDEX(I.Electricity.ES3U15C2,4)="","",INDEX(I.Electricity.ES3U15C2,4))</f>
        <v/>
      </c>
      <c r="G3110" s="16"/>
      <c r="H3110" s="1" t="str">
        <f t="shared" si="94"/>
        <v>Complete</v>
      </c>
      <c r="I3110" s="68" t="s">
        <v>3969</v>
      </c>
    </row>
    <row r="3111" spans="2:9" ht="15" customHeight="1" x14ac:dyDescent="0.25">
      <c r="B3111" s="9" t="s">
        <v>3965</v>
      </c>
      <c r="C3111" s="1">
        <v>5</v>
      </c>
      <c r="D3111" s="2" t="s">
        <v>8614</v>
      </c>
      <c r="E3111" s="16"/>
      <c r="F3111" s="16" t="str">
        <f>IF(INDEX(I.Electricity.ES3U15C2,5)="","",INDEX(I.Electricity.ES3U15C2,5))</f>
        <v/>
      </c>
      <c r="G3111" s="16"/>
      <c r="H3111" s="1" t="str">
        <f t="shared" si="94"/>
        <v>Complete</v>
      </c>
      <c r="I3111" s="68" t="s">
        <v>3970</v>
      </c>
    </row>
    <row r="3112" spans="2:9" ht="15" customHeight="1" x14ac:dyDescent="0.25">
      <c r="B3112" s="9" t="s">
        <v>3965</v>
      </c>
      <c r="C3112" s="1">
        <v>6</v>
      </c>
      <c r="D3112" s="2" t="s">
        <v>8614</v>
      </c>
      <c r="E3112" s="16"/>
      <c r="F3112" s="16" t="str">
        <f>IF(INDEX(I.Electricity.ES3U15C2,6)="","",INDEX(I.Electricity.ES3U15C2,6))</f>
        <v/>
      </c>
      <c r="G3112" s="16"/>
      <c r="H3112" s="1" t="str">
        <f t="shared" si="94"/>
        <v>Complete</v>
      </c>
      <c r="I3112" s="68" t="s">
        <v>3971</v>
      </c>
    </row>
    <row r="3113" spans="2:9" ht="15" customHeight="1" x14ac:dyDescent="0.25">
      <c r="B3113" s="9" t="s">
        <v>3965</v>
      </c>
      <c r="C3113" s="1">
        <v>7</v>
      </c>
      <c r="D3113" s="2" t="s">
        <v>8614</v>
      </c>
      <c r="E3113" s="16"/>
      <c r="F3113" s="16" t="str">
        <f>IF(INDEX(I.Electricity.ES3U15C2,7)="","",INDEX(I.Electricity.ES3U15C2,7))</f>
        <v/>
      </c>
      <c r="G3113" s="16"/>
      <c r="H3113" s="1" t="str">
        <f t="shared" si="94"/>
        <v>Complete</v>
      </c>
      <c r="I3113" s="68" t="s">
        <v>3972</v>
      </c>
    </row>
    <row r="3114" spans="2:9" ht="15" customHeight="1" x14ac:dyDescent="0.25">
      <c r="B3114" s="9" t="s">
        <v>3965</v>
      </c>
      <c r="C3114" s="1">
        <v>8</v>
      </c>
      <c r="D3114" s="2" t="s">
        <v>8614</v>
      </c>
      <c r="E3114" s="16"/>
      <c r="F3114" s="16" t="str">
        <f>IF(INDEX(I.Electricity.ES3U15C2,8)="","",INDEX(I.Electricity.ES3U15C2,8))</f>
        <v/>
      </c>
      <c r="G3114" s="16"/>
      <c r="H3114" s="1" t="str">
        <f t="shared" si="94"/>
        <v>Complete</v>
      </c>
      <c r="I3114" s="68" t="s">
        <v>3973</v>
      </c>
    </row>
    <row r="3115" spans="2:9" ht="15" customHeight="1" x14ac:dyDescent="0.25">
      <c r="B3115" s="9" t="s">
        <v>3965</v>
      </c>
      <c r="C3115" s="1">
        <v>9</v>
      </c>
      <c r="D3115" s="2" t="s">
        <v>8614</v>
      </c>
      <c r="E3115" s="16"/>
      <c r="F3115" s="16" t="str">
        <f>IF(INDEX(I.Electricity.ES3U15C2,9)="","",INDEX(I.Electricity.ES3U15C2,9))</f>
        <v/>
      </c>
      <c r="G3115" s="16"/>
      <c r="H3115" s="1" t="str">
        <f t="shared" si="94"/>
        <v>Complete</v>
      </c>
      <c r="I3115" s="68" t="s">
        <v>3974</v>
      </c>
    </row>
    <row r="3116" spans="2:9" ht="15" customHeight="1" x14ac:dyDescent="0.25">
      <c r="B3116" s="9" t="s">
        <v>3965</v>
      </c>
      <c r="C3116" s="1">
        <v>10</v>
      </c>
      <c r="D3116" s="2" t="s">
        <v>8614</v>
      </c>
      <c r="E3116" s="16"/>
      <c r="F3116" s="16" t="str">
        <f>IF(INDEX(I.Electricity.ES3U15C2,10)="","",INDEX(I.Electricity.ES3U15C2,10))</f>
        <v/>
      </c>
      <c r="G3116" s="16"/>
      <c r="H3116" s="1" t="str">
        <f t="shared" si="94"/>
        <v>Complete</v>
      </c>
      <c r="I3116" s="68" t="s">
        <v>3975</v>
      </c>
    </row>
    <row r="3117" spans="2:9" ht="15" customHeight="1" x14ac:dyDescent="0.25">
      <c r="B3117" s="9" t="s">
        <v>3965</v>
      </c>
      <c r="C3117" s="1">
        <v>11</v>
      </c>
      <c r="D3117" s="2" t="s">
        <v>8614</v>
      </c>
      <c r="E3117" s="16"/>
      <c r="F3117" s="16" t="str">
        <f>IF(INDEX(I.Electricity.ES3U15C2,11)="","",INDEX(I.Electricity.ES3U15C2,11))</f>
        <v/>
      </c>
      <c r="G3117" s="16"/>
      <c r="H3117" s="1" t="str">
        <f t="shared" si="94"/>
        <v>Complete</v>
      </c>
      <c r="I3117" s="68" t="s">
        <v>3976</v>
      </c>
    </row>
    <row r="3118" spans="2:9" ht="15" customHeight="1" x14ac:dyDescent="0.25">
      <c r="B3118" s="9" t="s">
        <v>3965</v>
      </c>
      <c r="C3118" s="1">
        <v>12</v>
      </c>
      <c r="D3118" s="2" t="s">
        <v>8614</v>
      </c>
      <c r="E3118" s="16"/>
      <c r="F3118" s="16" t="str">
        <f>IF(INDEX(I.Electricity.ES3U15C2,12)="","",INDEX(I.Electricity.ES3U15C2,12))</f>
        <v/>
      </c>
      <c r="G3118" s="16"/>
      <c r="H3118" s="1" t="str">
        <f t="shared" si="94"/>
        <v>Complete</v>
      </c>
      <c r="I3118" s="68" t="s">
        <v>3977</v>
      </c>
    </row>
    <row r="3119" spans="2:9" ht="15" customHeight="1" x14ac:dyDescent="0.25">
      <c r="B3119" s="9" t="s">
        <v>3965</v>
      </c>
      <c r="C3119" s="1">
        <v>13</v>
      </c>
      <c r="D3119" s="2" t="s">
        <v>8614</v>
      </c>
      <c r="E3119" s="16"/>
      <c r="F3119" s="16" t="str">
        <f>IF(INDEX(I.Electricity.ES3U15C2,13)="","",INDEX(I.Electricity.ES3U15C2,13))</f>
        <v/>
      </c>
      <c r="G3119" s="16"/>
      <c r="H3119" s="1" t="str">
        <f t="shared" si="94"/>
        <v>Complete</v>
      </c>
      <c r="I3119" s="68" t="s">
        <v>3978</v>
      </c>
    </row>
    <row r="3120" spans="2:9" ht="15" customHeight="1" x14ac:dyDescent="0.25">
      <c r="B3120" s="9" t="s">
        <v>3965</v>
      </c>
      <c r="C3120" s="1">
        <v>14</v>
      </c>
      <c r="D3120" s="2" t="s">
        <v>8614</v>
      </c>
      <c r="E3120" s="16"/>
      <c r="F3120" s="16" t="str">
        <f>IF(INDEX(I.Electricity.ES3U15C2,14)="","",INDEX(I.Electricity.ES3U15C2,14))</f>
        <v/>
      </c>
      <c r="G3120" s="16"/>
      <c r="H3120" s="1" t="str">
        <f t="shared" si="94"/>
        <v>Complete</v>
      </c>
      <c r="I3120" s="68" t="s">
        <v>3979</v>
      </c>
    </row>
    <row r="3121" spans="2:9" ht="15" customHeight="1" x14ac:dyDescent="0.25">
      <c r="B3121" s="9" t="s">
        <v>3965</v>
      </c>
      <c r="C3121" s="1">
        <v>15</v>
      </c>
      <c r="D3121" s="2" t="s">
        <v>8614</v>
      </c>
      <c r="E3121" s="16"/>
      <c r="F3121" s="16" t="str">
        <f>IF(INDEX(I.Electricity.ES3U15C2,15)="","",INDEX(I.Electricity.ES3U15C2,15))</f>
        <v/>
      </c>
      <c r="G3121" s="16"/>
      <c r="H3121" s="1" t="str">
        <f t="shared" si="94"/>
        <v>Complete</v>
      </c>
      <c r="I3121" s="68" t="s">
        <v>3980</v>
      </c>
    </row>
    <row r="3122" spans="2:9" ht="15" customHeight="1" x14ac:dyDescent="0.25">
      <c r="B3122" s="9" t="s">
        <v>3965</v>
      </c>
      <c r="C3122" s="1">
        <v>16</v>
      </c>
      <c r="D3122" s="2" t="s">
        <v>8614</v>
      </c>
      <c r="E3122" s="16"/>
      <c r="F3122" s="16" t="str">
        <f>IF(INDEX(I.Electricity.ES3U15C2,16)="","",INDEX(I.Electricity.ES3U15C2,16))</f>
        <v/>
      </c>
      <c r="G3122" s="16"/>
      <c r="H3122" s="1" t="str">
        <f t="shared" si="94"/>
        <v>Complete</v>
      </c>
      <c r="I3122" s="68" t="s">
        <v>3981</v>
      </c>
    </row>
    <row r="3123" spans="2:9" ht="15" customHeight="1" x14ac:dyDescent="0.25">
      <c r="B3123" s="9" t="s">
        <v>3965</v>
      </c>
      <c r="C3123" s="1">
        <v>17</v>
      </c>
      <c r="D3123" s="2" t="s">
        <v>8614</v>
      </c>
      <c r="E3123" s="16"/>
      <c r="F3123" s="16" t="str">
        <f>IF(INDEX(I.Electricity.ES3U15C2,17)="","",INDEX(I.Electricity.ES3U15C2,17))</f>
        <v/>
      </c>
      <c r="G3123" s="16"/>
      <c r="H3123" s="1" t="str">
        <f t="shared" si="94"/>
        <v>Complete</v>
      </c>
      <c r="I3123" s="68" t="s">
        <v>3982</v>
      </c>
    </row>
    <row r="3124" spans="2:9" ht="15" customHeight="1" x14ac:dyDescent="0.25">
      <c r="B3124" s="9" t="s">
        <v>3965</v>
      </c>
      <c r="C3124" s="1">
        <v>18</v>
      </c>
      <c r="D3124" s="2" t="s">
        <v>8614</v>
      </c>
      <c r="E3124" s="16"/>
      <c r="F3124" s="16" t="str">
        <f>IF(INDEX(I.Electricity.ES3U15C2,18)="","",INDEX(I.Electricity.ES3U15C2,18))</f>
        <v/>
      </c>
      <c r="G3124" s="16"/>
      <c r="H3124" s="1" t="str">
        <f t="shared" si="94"/>
        <v>Complete</v>
      </c>
      <c r="I3124" s="68" t="s">
        <v>3983</v>
      </c>
    </row>
    <row r="3125" spans="2:9" ht="15" customHeight="1" x14ac:dyDescent="0.25">
      <c r="B3125" s="9" t="s">
        <v>3965</v>
      </c>
      <c r="C3125" s="1">
        <v>19</v>
      </c>
      <c r="D3125" s="2" t="s">
        <v>8614</v>
      </c>
      <c r="E3125" s="16"/>
      <c r="F3125" s="16" t="str">
        <f>IF(INDEX(I.Electricity.ES3U15C2,19)="","",INDEX(I.Electricity.ES3U15C2,19))</f>
        <v/>
      </c>
      <c r="G3125" s="16"/>
      <c r="H3125" s="1" t="str">
        <f t="shared" si="94"/>
        <v>Complete</v>
      </c>
      <c r="I3125" s="68" t="s">
        <v>3984</v>
      </c>
    </row>
    <row r="3126" spans="2:9" ht="15" customHeight="1" x14ac:dyDescent="0.25">
      <c r="B3126" s="9" t="s">
        <v>3965</v>
      </c>
      <c r="C3126" s="1">
        <v>20</v>
      </c>
      <c r="D3126" s="2" t="s">
        <v>8614</v>
      </c>
      <c r="E3126" s="16"/>
      <c r="F3126" s="16" t="str">
        <f>IF(INDEX(I.Electricity.ES3U15C2,20)="","",INDEX(I.Electricity.ES3U15C2,20))</f>
        <v/>
      </c>
      <c r="G3126" s="16"/>
      <c r="H3126" s="1" t="str">
        <f t="shared" si="94"/>
        <v>Complete</v>
      </c>
      <c r="I3126" s="68" t="s">
        <v>3985</v>
      </c>
    </row>
    <row r="3127" spans="2:9" ht="15" customHeight="1" x14ac:dyDescent="0.25">
      <c r="B3127" s="9" t="s">
        <v>3965</v>
      </c>
      <c r="C3127" s="1">
        <v>21</v>
      </c>
      <c r="D3127" s="2" t="s">
        <v>8614</v>
      </c>
      <c r="E3127" s="16"/>
      <c r="F3127" s="16" t="str">
        <f>IF(INDEX(I.Electricity.ES3U15C2,21)="","",INDEX(I.Electricity.ES3U15C2,21))</f>
        <v/>
      </c>
      <c r="G3127" s="16"/>
      <c r="H3127" s="1" t="str">
        <f t="shared" si="94"/>
        <v>Complete</v>
      </c>
      <c r="I3127" s="68" t="s">
        <v>3986</v>
      </c>
    </row>
    <row r="3128" spans="2:9" ht="15" customHeight="1" x14ac:dyDescent="0.25">
      <c r="B3128" s="9" t="s">
        <v>3965</v>
      </c>
      <c r="C3128" s="1">
        <v>22</v>
      </c>
      <c r="D3128" s="2" t="s">
        <v>8614</v>
      </c>
      <c r="E3128" s="16"/>
      <c r="F3128" s="16" t="str">
        <f>IF(INDEX(I.Electricity.ES3U15C2,22)="","",INDEX(I.Electricity.ES3U15C2,22))</f>
        <v/>
      </c>
      <c r="G3128" s="16"/>
      <c r="H3128" s="1" t="str">
        <f t="shared" si="94"/>
        <v>Complete</v>
      </c>
      <c r="I3128" s="68" t="s">
        <v>3987</v>
      </c>
    </row>
    <row r="3129" spans="2:9" ht="15" customHeight="1" x14ac:dyDescent="0.25">
      <c r="B3129" s="9" t="s">
        <v>3965</v>
      </c>
      <c r="C3129" s="1">
        <v>23</v>
      </c>
      <c r="D3129" s="2" t="s">
        <v>8614</v>
      </c>
      <c r="E3129" s="16"/>
      <c r="F3129" s="16" t="str">
        <f>IF(INDEX(I.Electricity.ES3U15C2,23)="","",INDEX(I.Electricity.ES3U15C2,23))</f>
        <v/>
      </c>
      <c r="G3129" s="16"/>
      <c r="H3129" s="1" t="str">
        <f t="shared" si="94"/>
        <v>Complete</v>
      </c>
      <c r="I3129" s="68" t="s">
        <v>3988</v>
      </c>
    </row>
    <row r="3130" spans="2:9" ht="15" customHeight="1" x14ac:dyDescent="0.25">
      <c r="B3130" s="7" t="s">
        <v>3965</v>
      </c>
      <c r="C3130" s="5">
        <v>24</v>
      </c>
      <c r="D3130" s="6" t="s">
        <v>8614</v>
      </c>
      <c r="E3130" s="76"/>
      <c r="F3130" s="76" t="str">
        <f>IF(INDEX(I.Electricity.ES3U15C2,24)="","",INDEX(I.Electricity.ES3U15C2,24))</f>
        <v/>
      </c>
      <c r="G3130" s="76"/>
      <c r="H3130" s="5" t="str">
        <f t="shared" si="94"/>
        <v>Complete</v>
      </c>
      <c r="I3130" s="71" t="s">
        <v>3989</v>
      </c>
    </row>
    <row r="3131" spans="2:9" ht="15" customHeight="1" x14ac:dyDescent="0.25">
      <c r="B3131" s="9" t="s">
        <v>3990</v>
      </c>
      <c r="C3131" s="1">
        <v>1</v>
      </c>
      <c r="D3131" s="2" t="s">
        <v>8615</v>
      </c>
      <c r="E3131" s="16"/>
      <c r="F3131" s="16" t="str">
        <f>IF(INDEX(I.Electricity.ES3U16C2,1)="","",INDEX(I.Electricity.ES3U16C2,1))</f>
        <v/>
      </c>
      <c r="G3131" s="16"/>
      <c r="H3131" s="1" t="str">
        <f t="shared" ref="H3131:H3154" si="95">IF(AND(I.Developer.ES3=TRUE,I.Facility.UnitCount&gt;=16,I.Developer.C2=TRUE,F3131=""),"Incomplete","Complete")</f>
        <v>Complete</v>
      </c>
      <c r="I3131" s="68" t="s">
        <v>3991</v>
      </c>
    </row>
    <row r="3132" spans="2:9" ht="15" customHeight="1" x14ac:dyDescent="0.25">
      <c r="B3132" s="9" t="s">
        <v>3990</v>
      </c>
      <c r="C3132" s="1">
        <v>2</v>
      </c>
      <c r="D3132" s="2" t="s">
        <v>8615</v>
      </c>
      <c r="E3132" s="16"/>
      <c r="F3132" s="16" t="str">
        <f>IF(INDEX(I.Electricity.ES3U16C2,2)="","",INDEX(I.Electricity.ES3U16C2,2))</f>
        <v/>
      </c>
      <c r="G3132" s="16"/>
      <c r="H3132" s="1" t="str">
        <f t="shared" si="95"/>
        <v>Complete</v>
      </c>
      <c r="I3132" s="68" t="s">
        <v>3992</v>
      </c>
    </row>
    <row r="3133" spans="2:9" ht="15" customHeight="1" x14ac:dyDescent="0.25">
      <c r="B3133" s="9" t="s">
        <v>3990</v>
      </c>
      <c r="C3133" s="1">
        <v>3</v>
      </c>
      <c r="D3133" s="2" t="s">
        <v>8615</v>
      </c>
      <c r="E3133" s="16"/>
      <c r="F3133" s="16" t="str">
        <f>IF(INDEX(I.Electricity.ES3U16C2,3)="","",INDEX(I.Electricity.ES3U16C2,3))</f>
        <v/>
      </c>
      <c r="G3133" s="16"/>
      <c r="H3133" s="1" t="str">
        <f t="shared" si="95"/>
        <v>Complete</v>
      </c>
      <c r="I3133" s="68" t="s">
        <v>3993</v>
      </c>
    </row>
    <row r="3134" spans="2:9" ht="15" customHeight="1" x14ac:dyDescent="0.25">
      <c r="B3134" s="9" t="s">
        <v>3990</v>
      </c>
      <c r="C3134" s="1">
        <v>4</v>
      </c>
      <c r="D3134" s="2" t="s">
        <v>8615</v>
      </c>
      <c r="E3134" s="16"/>
      <c r="F3134" s="16" t="str">
        <f>IF(INDEX(I.Electricity.ES3U16C2,4)="","",INDEX(I.Electricity.ES3U16C2,4))</f>
        <v/>
      </c>
      <c r="G3134" s="16"/>
      <c r="H3134" s="1" t="str">
        <f t="shared" si="95"/>
        <v>Complete</v>
      </c>
      <c r="I3134" s="68" t="s">
        <v>3994</v>
      </c>
    </row>
    <row r="3135" spans="2:9" ht="15" customHeight="1" x14ac:dyDescent="0.25">
      <c r="B3135" s="9" t="s">
        <v>3990</v>
      </c>
      <c r="C3135" s="1">
        <v>5</v>
      </c>
      <c r="D3135" s="2" t="s">
        <v>8615</v>
      </c>
      <c r="E3135" s="16"/>
      <c r="F3135" s="16" t="str">
        <f>IF(INDEX(I.Electricity.ES3U16C2,5)="","",INDEX(I.Electricity.ES3U16C2,5))</f>
        <v/>
      </c>
      <c r="G3135" s="16"/>
      <c r="H3135" s="1" t="str">
        <f t="shared" si="95"/>
        <v>Complete</v>
      </c>
      <c r="I3135" s="68" t="s">
        <v>3995</v>
      </c>
    </row>
    <row r="3136" spans="2:9" ht="15" customHeight="1" x14ac:dyDescent="0.25">
      <c r="B3136" s="9" t="s">
        <v>3990</v>
      </c>
      <c r="C3136" s="1">
        <v>6</v>
      </c>
      <c r="D3136" s="2" t="s">
        <v>8615</v>
      </c>
      <c r="E3136" s="16"/>
      <c r="F3136" s="16" t="str">
        <f>IF(INDEX(I.Electricity.ES3U16C2,6)="","",INDEX(I.Electricity.ES3U16C2,6))</f>
        <v/>
      </c>
      <c r="G3136" s="16"/>
      <c r="H3136" s="1" t="str">
        <f t="shared" si="95"/>
        <v>Complete</v>
      </c>
      <c r="I3136" s="68" t="s">
        <v>3996</v>
      </c>
    </row>
    <row r="3137" spans="2:9" ht="15" customHeight="1" x14ac:dyDescent="0.25">
      <c r="B3137" s="9" t="s">
        <v>3990</v>
      </c>
      <c r="C3137" s="1">
        <v>7</v>
      </c>
      <c r="D3137" s="2" t="s">
        <v>8615</v>
      </c>
      <c r="E3137" s="16"/>
      <c r="F3137" s="16" t="str">
        <f>IF(INDEX(I.Electricity.ES3U16C2,7)="","",INDEX(I.Electricity.ES3U16C2,7))</f>
        <v/>
      </c>
      <c r="G3137" s="16"/>
      <c r="H3137" s="1" t="str">
        <f t="shared" si="95"/>
        <v>Complete</v>
      </c>
      <c r="I3137" s="68" t="s">
        <v>3997</v>
      </c>
    </row>
    <row r="3138" spans="2:9" ht="15" customHeight="1" x14ac:dyDescent="0.25">
      <c r="B3138" s="9" t="s">
        <v>3990</v>
      </c>
      <c r="C3138" s="1">
        <v>8</v>
      </c>
      <c r="D3138" s="2" t="s">
        <v>8615</v>
      </c>
      <c r="E3138" s="16"/>
      <c r="F3138" s="16" t="str">
        <f>IF(INDEX(I.Electricity.ES3U16C2,8)="","",INDEX(I.Electricity.ES3U16C2,8))</f>
        <v/>
      </c>
      <c r="G3138" s="16"/>
      <c r="H3138" s="1" t="str">
        <f t="shared" si="95"/>
        <v>Complete</v>
      </c>
      <c r="I3138" s="68" t="s">
        <v>3998</v>
      </c>
    </row>
    <row r="3139" spans="2:9" ht="15" customHeight="1" x14ac:dyDescent="0.25">
      <c r="B3139" s="9" t="s">
        <v>3990</v>
      </c>
      <c r="C3139" s="1">
        <v>9</v>
      </c>
      <c r="D3139" s="2" t="s">
        <v>8615</v>
      </c>
      <c r="E3139" s="16"/>
      <c r="F3139" s="16" t="str">
        <f>IF(INDEX(I.Electricity.ES3U16C2,9)="","",INDEX(I.Electricity.ES3U16C2,9))</f>
        <v/>
      </c>
      <c r="G3139" s="16"/>
      <c r="H3139" s="1" t="str">
        <f t="shared" si="95"/>
        <v>Complete</v>
      </c>
      <c r="I3139" s="68" t="s">
        <v>3999</v>
      </c>
    </row>
    <row r="3140" spans="2:9" ht="15" customHeight="1" x14ac:dyDescent="0.25">
      <c r="B3140" s="9" t="s">
        <v>3990</v>
      </c>
      <c r="C3140" s="1">
        <v>10</v>
      </c>
      <c r="D3140" s="2" t="s">
        <v>8615</v>
      </c>
      <c r="E3140" s="16"/>
      <c r="F3140" s="16" t="str">
        <f>IF(INDEX(I.Electricity.ES3U16C2,10)="","",INDEX(I.Electricity.ES3U16C2,10))</f>
        <v/>
      </c>
      <c r="G3140" s="16"/>
      <c r="H3140" s="1" t="str">
        <f t="shared" si="95"/>
        <v>Complete</v>
      </c>
      <c r="I3140" s="68" t="s">
        <v>4000</v>
      </c>
    </row>
    <row r="3141" spans="2:9" ht="15" customHeight="1" x14ac:dyDescent="0.25">
      <c r="B3141" s="9" t="s">
        <v>3990</v>
      </c>
      <c r="C3141" s="1">
        <v>11</v>
      </c>
      <c r="D3141" s="2" t="s">
        <v>8615</v>
      </c>
      <c r="E3141" s="16"/>
      <c r="F3141" s="16" t="str">
        <f>IF(INDEX(I.Electricity.ES3U16C2,11)="","",INDEX(I.Electricity.ES3U16C2,11))</f>
        <v/>
      </c>
      <c r="G3141" s="16"/>
      <c r="H3141" s="1" t="str">
        <f t="shared" si="95"/>
        <v>Complete</v>
      </c>
      <c r="I3141" s="68" t="s">
        <v>4001</v>
      </c>
    </row>
    <row r="3142" spans="2:9" ht="15" customHeight="1" x14ac:dyDescent="0.25">
      <c r="B3142" s="9" t="s">
        <v>3990</v>
      </c>
      <c r="C3142" s="1">
        <v>12</v>
      </c>
      <c r="D3142" s="2" t="s">
        <v>8615</v>
      </c>
      <c r="E3142" s="16"/>
      <c r="F3142" s="16" t="str">
        <f>IF(INDEX(I.Electricity.ES3U16C2,12)="","",INDEX(I.Electricity.ES3U16C2,12))</f>
        <v/>
      </c>
      <c r="G3142" s="16"/>
      <c r="H3142" s="1" t="str">
        <f t="shared" si="95"/>
        <v>Complete</v>
      </c>
      <c r="I3142" s="68" t="s">
        <v>4002</v>
      </c>
    </row>
    <row r="3143" spans="2:9" ht="15" customHeight="1" x14ac:dyDescent="0.25">
      <c r="B3143" s="9" t="s">
        <v>3990</v>
      </c>
      <c r="C3143" s="1">
        <v>13</v>
      </c>
      <c r="D3143" s="2" t="s">
        <v>8615</v>
      </c>
      <c r="E3143" s="16"/>
      <c r="F3143" s="16" t="str">
        <f>IF(INDEX(I.Electricity.ES3U16C2,13)="","",INDEX(I.Electricity.ES3U16C2,13))</f>
        <v/>
      </c>
      <c r="G3143" s="16"/>
      <c r="H3143" s="1" t="str">
        <f t="shared" si="95"/>
        <v>Complete</v>
      </c>
      <c r="I3143" s="68" t="s">
        <v>4003</v>
      </c>
    </row>
    <row r="3144" spans="2:9" ht="15" customHeight="1" x14ac:dyDescent="0.25">
      <c r="B3144" s="9" t="s">
        <v>3990</v>
      </c>
      <c r="C3144" s="1">
        <v>14</v>
      </c>
      <c r="D3144" s="2" t="s">
        <v>8615</v>
      </c>
      <c r="E3144" s="16"/>
      <c r="F3144" s="16" t="str">
        <f>IF(INDEX(I.Electricity.ES3U16C2,14)="","",INDEX(I.Electricity.ES3U16C2,14))</f>
        <v/>
      </c>
      <c r="G3144" s="16"/>
      <c r="H3144" s="1" t="str">
        <f t="shared" si="95"/>
        <v>Complete</v>
      </c>
      <c r="I3144" s="68" t="s">
        <v>4004</v>
      </c>
    </row>
    <row r="3145" spans="2:9" ht="15" customHeight="1" x14ac:dyDescent="0.25">
      <c r="B3145" s="9" t="s">
        <v>3990</v>
      </c>
      <c r="C3145" s="1">
        <v>15</v>
      </c>
      <c r="D3145" s="2" t="s">
        <v>8615</v>
      </c>
      <c r="E3145" s="16"/>
      <c r="F3145" s="16" t="str">
        <f>IF(INDEX(I.Electricity.ES3U16C2,15)="","",INDEX(I.Electricity.ES3U16C2,15))</f>
        <v/>
      </c>
      <c r="G3145" s="16"/>
      <c r="H3145" s="1" t="str">
        <f t="shared" si="95"/>
        <v>Complete</v>
      </c>
      <c r="I3145" s="68" t="s">
        <v>4005</v>
      </c>
    </row>
    <row r="3146" spans="2:9" ht="15" customHeight="1" x14ac:dyDescent="0.25">
      <c r="B3146" s="9" t="s">
        <v>3990</v>
      </c>
      <c r="C3146" s="1">
        <v>16</v>
      </c>
      <c r="D3146" s="2" t="s">
        <v>8615</v>
      </c>
      <c r="E3146" s="16"/>
      <c r="F3146" s="16" t="str">
        <f>IF(INDEX(I.Electricity.ES3U16C2,16)="","",INDEX(I.Electricity.ES3U16C2,16))</f>
        <v/>
      </c>
      <c r="G3146" s="16"/>
      <c r="H3146" s="1" t="str">
        <f t="shared" si="95"/>
        <v>Complete</v>
      </c>
      <c r="I3146" s="68" t="s">
        <v>4006</v>
      </c>
    </row>
    <row r="3147" spans="2:9" ht="15" customHeight="1" x14ac:dyDescent="0.25">
      <c r="B3147" s="9" t="s">
        <v>3990</v>
      </c>
      <c r="C3147" s="1">
        <v>17</v>
      </c>
      <c r="D3147" s="2" t="s">
        <v>8615</v>
      </c>
      <c r="E3147" s="16"/>
      <c r="F3147" s="16" t="str">
        <f>IF(INDEX(I.Electricity.ES3U16C2,17)="","",INDEX(I.Electricity.ES3U16C2,17))</f>
        <v/>
      </c>
      <c r="G3147" s="16"/>
      <c r="H3147" s="1" t="str">
        <f t="shared" si="95"/>
        <v>Complete</v>
      </c>
      <c r="I3147" s="68" t="s">
        <v>4007</v>
      </c>
    </row>
    <row r="3148" spans="2:9" ht="15" customHeight="1" x14ac:dyDescent="0.25">
      <c r="B3148" s="9" t="s">
        <v>3990</v>
      </c>
      <c r="C3148" s="1">
        <v>18</v>
      </c>
      <c r="D3148" s="2" t="s">
        <v>8615</v>
      </c>
      <c r="E3148" s="16"/>
      <c r="F3148" s="16" t="str">
        <f>IF(INDEX(I.Electricity.ES3U16C2,18)="","",INDEX(I.Electricity.ES3U16C2,18))</f>
        <v/>
      </c>
      <c r="G3148" s="16"/>
      <c r="H3148" s="1" t="str">
        <f t="shared" si="95"/>
        <v>Complete</v>
      </c>
      <c r="I3148" s="68" t="s">
        <v>4008</v>
      </c>
    </row>
    <row r="3149" spans="2:9" ht="15" customHeight="1" x14ac:dyDescent="0.25">
      <c r="B3149" s="9" t="s">
        <v>3990</v>
      </c>
      <c r="C3149" s="1">
        <v>19</v>
      </c>
      <c r="D3149" s="2" t="s">
        <v>8615</v>
      </c>
      <c r="E3149" s="16"/>
      <c r="F3149" s="16" t="str">
        <f>IF(INDEX(I.Electricity.ES3U16C2,19)="","",INDEX(I.Electricity.ES3U16C2,19))</f>
        <v/>
      </c>
      <c r="G3149" s="16"/>
      <c r="H3149" s="1" t="str">
        <f t="shared" si="95"/>
        <v>Complete</v>
      </c>
      <c r="I3149" s="68" t="s">
        <v>4009</v>
      </c>
    </row>
    <row r="3150" spans="2:9" ht="15" customHeight="1" x14ac:dyDescent="0.25">
      <c r="B3150" s="9" t="s">
        <v>3990</v>
      </c>
      <c r="C3150" s="1">
        <v>20</v>
      </c>
      <c r="D3150" s="2" t="s">
        <v>8615</v>
      </c>
      <c r="E3150" s="16"/>
      <c r="F3150" s="16" t="str">
        <f>IF(INDEX(I.Electricity.ES3U16C2,20)="","",INDEX(I.Electricity.ES3U16C2,20))</f>
        <v/>
      </c>
      <c r="G3150" s="16"/>
      <c r="H3150" s="1" t="str">
        <f t="shared" si="95"/>
        <v>Complete</v>
      </c>
      <c r="I3150" s="68" t="s">
        <v>4010</v>
      </c>
    </row>
    <row r="3151" spans="2:9" ht="15" customHeight="1" x14ac:dyDescent="0.25">
      <c r="B3151" s="9" t="s">
        <v>3990</v>
      </c>
      <c r="C3151" s="1">
        <v>21</v>
      </c>
      <c r="D3151" s="2" t="s">
        <v>8615</v>
      </c>
      <c r="E3151" s="16"/>
      <c r="F3151" s="16" t="str">
        <f>IF(INDEX(I.Electricity.ES3U16C2,21)="","",INDEX(I.Electricity.ES3U16C2,21))</f>
        <v/>
      </c>
      <c r="G3151" s="16"/>
      <c r="H3151" s="1" t="str">
        <f t="shared" si="95"/>
        <v>Complete</v>
      </c>
      <c r="I3151" s="68" t="s">
        <v>4011</v>
      </c>
    </row>
    <row r="3152" spans="2:9" ht="15" customHeight="1" x14ac:dyDescent="0.25">
      <c r="B3152" s="9" t="s">
        <v>3990</v>
      </c>
      <c r="C3152" s="1">
        <v>22</v>
      </c>
      <c r="D3152" s="2" t="s">
        <v>8615</v>
      </c>
      <c r="E3152" s="16"/>
      <c r="F3152" s="16" t="str">
        <f>IF(INDEX(I.Electricity.ES3U16C2,22)="","",INDEX(I.Electricity.ES3U16C2,22))</f>
        <v/>
      </c>
      <c r="G3152" s="16"/>
      <c r="H3152" s="1" t="str">
        <f t="shared" si="95"/>
        <v>Complete</v>
      </c>
      <c r="I3152" s="68" t="s">
        <v>4012</v>
      </c>
    </row>
    <row r="3153" spans="2:9" ht="15" customHeight="1" x14ac:dyDescent="0.25">
      <c r="B3153" s="9" t="s">
        <v>3990</v>
      </c>
      <c r="C3153" s="1">
        <v>23</v>
      </c>
      <c r="D3153" s="2" t="s">
        <v>8615</v>
      </c>
      <c r="E3153" s="16"/>
      <c r="F3153" s="16" t="str">
        <f>IF(INDEX(I.Electricity.ES3U16C2,23)="","",INDEX(I.Electricity.ES3U16C2,23))</f>
        <v/>
      </c>
      <c r="G3153" s="16"/>
      <c r="H3153" s="1" t="str">
        <f t="shared" si="95"/>
        <v>Complete</v>
      </c>
      <c r="I3153" s="68" t="s">
        <v>4013</v>
      </c>
    </row>
    <row r="3154" spans="2:9" ht="15" customHeight="1" x14ac:dyDescent="0.25">
      <c r="B3154" s="7" t="s">
        <v>3990</v>
      </c>
      <c r="C3154" s="5">
        <v>24</v>
      </c>
      <c r="D3154" s="6" t="s">
        <v>8615</v>
      </c>
      <c r="E3154" s="76"/>
      <c r="F3154" s="76" t="str">
        <f>IF(INDEX(I.Electricity.ES3U16C2,24)="","",INDEX(I.Electricity.ES3U16C2,24))</f>
        <v/>
      </c>
      <c r="G3154" s="76"/>
      <c r="H3154" s="5" t="str">
        <f t="shared" si="95"/>
        <v>Complete</v>
      </c>
      <c r="I3154" s="71" t="s">
        <v>4014</v>
      </c>
    </row>
    <row r="3155" spans="2:9" ht="15" customHeight="1" x14ac:dyDescent="0.25">
      <c r="B3155" s="9" t="s">
        <v>4015</v>
      </c>
      <c r="C3155" s="1">
        <v>1</v>
      </c>
      <c r="D3155" s="2" t="s">
        <v>8616</v>
      </c>
      <c r="E3155" s="16"/>
      <c r="F3155" s="16" t="str">
        <f>IF(INDEX(I.Electricity.ES3U17C2,1)="","",INDEX(I.Electricity.ES3U17C2,1))</f>
        <v/>
      </c>
      <c r="G3155" s="16"/>
      <c r="H3155" s="1" t="str">
        <f t="shared" ref="H3155:H3178" si="96">IF(AND(I.Developer.ES3=TRUE,I.Facility.UnitCount&gt;=17,I.Developer.C2=TRUE,F3155=""),"Incomplete","Complete")</f>
        <v>Complete</v>
      </c>
      <c r="I3155" s="68" t="s">
        <v>4016</v>
      </c>
    </row>
    <row r="3156" spans="2:9" ht="15" customHeight="1" x14ac:dyDescent="0.25">
      <c r="B3156" s="9" t="s">
        <v>4015</v>
      </c>
      <c r="C3156" s="1">
        <v>2</v>
      </c>
      <c r="D3156" s="2" t="s">
        <v>8616</v>
      </c>
      <c r="E3156" s="16"/>
      <c r="F3156" s="16" t="str">
        <f>IF(INDEX(I.Electricity.ES3U17C2,2)="","",INDEX(I.Electricity.ES3U17C2,2))</f>
        <v/>
      </c>
      <c r="G3156" s="16"/>
      <c r="H3156" s="1" t="str">
        <f t="shared" si="96"/>
        <v>Complete</v>
      </c>
      <c r="I3156" s="68" t="s">
        <v>4017</v>
      </c>
    </row>
    <row r="3157" spans="2:9" ht="15" customHeight="1" x14ac:dyDescent="0.25">
      <c r="B3157" s="9" t="s">
        <v>4015</v>
      </c>
      <c r="C3157" s="1">
        <v>3</v>
      </c>
      <c r="D3157" s="2" t="s">
        <v>8616</v>
      </c>
      <c r="E3157" s="16"/>
      <c r="F3157" s="16" t="str">
        <f>IF(INDEX(I.Electricity.ES3U17C2,3)="","",INDEX(I.Electricity.ES3U17C2,3))</f>
        <v/>
      </c>
      <c r="G3157" s="16"/>
      <c r="H3157" s="1" t="str">
        <f t="shared" si="96"/>
        <v>Complete</v>
      </c>
      <c r="I3157" s="68" t="s">
        <v>4018</v>
      </c>
    </row>
    <row r="3158" spans="2:9" ht="15" customHeight="1" x14ac:dyDescent="0.25">
      <c r="B3158" s="9" t="s">
        <v>4015</v>
      </c>
      <c r="C3158" s="1">
        <v>4</v>
      </c>
      <c r="D3158" s="2" t="s">
        <v>8616</v>
      </c>
      <c r="E3158" s="16"/>
      <c r="F3158" s="16" t="str">
        <f>IF(INDEX(I.Electricity.ES3U17C2,4)="","",INDEX(I.Electricity.ES3U17C2,4))</f>
        <v/>
      </c>
      <c r="G3158" s="16"/>
      <c r="H3158" s="1" t="str">
        <f t="shared" si="96"/>
        <v>Complete</v>
      </c>
      <c r="I3158" s="68" t="s">
        <v>4019</v>
      </c>
    </row>
    <row r="3159" spans="2:9" ht="15" customHeight="1" x14ac:dyDescent="0.25">
      <c r="B3159" s="9" t="s">
        <v>4015</v>
      </c>
      <c r="C3159" s="1">
        <v>5</v>
      </c>
      <c r="D3159" s="2" t="s">
        <v>8616</v>
      </c>
      <c r="E3159" s="16"/>
      <c r="F3159" s="16" t="str">
        <f>IF(INDEX(I.Electricity.ES3U17C2,5)="","",INDEX(I.Electricity.ES3U17C2,5))</f>
        <v/>
      </c>
      <c r="G3159" s="16"/>
      <c r="H3159" s="1" t="str">
        <f t="shared" si="96"/>
        <v>Complete</v>
      </c>
      <c r="I3159" s="68" t="s">
        <v>4020</v>
      </c>
    </row>
    <row r="3160" spans="2:9" ht="15" customHeight="1" x14ac:dyDescent="0.25">
      <c r="B3160" s="9" t="s">
        <v>4015</v>
      </c>
      <c r="C3160" s="1">
        <v>6</v>
      </c>
      <c r="D3160" s="2" t="s">
        <v>8616</v>
      </c>
      <c r="E3160" s="16"/>
      <c r="F3160" s="16" t="str">
        <f>IF(INDEX(I.Electricity.ES3U17C2,6)="","",INDEX(I.Electricity.ES3U17C2,6))</f>
        <v/>
      </c>
      <c r="G3160" s="16"/>
      <c r="H3160" s="1" t="str">
        <f t="shared" si="96"/>
        <v>Complete</v>
      </c>
      <c r="I3160" s="68" t="s">
        <v>4021</v>
      </c>
    </row>
    <row r="3161" spans="2:9" ht="15" customHeight="1" x14ac:dyDescent="0.25">
      <c r="B3161" s="9" t="s">
        <v>4015</v>
      </c>
      <c r="C3161" s="1">
        <v>7</v>
      </c>
      <c r="D3161" s="2" t="s">
        <v>8616</v>
      </c>
      <c r="E3161" s="16"/>
      <c r="F3161" s="16" t="str">
        <f>IF(INDEX(I.Electricity.ES3U17C2,7)="","",INDEX(I.Electricity.ES3U17C2,7))</f>
        <v/>
      </c>
      <c r="G3161" s="16"/>
      <c r="H3161" s="1" t="str">
        <f t="shared" si="96"/>
        <v>Complete</v>
      </c>
      <c r="I3161" s="68" t="s">
        <v>4022</v>
      </c>
    </row>
    <row r="3162" spans="2:9" ht="15" customHeight="1" x14ac:dyDescent="0.25">
      <c r="B3162" s="9" t="s">
        <v>4015</v>
      </c>
      <c r="C3162" s="1">
        <v>8</v>
      </c>
      <c r="D3162" s="2" t="s">
        <v>8616</v>
      </c>
      <c r="E3162" s="16"/>
      <c r="F3162" s="16" t="str">
        <f>IF(INDEX(I.Electricity.ES3U17C2,8)="","",INDEX(I.Electricity.ES3U17C2,8))</f>
        <v/>
      </c>
      <c r="G3162" s="16"/>
      <c r="H3162" s="1" t="str">
        <f t="shared" si="96"/>
        <v>Complete</v>
      </c>
      <c r="I3162" s="68" t="s">
        <v>4023</v>
      </c>
    </row>
    <row r="3163" spans="2:9" ht="15" customHeight="1" x14ac:dyDescent="0.25">
      <c r="B3163" s="9" t="s">
        <v>4015</v>
      </c>
      <c r="C3163" s="1">
        <v>9</v>
      </c>
      <c r="D3163" s="2" t="s">
        <v>8616</v>
      </c>
      <c r="E3163" s="16"/>
      <c r="F3163" s="16" t="str">
        <f>IF(INDEX(I.Electricity.ES3U17C2,9)="","",INDEX(I.Electricity.ES3U17C2,9))</f>
        <v/>
      </c>
      <c r="G3163" s="16"/>
      <c r="H3163" s="1" t="str">
        <f t="shared" si="96"/>
        <v>Complete</v>
      </c>
      <c r="I3163" s="68" t="s">
        <v>4024</v>
      </c>
    </row>
    <row r="3164" spans="2:9" ht="15" customHeight="1" x14ac:dyDescent="0.25">
      <c r="B3164" s="9" t="s">
        <v>4015</v>
      </c>
      <c r="C3164" s="1">
        <v>10</v>
      </c>
      <c r="D3164" s="2" t="s">
        <v>8616</v>
      </c>
      <c r="E3164" s="16"/>
      <c r="F3164" s="16" t="str">
        <f>IF(INDEX(I.Electricity.ES3U17C2,10)="","",INDEX(I.Electricity.ES3U17C2,10))</f>
        <v/>
      </c>
      <c r="G3164" s="16"/>
      <c r="H3164" s="1" t="str">
        <f t="shared" si="96"/>
        <v>Complete</v>
      </c>
      <c r="I3164" s="68" t="s">
        <v>4025</v>
      </c>
    </row>
    <row r="3165" spans="2:9" ht="15" customHeight="1" x14ac:dyDescent="0.25">
      <c r="B3165" s="9" t="s">
        <v>4015</v>
      </c>
      <c r="C3165" s="1">
        <v>11</v>
      </c>
      <c r="D3165" s="2" t="s">
        <v>8616</v>
      </c>
      <c r="E3165" s="16"/>
      <c r="F3165" s="16" t="str">
        <f>IF(INDEX(I.Electricity.ES3U17C2,11)="","",INDEX(I.Electricity.ES3U17C2,11))</f>
        <v/>
      </c>
      <c r="G3165" s="16"/>
      <c r="H3165" s="1" t="str">
        <f t="shared" si="96"/>
        <v>Complete</v>
      </c>
      <c r="I3165" s="68" t="s">
        <v>4026</v>
      </c>
    </row>
    <row r="3166" spans="2:9" ht="15" customHeight="1" x14ac:dyDescent="0.25">
      <c r="B3166" s="9" t="s">
        <v>4015</v>
      </c>
      <c r="C3166" s="1">
        <v>12</v>
      </c>
      <c r="D3166" s="2" t="s">
        <v>8616</v>
      </c>
      <c r="E3166" s="16"/>
      <c r="F3166" s="16" t="str">
        <f>IF(INDEX(I.Electricity.ES3U17C2,12)="","",INDEX(I.Electricity.ES3U17C2,12))</f>
        <v/>
      </c>
      <c r="G3166" s="16"/>
      <c r="H3166" s="1" t="str">
        <f t="shared" si="96"/>
        <v>Complete</v>
      </c>
      <c r="I3166" s="68" t="s">
        <v>4027</v>
      </c>
    </row>
    <row r="3167" spans="2:9" ht="15" customHeight="1" x14ac:dyDescent="0.25">
      <c r="B3167" s="9" t="s">
        <v>4015</v>
      </c>
      <c r="C3167" s="1">
        <v>13</v>
      </c>
      <c r="D3167" s="2" t="s">
        <v>8616</v>
      </c>
      <c r="E3167" s="16"/>
      <c r="F3167" s="16" t="str">
        <f>IF(INDEX(I.Electricity.ES3U17C2,13)="","",INDEX(I.Electricity.ES3U17C2,13))</f>
        <v/>
      </c>
      <c r="G3167" s="16"/>
      <c r="H3167" s="1" t="str">
        <f t="shared" si="96"/>
        <v>Complete</v>
      </c>
      <c r="I3167" s="68" t="s">
        <v>4028</v>
      </c>
    </row>
    <row r="3168" spans="2:9" ht="15" customHeight="1" x14ac:dyDescent="0.25">
      <c r="B3168" s="9" t="s">
        <v>4015</v>
      </c>
      <c r="C3168" s="1">
        <v>14</v>
      </c>
      <c r="D3168" s="2" t="s">
        <v>8616</v>
      </c>
      <c r="E3168" s="16"/>
      <c r="F3168" s="16" t="str">
        <f>IF(INDEX(I.Electricity.ES3U17C2,14)="","",INDEX(I.Electricity.ES3U17C2,14))</f>
        <v/>
      </c>
      <c r="G3168" s="16"/>
      <c r="H3168" s="1" t="str">
        <f t="shared" si="96"/>
        <v>Complete</v>
      </c>
      <c r="I3168" s="68" t="s">
        <v>4029</v>
      </c>
    </row>
    <row r="3169" spans="2:9" ht="15" customHeight="1" x14ac:dyDescent="0.25">
      <c r="B3169" s="9" t="s">
        <v>4015</v>
      </c>
      <c r="C3169" s="1">
        <v>15</v>
      </c>
      <c r="D3169" s="2" t="s">
        <v>8616</v>
      </c>
      <c r="E3169" s="16"/>
      <c r="F3169" s="16" t="str">
        <f>IF(INDEX(I.Electricity.ES3U17C2,15)="","",INDEX(I.Electricity.ES3U17C2,15))</f>
        <v/>
      </c>
      <c r="G3169" s="16"/>
      <c r="H3169" s="1" t="str">
        <f t="shared" si="96"/>
        <v>Complete</v>
      </c>
      <c r="I3169" s="68" t="s">
        <v>4030</v>
      </c>
    </row>
    <row r="3170" spans="2:9" ht="15" customHeight="1" x14ac:dyDescent="0.25">
      <c r="B3170" s="9" t="s">
        <v>4015</v>
      </c>
      <c r="C3170" s="1">
        <v>16</v>
      </c>
      <c r="D3170" s="2" t="s">
        <v>8616</v>
      </c>
      <c r="E3170" s="16"/>
      <c r="F3170" s="16" t="str">
        <f>IF(INDEX(I.Electricity.ES3U17C2,16)="","",INDEX(I.Electricity.ES3U17C2,16))</f>
        <v/>
      </c>
      <c r="G3170" s="16"/>
      <c r="H3170" s="1" t="str">
        <f t="shared" si="96"/>
        <v>Complete</v>
      </c>
      <c r="I3170" s="68" t="s">
        <v>4031</v>
      </c>
    </row>
    <row r="3171" spans="2:9" ht="15" customHeight="1" x14ac:dyDescent="0.25">
      <c r="B3171" s="9" t="s">
        <v>4015</v>
      </c>
      <c r="C3171" s="1">
        <v>17</v>
      </c>
      <c r="D3171" s="2" t="s">
        <v>8616</v>
      </c>
      <c r="E3171" s="16"/>
      <c r="F3171" s="16" t="str">
        <f>IF(INDEX(I.Electricity.ES3U17C2,17)="","",INDEX(I.Electricity.ES3U17C2,17))</f>
        <v/>
      </c>
      <c r="G3171" s="16"/>
      <c r="H3171" s="1" t="str">
        <f t="shared" si="96"/>
        <v>Complete</v>
      </c>
      <c r="I3171" s="68" t="s">
        <v>4032</v>
      </c>
    </row>
    <row r="3172" spans="2:9" ht="15" customHeight="1" x14ac:dyDescent="0.25">
      <c r="B3172" s="9" t="s">
        <v>4015</v>
      </c>
      <c r="C3172" s="1">
        <v>18</v>
      </c>
      <c r="D3172" s="2" t="s">
        <v>8616</v>
      </c>
      <c r="E3172" s="16"/>
      <c r="F3172" s="16" t="str">
        <f>IF(INDEX(I.Electricity.ES3U17C2,18)="","",INDEX(I.Electricity.ES3U17C2,18))</f>
        <v/>
      </c>
      <c r="G3172" s="16"/>
      <c r="H3172" s="1" t="str">
        <f t="shared" si="96"/>
        <v>Complete</v>
      </c>
      <c r="I3172" s="68" t="s">
        <v>4033</v>
      </c>
    </row>
    <row r="3173" spans="2:9" ht="15" customHeight="1" x14ac:dyDescent="0.25">
      <c r="B3173" s="9" t="s">
        <v>4015</v>
      </c>
      <c r="C3173" s="1">
        <v>19</v>
      </c>
      <c r="D3173" s="2" t="s">
        <v>8616</v>
      </c>
      <c r="E3173" s="16"/>
      <c r="F3173" s="16" t="str">
        <f>IF(INDEX(I.Electricity.ES3U17C2,19)="","",INDEX(I.Electricity.ES3U17C2,19))</f>
        <v/>
      </c>
      <c r="G3173" s="16"/>
      <c r="H3173" s="1" t="str">
        <f t="shared" si="96"/>
        <v>Complete</v>
      </c>
      <c r="I3173" s="68" t="s">
        <v>4034</v>
      </c>
    </row>
    <row r="3174" spans="2:9" ht="15" customHeight="1" x14ac:dyDescent="0.25">
      <c r="B3174" s="9" t="s">
        <v>4015</v>
      </c>
      <c r="C3174" s="1">
        <v>20</v>
      </c>
      <c r="D3174" s="2" t="s">
        <v>8616</v>
      </c>
      <c r="E3174" s="16"/>
      <c r="F3174" s="16" t="str">
        <f>IF(INDEX(I.Electricity.ES3U17C2,20)="","",INDEX(I.Electricity.ES3U17C2,20))</f>
        <v/>
      </c>
      <c r="G3174" s="16"/>
      <c r="H3174" s="1" t="str">
        <f t="shared" si="96"/>
        <v>Complete</v>
      </c>
      <c r="I3174" s="68" t="s">
        <v>4035</v>
      </c>
    </row>
    <row r="3175" spans="2:9" ht="15" customHeight="1" x14ac:dyDescent="0.25">
      <c r="B3175" s="9" t="s">
        <v>4015</v>
      </c>
      <c r="C3175" s="1">
        <v>21</v>
      </c>
      <c r="D3175" s="2" t="s">
        <v>8616</v>
      </c>
      <c r="E3175" s="16"/>
      <c r="F3175" s="16" t="str">
        <f>IF(INDEX(I.Electricity.ES3U17C2,21)="","",INDEX(I.Electricity.ES3U17C2,21))</f>
        <v/>
      </c>
      <c r="G3175" s="16"/>
      <c r="H3175" s="1" t="str">
        <f t="shared" si="96"/>
        <v>Complete</v>
      </c>
      <c r="I3175" s="68" t="s">
        <v>4036</v>
      </c>
    </row>
    <row r="3176" spans="2:9" ht="15" customHeight="1" x14ac:dyDescent="0.25">
      <c r="B3176" s="9" t="s">
        <v>4015</v>
      </c>
      <c r="C3176" s="1">
        <v>22</v>
      </c>
      <c r="D3176" s="2" t="s">
        <v>8616</v>
      </c>
      <c r="E3176" s="16"/>
      <c r="F3176" s="16" t="str">
        <f>IF(INDEX(I.Electricity.ES3U17C2,22)="","",INDEX(I.Electricity.ES3U17C2,22))</f>
        <v/>
      </c>
      <c r="G3176" s="16"/>
      <c r="H3176" s="1" t="str">
        <f t="shared" si="96"/>
        <v>Complete</v>
      </c>
      <c r="I3176" s="68" t="s">
        <v>4037</v>
      </c>
    </row>
    <row r="3177" spans="2:9" ht="15" customHeight="1" x14ac:dyDescent="0.25">
      <c r="B3177" s="9" t="s">
        <v>4015</v>
      </c>
      <c r="C3177" s="1">
        <v>23</v>
      </c>
      <c r="D3177" s="2" t="s">
        <v>8616</v>
      </c>
      <c r="E3177" s="16"/>
      <c r="F3177" s="16" t="str">
        <f>IF(INDEX(I.Electricity.ES3U17C2,23)="","",INDEX(I.Electricity.ES3U17C2,23))</f>
        <v/>
      </c>
      <c r="G3177" s="16"/>
      <c r="H3177" s="1" t="str">
        <f t="shared" si="96"/>
        <v>Complete</v>
      </c>
      <c r="I3177" s="68" t="s">
        <v>4038</v>
      </c>
    </row>
    <row r="3178" spans="2:9" ht="15" customHeight="1" x14ac:dyDescent="0.25">
      <c r="B3178" s="7" t="s">
        <v>4015</v>
      </c>
      <c r="C3178" s="5">
        <v>24</v>
      </c>
      <c r="D3178" s="6" t="s">
        <v>8616</v>
      </c>
      <c r="E3178" s="76"/>
      <c r="F3178" s="76" t="str">
        <f>IF(INDEX(I.Electricity.ES3U17C2,24)="","",INDEX(I.Electricity.ES3U17C2,24))</f>
        <v/>
      </c>
      <c r="G3178" s="76"/>
      <c r="H3178" s="5" t="str">
        <f t="shared" si="96"/>
        <v>Complete</v>
      </c>
      <c r="I3178" s="71" t="s">
        <v>4039</v>
      </c>
    </row>
    <row r="3179" spans="2:9" ht="15" customHeight="1" x14ac:dyDescent="0.25">
      <c r="B3179" s="9" t="s">
        <v>4040</v>
      </c>
      <c r="C3179" s="1">
        <v>1</v>
      </c>
      <c r="D3179" s="2" t="s">
        <v>8617</v>
      </c>
      <c r="E3179" s="16"/>
      <c r="F3179" s="16" t="str">
        <f>IF(INDEX(I.Electricity.ES3U18C2,1)="","",INDEX(I.Electricity.ES3U18C2,1))</f>
        <v/>
      </c>
      <c r="G3179" s="16"/>
      <c r="H3179" s="1" t="str">
        <f t="shared" ref="H3179:H3202" si="97">IF(AND(I.Developer.ES3=TRUE,I.Facility.UnitCount&gt;=18,I.Developer.C2=TRUE,F3179=""),"Incomplete","Complete")</f>
        <v>Complete</v>
      </c>
      <c r="I3179" s="68" t="s">
        <v>4041</v>
      </c>
    </row>
    <row r="3180" spans="2:9" ht="15" customHeight="1" x14ac:dyDescent="0.25">
      <c r="B3180" s="9" t="s">
        <v>4040</v>
      </c>
      <c r="C3180" s="1">
        <v>2</v>
      </c>
      <c r="D3180" s="2" t="s">
        <v>8617</v>
      </c>
      <c r="E3180" s="16"/>
      <c r="F3180" s="16" t="str">
        <f>IF(INDEX(I.Electricity.ES3U18C2,2)="","",INDEX(I.Electricity.ES3U18C2,2))</f>
        <v/>
      </c>
      <c r="G3180" s="16"/>
      <c r="H3180" s="1" t="str">
        <f t="shared" si="97"/>
        <v>Complete</v>
      </c>
      <c r="I3180" s="68" t="s">
        <v>4042</v>
      </c>
    </row>
    <row r="3181" spans="2:9" ht="15" customHeight="1" x14ac:dyDescent="0.25">
      <c r="B3181" s="9" t="s">
        <v>4040</v>
      </c>
      <c r="C3181" s="1">
        <v>3</v>
      </c>
      <c r="D3181" s="2" t="s">
        <v>8617</v>
      </c>
      <c r="E3181" s="16"/>
      <c r="F3181" s="16" t="str">
        <f>IF(INDEX(I.Electricity.ES3U18C2,3)="","",INDEX(I.Electricity.ES3U18C2,3))</f>
        <v/>
      </c>
      <c r="G3181" s="16"/>
      <c r="H3181" s="1" t="str">
        <f t="shared" si="97"/>
        <v>Complete</v>
      </c>
      <c r="I3181" s="68" t="s">
        <v>4043</v>
      </c>
    </row>
    <row r="3182" spans="2:9" ht="15" customHeight="1" x14ac:dyDescent="0.25">
      <c r="B3182" s="9" t="s">
        <v>4040</v>
      </c>
      <c r="C3182" s="1">
        <v>4</v>
      </c>
      <c r="D3182" s="2" t="s">
        <v>8617</v>
      </c>
      <c r="E3182" s="16"/>
      <c r="F3182" s="16" t="str">
        <f>IF(INDEX(I.Electricity.ES3U18C2,4)="","",INDEX(I.Electricity.ES3U18C2,4))</f>
        <v/>
      </c>
      <c r="G3182" s="16"/>
      <c r="H3182" s="1" t="str">
        <f t="shared" si="97"/>
        <v>Complete</v>
      </c>
      <c r="I3182" s="68" t="s">
        <v>4044</v>
      </c>
    </row>
    <row r="3183" spans="2:9" ht="15" customHeight="1" x14ac:dyDescent="0.25">
      <c r="B3183" s="9" t="s">
        <v>4040</v>
      </c>
      <c r="C3183" s="1">
        <v>5</v>
      </c>
      <c r="D3183" s="2" t="s">
        <v>8617</v>
      </c>
      <c r="E3183" s="16"/>
      <c r="F3183" s="16" t="str">
        <f>IF(INDEX(I.Electricity.ES3U18C2,5)="","",INDEX(I.Electricity.ES3U18C2,5))</f>
        <v/>
      </c>
      <c r="G3183" s="16"/>
      <c r="H3183" s="1" t="str">
        <f t="shared" si="97"/>
        <v>Complete</v>
      </c>
      <c r="I3183" s="68" t="s">
        <v>4045</v>
      </c>
    </row>
    <row r="3184" spans="2:9" ht="15" customHeight="1" x14ac:dyDescent="0.25">
      <c r="B3184" s="9" t="s">
        <v>4040</v>
      </c>
      <c r="C3184" s="1">
        <v>6</v>
      </c>
      <c r="D3184" s="2" t="s">
        <v>8617</v>
      </c>
      <c r="E3184" s="16"/>
      <c r="F3184" s="16" t="str">
        <f>IF(INDEX(I.Electricity.ES3U18C2,6)="","",INDEX(I.Electricity.ES3U18C2,6))</f>
        <v/>
      </c>
      <c r="G3184" s="16"/>
      <c r="H3184" s="1" t="str">
        <f t="shared" si="97"/>
        <v>Complete</v>
      </c>
      <c r="I3184" s="68" t="s">
        <v>4046</v>
      </c>
    </row>
    <row r="3185" spans="2:9" ht="15" customHeight="1" x14ac:dyDescent="0.25">
      <c r="B3185" s="9" t="s">
        <v>4040</v>
      </c>
      <c r="C3185" s="1">
        <v>7</v>
      </c>
      <c r="D3185" s="2" t="s">
        <v>8617</v>
      </c>
      <c r="E3185" s="16"/>
      <c r="F3185" s="16" t="str">
        <f>IF(INDEX(I.Electricity.ES3U18C2,7)="","",INDEX(I.Electricity.ES3U18C2,7))</f>
        <v/>
      </c>
      <c r="G3185" s="16"/>
      <c r="H3185" s="1" t="str">
        <f t="shared" si="97"/>
        <v>Complete</v>
      </c>
      <c r="I3185" s="68" t="s">
        <v>4047</v>
      </c>
    </row>
    <row r="3186" spans="2:9" ht="15" customHeight="1" x14ac:dyDescent="0.25">
      <c r="B3186" s="9" t="s">
        <v>4040</v>
      </c>
      <c r="C3186" s="1">
        <v>8</v>
      </c>
      <c r="D3186" s="2" t="s">
        <v>8617</v>
      </c>
      <c r="E3186" s="16"/>
      <c r="F3186" s="16" t="str">
        <f>IF(INDEX(I.Electricity.ES3U18C2,8)="","",INDEX(I.Electricity.ES3U18C2,8))</f>
        <v/>
      </c>
      <c r="G3186" s="16"/>
      <c r="H3186" s="1" t="str">
        <f t="shared" si="97"/>
        <v>Complete</v>
      </c>
      <c r="I3186" s="68" t="s">
        <v>4048</v>
      </c>
    </row>
    <row r="3187" spans="2:9" ht="15" customHeight="1" x14ac:dyDescent="0.25">
      <c r="B3187" s="9" t="s">
        <v>4040</v>
      </c>
      <c r="C3187" s="1">
        <v>9</v>
      </c>
      <c r="D3187" s="2" t="s">
        <v>8617</v>
      </c>
      <c r="E3187" s="16"/>
      <c r="F3187" s="16" t="str">
        <f>IF(INDEX(I.Electricity.ES3U18C2,9)="","",INDEX(I.Electricity.ES3U18C2,9))</f>
        <v/>
      </c>
      <c r="G3187" s="16"/>
      <c r="H3187" s="1" t="str">
        <f t="shared" si="97"/>
        <v>Complete</v>
      </c>
      <c r="I3187" s="68" t="s">
        <v>4049</v>
      </c>
    </row>
    <row r="3188" spans="2:9" ht="15" customHeight="1" x14ac:dyDescent="0.25">
      <c r="B3188" s="9" t="s">
        <v>4040</v>
      </c>
      <c r="C3188" s="1">
        <v>10</v>
      </c>
      <c r="D3188" s="2" t="s">
        <v>8617</v>
      </c>
      <c r="E3188" s="16"/>
      <c r="F3188" s="16" t="str">
        <f>IF(INDEX(I.Electricity.ES3U18C2,10)="","",INDEX(I.Electricity.ES3U18C2,10))</f>
        <v/>
      </c>
      <c r="G3188" s="16"/>
      <c r="H3188" s="1" t="str">
        <f t="shared" si="97"/>
        <v>Complete</v>
      </c>
      <c r="I3188" s="68" t="s">
        <v>4050</v>
      </c>
    </row>
    <row r="3189" spans="2:9" ht="15" customHeight="1" x14ac:dyDescent="0.25">
      <c r="B3189" s="9" t="s">
        <v>4040</v>
      </c>
      <c r="C3189" s="1">
        <v>11</v>
      </c>
      <c r="D3189" s="2" t="s">
        <v>8617</v>
      </c>
      <c r="E3189" s="16"/>
      <c r="F3189" s="16" t="str">
        <f>IF(INDEX(I.Electricity.ES3U18C2,11)="","",INDEX(I.Electricity.ES3U18C2,11))</f>
        <v/>
      </c>
      <c r="G3189" s="16"/>
      <c r="H3189" s="1" t="str">
        <f t="shared" si="97"/>
        <v>Complete</v>
      </c>
      <c r="I3189" s="68" t="s">
        <v>4051</v>
      </c>
    </row>
    <row r="3190" spans="2:9" ht="15" customHeight="1" x14ac:dyDescent="0.25">
      <c r="B3190" s="9" t="s">
        <v>4040</v>
      </c>
      <c r="C3190" s="1">
        <v>12</v>
      </c>
      <c r="D3190" s="2" t="s">
        <v>8617</v>
      </c>
      <c r="E3190" s="16"/>
      <c r="F3190" s="16" t="str">
        <f>IF(INDEX(I.Electricity.ES3U18C2,12)="","",INDEX(I.Electricity.ES3U18C2,12))</f>
        <v/>
      </c>
      <c r="G3190" s="16"/>
      <c r="H3190" s="1" t="str">
        <f t="shared" si="97"/>
        <v>Complete</v>
      </c>
      <c r="I3190" s="68" t="s">
        <v>4052</v>
      </c>
    </row>
    <row r="3191" spans="2:9" ht="15" customHeight="1" x14ac:dyDescent="0.25">
      <c r="B3191" s="9" t="s">
        <v>4040</v>
      </c>
      <c r="C3191" s="1">
        <v>13</v>
      </c>
      <c r="D3191" s="2" t="s">
        <v>8617</v>
      </c>
      <c r="E3191" s="16"/>
      <c r="F3191" s="16" t="str">
        <f>IF(INDEX(I.Electricity.ES3U18C2,13)="","",INDEX(I.Electricity.ES3U18C2,13))</f>
        <v/>
      </c>
      <c r="G3191" s="16"/>
      <c r="H3191" s="1" t="str">
        <f t="shared" si="97"/>
        <v>Complete</v>
      </c>
      <c r="I3191" s="68" t="s">
        <v>4053</v>
      </c>
    </row>
    <row r="3192" spans="2:9" ht="15" customHeight="1" x14ac:dyDescent="0.25">
      <c r="B3192" s="9" t="s">
        <v>4040</v>
      </c>
      <c r="C3192" s="1">
        <v>14</v>
      </c>
      <c r="D3192" s="2" t="s">
        <v>8617</v>
      </c>
      <c r="E3192" s="16"/>
      <c r="F3192" s="16" t="str">
        <f>IF(INDEX(I.Electricity.ES3U18C2,14)="","",INDEX(I.Electricity.ES3U18C2,14))</f>
        <v/>
      </c>
      <c r="G3192" s="16"/>
      <c r="H3192" s="1" t="str">
        <f t="shared" si="97"/>
        <v>Complete</v>
      </c>
      <c r="I3192" s="68" t="s">
        <v>4054</v>
      </c>
    </row>
    <row r="3193" spans="2:9" ht="15" customHeight="1" x14ac:dyDescent="0.25">
      <c r="B3193" s="9" t="s">
        <v>4040</v>
      </c>
      <c r="C3193" s="1">
        <v>15</v>
      </c>
      <c r="D3193" s="2" t="s">
        <v>8617</v>
      </c>
      <c r="E3193" s="16"/>
      <c r="F3193" s="16" t="str">
        <f>IF(INDEX(I.Electricity.ES3U18C2,15)="","",INDEX(I.Electricity.ES3U18C2,15))</f>
        <v/>
      </c>
      <c r="G3193" s="16"/>
      <c r="H3193" s="1" t="str">
        <f t="shared" si="97"/>
        <v>Complete</v>
      </c>
      <c r="I3193" s="68" t="s">
        <v>4055</v>
      </c>
    </row>
    <row r="3194" spans="2:9" ht="15" customHeight="1" x14ac:dyDescent="0.25">
      <c r="B3194" s="9" t="s">
        <v>4040</v>
      </c>
      <c r="C3194" s="1">
        <v>16</v>
      </c>
      <c r="D3194" s="2" t="s">
        <v>8617</v>
      </c>
      <c r="E3194" s="16"/>
      <c r="F3194" s="16" t="str">
        <f>IF(INDEX(I.Electricity.ES3U18C2,16)="","",INDEX(I.Electricity.ES3U18C2,16))</f>
        <v/>
      </c>
      <c r="G3194" s="16"/>
      <c r="H3194" s="1" t="str">
        <f t="shared" si="97"/>
        <v>Complete</v>
      </c>
      <c r="I3194" s="68" t="s">
        <v>4056</v>
      </c>
    </row>
    <row r="3195" spans="2:9" ht="15" customHeight="1" x14ac:dyDescent="0.25">
      <c r="B3195" s="9" t="s">
        <v>4040</v>
      </c>
      <c r="C3195" s="1">
        <v>17</v>
      </c>
      <c r="D3195" s="2" t="s">
        <v>8617</v>
      </c>
      <c r="E3195" s="16"/>
      <c r="F3195" s="16" t="str">
        <f>IF(INDEX(I.Electricity.ES3U18C2,17)="","",INDEX(I.Electricity.ES3U18C2,17))</f>
        <v/>
      </c>
      <c r="G3195" s="16"/>
      <c r="H3195" s="1" t="str">
        <f t="shared" si="97"/>
        <v>Complete</v>
      </c>
      <c r="I3195" s="68" t="s">
        <v>4057</v>
      </c>
    </row>
    <row r="3196" spans="2:9" ht="15" customHeight="1" x14ac:dyDescent="0.25">
      <c r="B3196" s="9" t="s">
        <v>4040</v>
      </c>
      <c r="C3196" s="1">
        <v>18</v>
      </c>
      <c r="D3196" s="2" t="s">
        <v>8617</v>
      </c>
      <c r="E3196" s="16"/>
      <c r="F3196" s="16" t="str">
        <f>IF(INDEX(I.Electricity.ES3U18C2,18)="","",INDEX(I.Electricity.ES3U18C2,18))</f>
        <v/>
      </c>
      <c r="G3196" s="16"/>
      <c r="H3196" s="1" t="str">
        <f t="shared" si="97"/>
        <v>Complete</v>
      </c>
      <c r="I3196" s="68" t="s">
        <v>4058</v>
      </c>
    </row>
    <row r="3197" spans="2:9" ht="15" customHeight="1" x14ac:dyDescent="0.25">
      <c r="B3197" s="9" t="s">
        <v>4040</v>
      </c>
      <c r="C3197" s="1">
        <v>19</v>
      </c>
      <c r="D3197" s="2" t="s">
        <v>8617</v>
      </c>
      <c r="E3197" s="16"/>
      <c r="F3197" s="16" t="str">
        <f>IF(INDEX(I.Electricity.ES3U18C2,19)="","",INDEX(I.Electricity.ES3U18C2,19))</f>
        <v/>
      </c>
      <c r="G3197" s="16"/>
      <c r="H3197" s="1" t="str">
        <f t="shared" si="97"/>
        <v>Complete</v>
      </c>
      <c r="I3197" s="68" t="s">
        <v>4059</v>
      </c>
    </row>
    <row r="3198" spans="2:9" ht="15" customHeight="1" x14ac:dyDescent="0.25">
      <c r="B3198" s="9" t="s">
        <v>4040</v>
      </c>
      <c r="C3198" s="1">
        <v>20</v>
      </c>
      <c r="D3198" s="2" t="s">
        <v>8617</v>
      </c>
      <c r="E3198" s="16"/>
      <c r="F3198" s="16" t="str">
        <f>IF(INDEX(I.Electricity.ES3U18C2,20)="","",INDEX(I.Electricity.ES3U18C2,20))</f>
        <v/>
      </c>
      <c r="G3198" s="16"/>
      <c r="H3198" s="1" t="str">
        <f t="shared" si="97"/>
        <v>Complete</v>
      </c>
      <c r="I3198" s="68" t="s">
        <v>4060</v>
      </c>
    </row>
    <row r="3199" spans="2:9" ht="15" customHeight="1" x14ac:dyDescent="0.25">
      <c r="B3199" s="9" t="s">
        <v>4040</v>
      </c>
      <c r="C3199" s="1">
        <v>21</v>
      </c>
      <c r="D3199" s="2" t="s">
        <v>8617</v>
      </c>
      <c r="E3199" s="16"/>
      <c r="F3199" s="16" t="str">
        <f>IF(INDEX(I.Electricity.ES3U18C2,21)="","",INDEX(I.Electricity.ES3U18C2,21))</f>
        <v/>
      </c>
      <c r="G3199" s="16"/>
      <c r="H3199" s="1" t="str">
        <f t="shared" si="97"/>
        <v>Complete</v>
      </c>
      <c r="I3199" s="68" t="s">
        <v>4061</v>
      </c>
    </row>
    <row r="3200" spans="2:9" ht="15" customHeight="1" x14ac:dyDescent="0.25">
      <c r="B3200" s="9" t="s">
        <v>4040</v>
      </c>
      <c r="C3200" s="1">
        <v>22</v>
      </c>
      <c r="D3200" s="2" t="s">
        <v>8617</v>
      </c>
      <c r="E3200" s="16"/>
      <c r="F3200" s="16" t="str">
        <f>IF(INDEX(I.Electricity.ES3U18C2,22)="","",INDEX(I.Electricity.ES3U18C2,22))</f>
        <v/>
      </c>
      <c r="G3200" s="16"/>
      <c r="H3200" s="1" t="str">
        <f t="shared" si="97"/>
        <v>Complete</v>
      </c>
      <c r="I3200" s="68" t="s">
        <v>4062</v>
      </c>
    </row>
    <row r="3201" spans="2:9" ht="15" customHeight="1" x14ac:dyDescent="0.25">
      <c r="B3201" s="9" t="s">
        <v>4040</v>
      </c>
      <c r="C3201" s="1">
        <v>23</v>
      </c>
      <c r="D3201" s="2" t="s">
        <v>8617</v>
      </c>
      <c r="E3201" s="16"/>
      <c r="F3201" s="16" t="str">
        <f>IF(INDEX(I.Electricity.ES3U18C2,23)="","",INDEX(I.Electricity.ES3U18C2,23))</f>
        <v/>
      </c>
      <c r="G3201" s="16"/>
      <c r="H3201" s="1" t="str">
        <f t="shared" si="97"/>
        <v>Complete</v>
      </c>
      <c r="I3201" s="68" t="s">
        <v>4063</v>
      </c>
    </row>
    <row r="3202" spans="2:9" ht="15" customHeight="1" x14ac:dyDescent="0.25">
      <c r="B3202" s="7" t="s">
        <v>4040</v>
      </c>
      <c r="C3202" s="5">
        <v>24</v>
      </c>
      <c r="D3202" s="6" t="s">
        <v>8617</v>
      </c>
      <c r="E3202" s="76"/>
      <c r="F3202" s="76" t="str">
        <f>IF(INDEX(I.Electricity.ES3U18C2,24)="","",INDEX(I.Electricity.ES3U18C2,24))</f>
        <v/>
      </c>
      <c r="G3202" s="76"/>
      <c r="H3202" s="5" t="str">
        <f t="shared" si="97"/>
        <v>Complete</v>
      </c>
      <c r="I3202" s="71" t="s">
        <v>4064</v>
      </c>
    </row>
    <row r="3203" spans="2:9" ht="15" customHeight="1" x14ac:dyDescent="0.25">
      <c r="B3203" s="9" t="s">
        <v>4065</v>
      </c>
      <c r="C3203" s="1">
        <v>1</v>
      </c>
      <c r="D3203" s="2" t="s">
        <v>8618</v>
      </c>
      <c r="E3203" s="16"/>
      <c r="F3203" s="16" t="str">
        <f>IF(INDEX(I.Electricity.ES3U19C2,1)="","",INDEX(I.Electricity.ES3U19C2,1))</f>
        <v/>
      </c>
      <c r="G3203" s="16"/>
      <c r="H3203" s="1" t="str">
        <f t="shared" ref="H3203:H3226" si="98">IF(AND(I.Developer.ES3=TRUE,I.Facility.UnitCount&gt;=19,I.Developer.C2=TRUE,F3203=""),"Incomplete","Complete")</f>
        <v>Complete</v>
      </c>
      <c r="I3203" s="68" t="s">
        <v>4066</v>
      </c>
    </row>
    <row r="3204" spans="2:9" ht="15" customHeight="1" x14ac:dyDescent="0.25">
      <c r="B3204" s="9" t="s">
        <v>4065</v>
      </c>
      <c r="C3204" s="1">
        <v>2</v>
      </c>
      <c r="D3204" s="2" t="s">
        <v>8618</v>
      </c>
      <c r="E3204" s="16"/>
      <c r="F3204" s="16" t="str">
        <f>IF(INDEX(I.Electricity.ES3U19C2,2)="","",INDEX(I.Electricity.ES3U19C2,2))</f>
        <v/>
      </c>
      <c r="G3204" s="16"/>
      <c r="H3204" s="1" t="str">
        <f t="shared" si="98"/>
        <v>Complete</v>
      </c>
      <c r="I3204" s="68" t="s">
        <v>4067</v>
      </c>
    </row>
    <row r="3205" spans="2:9" ht="15" customHeight="1" x14ac:dyDescent="0.25">
      <c r="B3205" s="9" t="s">
        <v>4065</v>
      </c>
      <c r="C3205" s="1">
        <v>3</v>
      </c>
      <c r="D3205" s="2" t="s">
        <v>8618</v>
      </c>
      <c r="E3205" s="16"/>
      <c r="F3205" s="16" t="str">
        <f>IF(INDEX(I.Electricity.ES3U19C2,3)="","",INDEX(I.Electricity.ES3U19C2,3))</f>
        <v/>
      </c>
      <c r="G3205" s="16"/>
      <c r="H3205" s="1" t="str">
        <f t="shared" si="98"/>
        <v>Complete</v>
      </c>
      <c r="I3205" s="68" t="s">
        <v>4068</v>
      </c>
    </row>
    <row r="3206" spans="2:9" ht="15" customHeight="1" x14ac:dyDescent="0.25">
      <c r="B3206" s="9" t="s">
        <v>4065</v>
      </c>
      <c r="C3206" s="1">
        <v>4</v>
      </c>
      <c r="D3206" s="2" t="s">
        <v>8618</v>
      </c>
      <c r="E3206" s="16"/>
      <c r="F3206" s="16" t="str">
        <f>IF(INDEX(I.Electricity.ES3U19C2,4)="","",INDEX(I.Electricity.ES3U19C2,4))</f>
        <v/>
      </c>
      <c r="G3206" s="16"/>
      <c r="H3206" s="1" t="str">
        <f t="shared" si="98"/>
        <v>Complete</v>
      </c>
      <c r="I3206" s="68" t="s">
        <v>4069</v>
      </c>
    </row>
    <row r="3207" spans="2:9" ht="15" customHeight="1" x14ac:dyDescent="0.25">
      <c r="B3207" s="9" t="s">
        <v>4065</v>
      </c>
      <c r="C3207" s="1">
        <v>5</v>
      </c>
      <c r="D3207" s="2" t="s">
        <v>8618</v>
      </c>
      <c r="E3207" s="16"/>
      <c r="F3207" s="16" t="str">
        <f>IF(INDEX(I.Electricity.ES3U19C2,5)="","",INDEX(I.Electricity.ES3U19C2,5))</f>
        <v/>
      </c>
      <c r="G3207" s="16"/>
      <c r="H3207" s="1" t="str">
        <f t="shared" si="98"/>
        <v>Complete</v>
      </c>
      <c r="I3207" s="68" t="s">
        <v>4070</v>
      </c>
    </row>
    <row r="3208" spans="2:9" ht="15" customHeight="1" x14ac:dyDescent="0.25">
      <c r="B3208" s="9" t="s">
        <v>4065</v>
      </c>
      <c r="C3208" s="1">
        <v>6</v>
      </c>
      <c r="D3208" s="2" t="s">
        <v>8618</v>
      </c>
      <c r="E3208" s="16"/>
      <c r="F3208" s="16" t="str">
        <f>IF(INDEX(I.Electricity.ES3U19C2,6)="","",INDEX(I.Electricity.ES3U19C2,6))</f>
        <v/>
      </c>
      <c r="G3208" s="16"/>
      <c r="H3208" s="1" t="str">
        <f t="shared" si="98"/>
        <v>Complete</v>
      </c>
      <c r="I3208" s="68" t="s">
        <v>4071</v>
      </c>
    </row>
    <row r="3209" spans="2:9" ht="15" customHeight="1" x14ac:dyDescent="0.25">
      <c r="B3209" s="9" t="s">
        <v>4065</v>
      </c>
      <c r="C3209" s="1">
        <v>7</v>
      </c>
      <c r="D3209" s="2" t="s">
        <v>8618</v>
      </c>
      <c r="E3209" s="16"/>
      <c r="F3209" s="16" t="str">
        <f>IF(INDEX(I.Electricity.ES3U19C2,7)="","",INDEX(I.Electricity.ES3U19C2,7))</f>
        <v/>
      </c>
      <c r="G3209" s="16"/>
      <c r="H3209" s="1" t="str">
        <f t="shared" si="98"/>
        <v>Complete</v>
      </c>
      <c r="I3209" s="68" t="s">
        <v>4072</v>
      </c>
    </row>
    <row r="3210" spans="2:9" ht="15" customHeight="1" x14ac:dyDescent="0.25">
      <c r="B3210" s="9" t="s">
        <v>4065</v>
      </c>
      <c r="C3210" s="1">
        <v>8</v>
      </c>
      <c r="D3210" s="2" t="s">
        <v>8618</v>
      </c>
      <c r="E3210" s="16"/>
      <c r="F3210" s="16" t="str">
        <f>IF(INDEX(I.Electricity.ES3U19C2,8)="","",INDEX(I.Electricity.ES3U19C2,8))</f>
        <v/>
      </c>
      <c r="G3210" s="16"/>
      <c r="H3210" s="1" t="str">
        <f t="shared" si="98"/>
        <v>Complete</v>
      </c>
      <c r="I3210" s="68" t="s">
        <v>4073</v>
      </c>
    </row>
    <row r="3211" spans="2:9" ht="15" customHeight="1" x14ac:dyDescent="0.25">
      <c r="B3211" s="9" t="s">
        <v>4065</v>
      </c>
      <c r="C3211" s="1">
        <v>9</v>
      </c>
      <c r="D3211" s="2" t="s">
        <v>8618</v>
      </c>
      <c r="E3211" s="16"/>
      <c r="F3211" s="16" t="str">
        <f>IF(INDEX(I.Electricity.ES3U19C2,9)="","",INDEX(I.Electricity.ES3U19C2,9))</f>
        <v/>
      </c>
      <c r="G3211" s="16"/>
      <c r="H3211" s="1" t="str">
        <f t="shared" si="98"/>
        <v>Complete</v>
      </c>
      <c r="I3211" s="68" t="s">
        <v>4074</v>
      </c>
    </row>
    <row r="3212" spans="2:9" ht="15" customHeight="1" x14ac:dyDescent="0.25">
      <c r="B3212" s="9" t="s">
        <v>4065</v>
      </c>
      <c r="C3212" s="1">
        <v>10</v>
      </c>
      <c r="D3212" s="2" t="s">
        <v>8618</v>
      </c>
      <c r="E3212" s="16"/>
      <c r="F3212" s="16" t="str">
        <f>IF(INDEX(I.Electricity.ES3U19C2,10)="","",INDEX(I.Electricity.ES3U19C2,10))</f>
        <v/>
      </c>
      <c r="G3212" s="16"/>
      <c r="H3212" s="1" t="str">
        <f t="shared" si="98"/>
        <v>Complete</v>
      </c>
      <c r="I3212" s="68" t="s">
        <v>4075</v>
      </c>
    </row>
    <row r="3213" spans="2:9" ht="15" customHeight="1" x14ac:dyDescent="0.25">
      <c r="B3213" s="9" t="s">
        <v>4065</v>
      </c>
      <c r="C3213" s="1">
        <v>11</v>
      </c>
      <c r="D3213" s="2" t="s">
        <v>8618</v>
      </c>
      <c r="E3213" s="16"/>
      <c r="F3213" s="16" t="str">
        <f>IF(INDEX(I.Electricity.ES3U19C2,11)="","",INDEX(I.Electricity.ES3U19C2,11))</f>
        <v/>
      </c>
      <c r="G3213" s="16"/>
      <c r="H3213" s="1" t="str">
        <f t="shared" si="98"/>
        <v>Complete</v>
      </c>
      <c r="I3213" s="68" t="s">
        <v>4076</v>
      </c>
    </row>
    <row r="3214" spans="2:9" ht="15" customHeight="1" x14ac:dyDescent="0.25">
      <c r="B3214" s="9" t="s">
        <v>4065</v>
      </c>
      <c r="C3214" s="1">
        <v>12</v>
      </c>
      <c r="D3214" s="2" t="s">
        <v>8618</v>
      </c>
      <c r="E3214" s="16"/>
      <c r="F3214" s="16" t="str">
        <f>IF(INDEX(I.Electricity.ES3U19C2,12)="","",INDEX(I.Electricity.ES3U19C2,12))</f>
        <v/>
      </c>
      <c r="G3214" s="16"/>
      <c r="H3214" s="1" t="str">
        <f t="shared" si="98"/>
        <v>Complete</v>
      </c>
      <c r="I3214" s="68" t="s">
        <v>4077</v>
      </c>
    </row>
    <row r="3215" spans="2:9" ht="15" customHeight="1" x14ac:dyDescent="0.25">
      <c r="B3215" s="9" t="s">
        <v>4065</v>
      </c>
      <c r="C3215" s="1">
        <v>13</v>
      </c>
      <c r="D3215" s="2" t="s">
        <v>8618</v>
      </c>
      <c r="E3215" s="16"/>
      <c r="F3215" s="16" t="str">
        <f>IF(INDEX(I.Electricity.ES3U19C2,13)="","",INDEX(I.Electricity.ES3U19C2,13))</f>
        <v/>
      </c>
      <c r="G3215" s="16"/>
      <c r="H3215" s="1" t="str">
        <f t="shared" si="98"/>
        <v>Complete</v>
      </c>
      <c r="I3215" s="68" t="s">
        <v>4078</v>
      </c>
    </row>
    <row r="3216" spans="2:9" ht="15" customHeight="1" x14ac:dyDescent="0.25">
      <c r="B3216" s="9" t="s">
        <v>4065</v>
      </c>
      <c r="C3216" s="1">
        <v>14</v>
      </c>
      <c r="D3216" s="2" t="s">
        <v>8618</v>
      </c>
      <c r="E3216" s="16"/>
      <c r="F3216" s="16" t="str">
        <f>IF(INDEX(I.Electricity.ES3U19C2,14)="","",INDEX(I.Electricity.ES3U19C2,14))</f>
        <v/>
      </c>
      <c r="G3216" s="16"/>
      <c r="H3216" s="1" t="str">
        <f t="shared" si="98"/>
        <v>Complete</v>
      </c>
      <c r="I3216" s="68" t="s">
        <v>4079</v>
      </c>
    </row>
    <row r="3217" spans="2:9" ht="15" customHeight="1" x14ac:dyDescent="0.25">
      <c r="B3217" s="9" t="s">
        <v>4065</v>
      </c>
      <c r="C3217" s="1">
        <v>15</v>
      </c>
      <c r="D3217" s="2" t="s">
        <v>8618</v>
      </c>
      <c r="E3217" s="16"/>
      <c r="F3217" s="16" t="str">
        <f>IF(INDEX(I.Electricity.ES3U19C2,15)="","",INDEX(I.Electricity.ES3U19C2,15))</f>
        <v/>
      </c>
      <c r="G3217" s="16"/>
      <c r="H3217" s="1" t="str">
        <f t="shared" si="98"/>
        <v>Complete</v>
      </c>
      <c r="I3217" s="68" t="s">
        <v>4080</v>
      </c>
    </row>
    <row r="3218" spans="2:9" ht="15" customHeight="1" x14ac:dyDescent="0.25">
      <c r="B3218" s="9" t="s">
        <v>4065</v>
      </c>
      <c r="C3218" s="1">
        <v>16</v>
      </c>
      <c r="D3218" s="2" t="s">
        <v>8618</v>
      </c>
      <c r="E3218" s="16"/>
      <c r="F3218" s="16" t="str">
        <f>IF(INDEX(I.Electricity.ES3U19C2,16)="","",INDEX(I.Electricity.ES3U19C2,16))</f>
        <v/>
      </c>
      <c r="G3218" s="16"/>
      <c r="H3218" s="1" t="str">
        <f t="shared" si="98"/>
        <v>Complete</v>
      </c>
      <c r="I3218" s="68" t="s">
        <v>4081</v>
      </c>
    </row>
    <row r="3219" spans="2:9" ht="15" customHeight="1" x14ac:dyDescent="0.25">
      <c r="B3219" s="9" t="s">
        <v>4065</v>
      </c>
      <c r="C3219" s="1">
        <v>17</v>
      </c>
      <c r="D3219" s="2" t="s">
        <v>8618</v>
      </c>
      <c r="E3219" s="16"/>
      <c r="F3219" s="16" t="str">
        <f>IF(INDEX(I.Electricity.ES3U19C2,17)="","",INDEX(I.Electricity.ES3U19C2,17))</f>
        <v/>
      </c>
      <c r="G3219" s="16"/>
      <c r="H3219" s="1" t="str">
        <f t="shared" si="98"/>
        <v>Complete</v>
      </c>
      <c r="I3219" s="68" t="s">
        <v>4082</v>
      </c>
    </row>
    <row r="3220" spans="2:9" ht="15" customHeight="1" x14ac:dyDescent="0.25">
      <c r="B3220" s="9" t="s">
        <v>4065</v>
      </c>
      <c r="C3220" s="1">
        <v>18</v>
      </c>
      <c r="D3220" s="2" t="s">
        <v>8618</v>
      </c>
      <c r="E3220" s="16"/>
      <c r="F3220" s="16" t="str">
        <f>IF(INDEX(I.Electricity.ES3U19C2,18)="","",INDEX(I.Electricity.ES3U19C2,18))</f>
        <v/>
      </c>
      <c r="G3220" s="16"/>
      <c r="H3220" s="1" t="str">
        <f t="shared" si="98"/>
        <v>Complete</v>
      </c>
      <c r="I3220" s="68" t="s">
        <v>4083</v>
      </c>
    </row>
    <row r="3221" spans="2:9" ht="15" customHeight="1" x14ac:dyDescent="0.25">
      <c r="B3221" s="9" t="s">
        <v>4065</v>
      </c>
      <c r="C3221" s="1">
        <v>19</v>
      </c>
      <c r="D3221" s="2" t="s">
        <v>8618</v>
      </c>
      <c r="E3221" s="16"/>
      <c r="F3221" s="16" t="str">
        <f>IF(INDEX(I.Electricity.ES3U19C2,19)="","",INDEX(I.Electricity.ES3U19C2,19))</f>
        <v/>
      </c>
      <c r="G3221" s="16"/>
      <c r="H3221" s="1" t="str">
        <f t="shared" si="98"/>
        <v>Complete</v>
      </c>
      <c r="I3221" s="68" t="s">
        <v>4084</v>
      </c>
    </row>
    <row r="3222" spans="2:9" ht="15" customHeight="1" x14ac:dyDescent="0.25">
      <c r="B3222" s="9" t="s">
        <v>4065</v>
      </c>
      <c r="C3222" s="1">
        <v>20</v>
      </c>
      <c r="D3222" s="2" t="s">
        <v>8618</v>
      </c>
      <c r="E3222" s="16"/>
      <c r="F3222" s="16" t="str">
        <f>IF(INDEX(I.Electricity.ES3U19C2,20)="","",INDEX(I.Electricity.ES3U19C2,20))</f>
        <v/>
      </c>
      <c r="G3222" s="16"/>
      <c r="H3222" s="1" t="str">
        <f t="shared" si="98"/>
        <v>Complete</v>
      </c>
      <c r="I3222" s="68" t="s">
        <v>4085</v>
      </c>
    </row>
    <row r="3223" spans="2:9" ht="15" customHeight="1" x14ac:dyDescent="0.25">
      <c r="B3223" s="9" t="s">
        <v>4065</v>
      </c>
      <c r="C3223" s="1">
        <v>21</v>
      </c>
      <c r="D3223" s="2" t="s">
        <v>8618</v>
      </c>
      <c r="E3223" s="16"/>
      <c r="F3223" s="16" t="str">
        <f>IF(INDEX(I.Electricity.ES3U19C2,21)="","",INDEX(I.Electricity.ES3U19C2,21))</f>
        <v/>
      </c>
      <c r="G3223" s="16"/>
      <c r="H3223" s="1" t="str">
        <f t="shared" si="98"/>
        <v>Complete</v>
      </c>
      <c r="I3223" s="68" t="s">
        <v>4086</v>
      </c>
    </row>
    <row r="3224" spans="2:9" ht="15" customHeight="1" x14ac:dyDescent="0.25">
      <c r="B3224" s="9" t="s">
        <v>4065</v>
      </c>
      <c r="C3224" s="1">
        <v>22</v>
      </c>
      <c r="D3224" s="2" t="s">
        <v>8618</v>
      </c>
      <c r="E3224" s="16"/>
      <c r="F3224" s="16" t="str">
        <f>IF(INDEX(I.Electricity.ES3U19C2,22)="","",INDEX(I.Electricity.ES3U19C2,22))</f>
        <v/>
      </c>
      <c r="G3224" s="16"/>
      <c r="H3224" s="1" t="str">
        <f t="shared" si="98"/>
        <v>Complete</v>
      </c>
      <c r="I3224" s="68" t="s">
        <v>4087</v>
      </c>
    </row>
    <row r="3225" spans="2:9" ht="15" customHeight="1" x14ac:dyDescent="0.25">
      <c r="B3225" s="9" t="s">
        <v>4065</v>
      </c>
      <c r="C3225" s="1">
        <v>23</v>
      </c>
      <c r="D3225" s="2" t="s">
        <v>8618</v>
      </c>
      <c r="E3225" s="16"/>
      <c r="F3225" s="16" t="str">
        <f>IF(INDEX(I.Electricity.ES3U19C2,23)="","",INDEX(I.Electricity.ES3U19C2,23))</f>
        <v/>
      </c>
      <c r="G3225" s="16"/>
      <c r="H3225" s="1" t="str">
        <f t="shared" si="98"/>
        <v>Complete</v>
      </c>
      <c r="I3225" s="68" t="s">
        <v>4088</v>
      </c>
    </row>
    <row r="3226" spans="2:9" ht="15" customHeight="1" x14ac:dyDescent="0.25">
      <c r="B3226" s="7" t="s">
        <v>4065</v>
      </c>
      <c r="C3226" s="5">
        <v>24</v>
      </c>
      <c r="D3226" s="6" t="s">
        <v>8618</v>
      </c>
      <c r="E3226" s="76"/>
      <c r="F3226" s="76" t="str">
        <f>IF(INDEX(I.Electricity.ES3U19C2,24)="","",INDEX(I.Electricity.ES3U19C2,24))</f>
        <v/>
      </c>
      <c r="G3226" s="76"/>
      <c r="H3226" s="5" t="str">
        <f t="shared" si="98"/>
        <v>Complete</v>
      </c>
      <c r="I3226" s="71" t="s">
        <v>4089</v>
      </c>
    </row>
    <row r="3227" spans="2:9" ht="15" customHeight="1" x14ac:dyDescent="0.25">
      <c r="B3227" s="9" t="s">
        <v>4090</v>
      </c>
      <c r="C3227" s="1">
        <v>1</v>
      </c>
      <c r="D3227" s="2" t="s">
        <v>8619</v>
      </c>
      <c r="E3227" s="16"/>
      <c r="F3227" s="16" t="str">
        <f>IF(INDEX(I.Electricity.ES3U20C2,1)="","",INDEX(I.Electricity.ES3U20C2,1))</f>
        <v/>
      </c>
      <c r="G3227" s="16"/>
      <c r="H3227" s="1" t="str">
        <f t="shared" ref="H3227:H3250" si="99">IF(AND(I.Developer.ES3=TRUE,I.Facility.UnitCount&gt;=20,I.Developer.C2=TRUE,F3227=""),"Incomplete","Complete")</f>
        <v>Complete</v>
      </c>
      <c r="I3227" s="68" t="s">
        <v>4091</v>
      </c>
    </row>
    <row r="3228" spans="2:9" ht="15" customHeight="1" x14ac:dyDescent="0.25">
      <c r="B3228" s="9" t="s">
        <v>4090</v>
      </c>
      <c r="C3228" s="1">
        <v>2</v>
      </c>
      <c r="D3228" s="2" t="s">
        <v>8619</v>
      </c>
      <c r="E3228" s="16"/>
      <c r="F3228" s="16" t="str">
        <f>IF(INDEX(I.Electricity.ES3U20C2,2)="","",INDEX(I.Electricity.ES3U20C2,2))</f>
        <v/>
      </c>
      <c r="G3228" s="16"/>
      <c r="H3228" s="1" t="str">
        <f t="shared" si="99"/>
        <v>Complete</v>
      </c>
      <c r="I3228" s="68" t="s">
        <v>4092</v>
      </c>
    </row>
    <row r="3229" spans="2:9" ht="15" customHeight="1" x14ac:dyDescent="0.25">
      <c r="B3229" s="9" t="s">
        <v>4090</v>
      </c>
      <c r="C3229" s="1">
        <v>3</v>
      </c>
      <c r="D3229" s="2" t="s">
        <v>8619</v>
      </c>
      <c r="E3229" s="16"/>
      <c r="F3229" s="16" t="str">
        <f>IF(INDEX(I.Electricity.ES3U20C2,3)="","",INDEX(I.Electricity.ES3U20C2,3))</f>
        <v/>
      </c>
      <c r="G3229" s="16"/>
      <c r="H3229" s="1" t="str">
        <f t="shared" si="99"/>
        <v>Complete</v>
      </c>
      <c r="I3229" s="68" t="s">
        <v>4093</v>
      </c>
    </row>
    <row r="3230" spans="2:9" ht="15" customHeight="1" x14ac:dyDescent="0.25">
      <c r="B3230" s="9" t="s">
        <v>4090</v>
      </c>
      <c r="C3230" s="1">
        <v>4</v>
      </c>
      <c r="D3230" s="2" t="s">
        <v>8619</v>
      </c>
      <c r="E3230" s="16"/>
      <c r="F3230" s="16" t="str">
        <f>IF(INDEX(I.Electricity.ES3U20C2,4)="","",INDEX(I.Electricity.ES3U20C2,4))</f>
        <v/>
      </c>
      <c r="G3230" s="16"/>
      <c r="H3230" s="1" t="str">
        <f t="shared" si="99"/>
        <v>Complete</v>
      </c>
      <c r="I3230" s="68" t="s">
        <v>4094</v>
      </c>
    </row>
    <row r="3231" spans="2:9" ht="15" customHeight="1" x14ac:dyDescent="0.25">
      <c r="B3231" s="9" t="s">
        <v>4090</v>
      </c>
      <c r="C3231" s="1">
        <v>5</v>
      </c>
      <c r="D3231" s="2" t="s">
        <v>8619</v>
      </c>
      <c r="E3231" s="16"/>
      <c r="F3231" s="16" t="str">
        <f>IF(INDEX(I.Electricity.ES3U20C2,5)="","",INDEX(I.Electricity.ES3U20C2,5))</f>
        <v/>
      </c>
      <c r="G3231" s="16"/>
      <c r="H3231" s="1" t="str">
        <f t="shared" si="99"/>
        <v>Complete</v>
      </c>
      <c r="I3231" s="68" t="s">
        <v>4095</v>
      </c>
    </row>
    <row r="3232" spans="2:9" ht="15" customHeight="1" x14ac:dyDescent="0.25">
      <c r="B3232" s="9" t="s">
        <v>4090</v>
      </c>
      <c r="C3232" s="1">
        <v>6</v>
      </c>
      <c r="D3232" s="2" t="s">
        <v>8619</v>
      </c>
      <c r="E3232" s="16"/>
      <c r="F3232" s="16" t="str">
        <f>IF(INDEX(I.Electricity.ES3U20C2,6)="","",INDEX(I.Electricity.ES3U20C2,6))</f>
        <v/>
      </c>
      <c r="G3232" s="16"/>
      <c r="H3232" s="1" t="str">
        <f t="shared" si="99"/>
        <v>Complete</v>
      </c>
      <c r="I3232" s="68" t="s">
        <v>4096</v>
      </c>
    </row>
    <row r="3233" spans="2:9" ht="15" customHeight="1" x14ac:dyDescent="0.25">
      <c r="B3233" s="9" t="s">
        <v>4090</v>
      </c>
      <c r="C3233" s="1">
        <v>7</v>
      </c>
      <c r="D3233" s="2" t="s">
        <v>8619</v>
      </c>
      <c r="E3233" s="16"/>
      <c r="F3233" s="16" t="str">
        <f>IF(INDEX(I.Electricity.ES3U20C2,7)="","",INDEX(I.Electricity.ES3U20C2,7))</f>
        <v/>
      </c>
      <c r="G3233" s="16"/>
      <c r="H3233" s="1" t="str">
        <f t="shared" si="99"/>
        <v>Complete</v>
      </c>
      <c r="I3233" s="68" t="s">
        <v>4097</v>
      </c>
    </row>
    <row r="3234" spans="2:9" ht="15" customHeight="1" x14ac:dyDescent="0.25">
      <c r="B3234" s="9" t="s">
        <v>4090</v>
      </c>
      <c r="C3234" s="1">
        <v>8</v>
      </c>
      <c r="D3234" s="2" t="s">
        <v>8619</v>
      </c>
      <c r="E3234" s="16"/>
      <c r="F3234" s="16" t="str">
        <f>IF(INDEX(I.Electricity.ES3U20C2,8)="","",INDEX(I.Electricity.ES3U20C2,8))</f>
        <v/>
      </c>
      <c r="G3234" s="16"/>
      <c r="H3234" s="1" t="str">
        <f t="shared" si="99"/>
        <v>Complete</v>
      </c>
      <c r="I3234" s="68" t="s">
        <v>4098</v>
      </c>
    </row>
    <row r="3235" spans="2:9" ht="15" customHeight="1" x14ac:dyDescent="0.25">
      <c r="B3235" s="9" t="s">
        <v>4090</v>
      </c>
      <c r="C3235" s="1">
        <v>9</v>
      </c>
      <c r="D3235" s="2" t="s">
        <v>8619</v>
      </c>
      <c r="E3235" s="16"/>
      <c r="F3235" s="16" t="str">
        <f>IF(INDEX(I.Electricity.ES3U20C2,9)="","",INDEX(I.Electricity.ES3U20C2,9))</f>
        <v/>
      </c>
      <c r="G3235" s="16"/>
      <c r="H3235" s="1" t="str">
        <f t="shared" si="99"/>
        <v>Complete</v>
      </c>
      <c r="I3235" s="68" t="s">
        <v>4099</v>
      </c>
    </row>
    <row r="3236" spans="2:9" ht="15" customHeight="1" x14ac:dyDescent="0.25">
      <c r="B3236" s="9" t="s">
        <v>4090</v>
      </c>
      <c r="C3236" s="1">
        <v>10</v>
      </c>
      <c r="D3236" s="2" t="s">
        <v>8619</v>
      </c>
      <c r="E3236" s="16"/>
      <c r="F3236" s="16" t="str">
        <f>IF(INDEX(I.Electricity.ES3U20C2,10)="","",INDEX(I.Electricity.ES3U20C2,10))</f>
        <v/>
      </c>
      <c r="G3236" s="16"/>
      <c r="H3236" s="1" t="str">
        <f t="shared" si="99"/>
        <v>Complete</v>
      </c>
      <c r="I3236" s="68" t="s">
        <v>4100</v>
      </c>
    </row>
    <row r="3237" spans="2:9" ht="15" customHeight="1" x14ac:dyDescent="0.25">
      <c r="B3237" s="9" t="s">
        <v>4090</v>
      </c>
      <c r="C3237" s="1">
        <v>11</v>
      </c>
      <c r="D3237" s="2" t="s">
        <v>8619</v>
      </c>
      <c r="E3237" s="16"/>
      <c r="F3237" s="16" t="str">
        <f>IF(INDEX(I.Electricity.ES3U20C2,11)="","",INDEX(I.Electricity.ES3U20C2,11))</f>
        <v/>
      </c>
      <c r="G3237" s="16"/>
      <c r="H3237" s="1" t="str">
        <f t="shared" si="99"/>
        <v>Complete</v>
      </c>
      <c r="I3237" s="68" t="s">
        <v>4101</v>
      </c>
    </row>
    <row r="3238" spans="2:9" ht="15" customHeight="1" x14ac:dyDescent="0.25">
      <c r="B3238" s="9" t="s">
        <v>4090</v>
      </c>
      <c r="C3238" s="1">
        <v>12</v>
      </c>
      <c r="D3238" s="2" t="s">
        <v>8619</v>
      </c>
      <c r="E3238" s="16"/>
      <c r="F3238" s="16" t="str">
        <f>IF(INDEX(I.Electricity.ES3U20C2,12)="","",INDEX(I.Electricity.ES3U20C2,12))</f>
        <v/>
      </c>
      <c r="G3238" s="16"/>
      <c r="H3238" s="1" t="str">
        <f t="shared" si="99"/>
        <v>Complete</v>
      </c>
      <c r="I3238" s="68" t="s">
        <v>4102</v>
      </c>
    </row>
    <row r="3239" spans="2:9" ht="15" customHeight="1" x14ac:dyDescent="0.25">
      <c r="B3239" s="9" t="s">
        <v>4090</v>
      </c>
      <c r="C3239" s="1">
        <v>13</v>
      </c>
      <c r="D3239" s="2" t="s">
        <v>8619</v>
      </c>
      <c r="E3239" s="16"/>
      <c r="F3239" s="16" t="str">
        <f>IF(INDEX(I.Electricity.ES3U20C2,13)="","",INDEX(I.Electricity.ES3U20C2,13))</f>
        <v/>
      </c>
      <c r="G3239" s="16"/>
      <c r="H3239" s="1" t="str">
        <f t="shared" si="99"/>
        <v>Complete</v>
      </c>
      <c r="I3239" s="68" t="s">
        <v>4103</v>
      </c>
    </row>
    <row r="3240" spans="2:9" ht="15" customHeight="1" x14ac:dyDescent="0.25">
      <c r="B3240" s="9" t="s">
        <v>4090</v>
      </c>
      <c r="C3240" s="1">
        <v>14</v>
      </c>
      <c r="D3240" s="2" t="s">
        <v>8619</v>
      </c>
      <c r="E3240" s="16"/>
      <c r="F3240" s="16" t="str">
        <f>IF(INDEX(I.Electricity.ES3U20C2,14)="","",INDEX(I.Electricity.ES3U20C2,14))</f>
        <v/>
      </c>
      <c r="G3240" s="16"/>
      <c r="H3240" s="1" t="str">
        <f t="shared" si="99"/>
        <v>Complete</v>
      </c>
      <c r="I3240" s="68" t="s">
        <v>4104</v>
      </c>
    </row>
    <row r="3241" spans="2:9" ht="15" customHeight="1" x14ac:dyDescent="0.25">
      <c r="B3241" s="9" t="s">
        <v>4090</v>
      </c>
      <c r="C3241" s="1">
        <v>15</v>
      </c>
      <c r="D3241" s="2" t="s">
        <v>8619</v>
      </c>
      <c r="E3241" s="16"/>
      <c r="F3241" s="16" t="str">
        <f>IF(INDEX(I.Electricity.ES3U20C2,15)="","",INDEX(I.Electricity.ES3U20C2,15))</f>
        <v/>
      </c>
      <c r="G3241" s="16"/>
      <c r="H3241" s="1" t="str">
        <f t="shared" si="99"/>
        <v>Complete</v>
      </c>
      <c r="I3241" s="68" t="s">
        <v>4105</v>
      </c>
    </row>
    <row r="3242" spans="2:9" ht="15" customHeight="1" x14ac:dyDescent="0.25">
      <c r="B3242" s="9" t="s">
        <v>4090</v>
      </c>
      <c r="C3242" s="1">
        <v>16</v>
      </c>
      <c r="D3242" s="2" t="s">
        <v>8619</v>
      </c>
      <c r="E3242" s="16"/>
      <c r="F3242" s="16" t="str">
        <f>IF(INDEX(I.Electricity.ES3U20C2,16)="","",INDEX(I.Electricity.ES3U20C2,16))</f>
        <v/>
      </c>
      <c r="G3242" s="16"/>
      <c r="H3242" s="1" t="str">
        <f t="shared" si="99"/>
        <v>Complete</v>
      </c>
      <c r="I3242" s="68" t="s">
        <v>4106</v>
      </c>
    </row>
    <row r="3243" spans="2:9" ht="15" customHeight="1" x14ac:dyDescent="0.25">
      <c r="B3243" s="9" t="s">
        <v>4090</v>
      </c>
      <c r="C3243" s="1">
        <v>17</v>
      </c>
      <c r="D3243" s="2" t="s">
        <v>8619</v>
      </c>
      <c r="E3243" s="16"/>
      <c r="F3243" s="16" t="str">
        <f>IF(INDEX(I.Electricity.ES3U20C2,17)="","",INDEX(I.Electricity.ES3U20C2,17))</f>
        <v/>
      </c>
      <c r="G3243" s="16"/>
      <c r="H3243" s="1" t="str">
        <f t="shared" si="99"/>
        <v>Complete</v>
      </c>
      <c r="I3243" s="68" t="s">
        <v>4107</v>
      </c>
    </row>
    <row r="3244" spans="2:9" ht="15" customHeight="1" x14ac:dyDescent="0.25">
      <c r="B3244" s="9" t="s">
        <v>4090</v>
      </c>
      <c r="C3244" s="1">
        <v>18</v>
      </c>
      <c r="D3244" s="2" t="s">
        <v>8619</v>
      </c>
      <c r="E3244" s="16"/>
      <c r="F3244" s="16" t="str">
        <f>IF(INDEX(I.Electricity.ES3U20C2,18)="","",INDEX(I.Electricity.ES3U20C2,18))</f>
        <v/>
      </c>
      <c r="G3244" s="16"/>
      <c r="H3244" s="1" t="str">
        <f t="shared" si="99"/>
        <v>Complete</v>
      </c>
      <c r="I3244" s="68" t="s">
        <v>4108</v>
      </c>
    </row>
    <row r="3245" spans="2:9" ht="15" customHeight="1" x14ac:dyDescent="0.25">
      <c r="B3245" s="9" t="s">
        <v>4090</v>
      </c>
      <c r="C3245" s="1">
        <v>19</v>
      </c>
      <c r="D3245" s="2" t="s">
        <v>8619</v>
      </c>
      <c r="E3245" s="16"/>
      <c r="F3245" s="16" t="str">
        <f>IF(INDEX(I.Electricity.ES3U20C2,19)="","",INDEX(I.Electricity.ES3U20C2,19))</f>
        <v/>
      </c>
      <c r="G3245" s="16"/>
      <c r="H3245" s="1" t="str">
        <f t="shared" si="99"/>
        <v>Complete</v>
      </c>
      <c r="I3245" s="68" t="s">
        <v>4109</v>
      </c>
    </row>
    <row r="3246" spans="2:9" ht="15" customHeight="1" x14ac:dyDescent="0.25">
      <c r="B3246" s="9" t="s">
        <v>4090</v>
      </c>
      <c r="C3246" s="1">
        <v>20</v>
      </c>
      <c r="D3246" s="2" t="s">
        <v>8619</v>
      </c>
      <c r="E3246" s="16"/>
      <c r="F3246" s="16" t="str">
        <f>IF(INDEX(I.Electricity.ES3U20C2,20)="","",INDEX(I.Electricity.ES3U20C2,20))</f>
        <v/>
      </c>
      <c r="G3246" s="16"/>
      <c r="H3246" s="1" t="str">
        <f t="shared" si="99"/>
        <v>Complete</v>
      </c>
      <c r="I3246" s="68" t="s">
        <v>4110</v>
      </c>
    </row>
    <row r="3247" spans="2:9" ht="15" customHeight="1" x14ac:dyDescent="0.25">
      <c r="B3247" s="9" t="s">
        <v>4090</v>
      </c>
      <c r="C3247" s="1">
        <v>21</v>
      </c>
      <c r="D3247" s="2" t="s">
        <v>8619</v>
      </c>
      <c r="E3247" s="16"/>
      <c r="F3247" s="16" t="str">
        <f>IF(INDEX(I.Electricity.ES3U20C2,21)="","",INDEX(I.Electricity.ES3U20C2,21))</f>
        <v/>
      </c>
      <c r="G3247" s="16"/>
      <c r="H3247" s="1" t="str">
        <f t="shared" si="99"/>
        <v>Complete</v>
      </c>
      <c r="I3247" s="68" t="s">
        <v>4111</v>
      </c>
    </row>
    <row r="3248" spans="2:9" ht="15" customHeight="1" x14ac:dyDescent="0.25">
      <c r="B3248" s="9" t="s">
        <v>4090</v>
      </c>
      <c r="C3248" s="1">
        <v>22</v>
      </c>
      <c r="D3248" s="2" t="s">
        <v>8619</v>
      </c>
      <c r="E3248" s="16"/>
      <c r="F3248" s="16" t="str">
        <f>IF(INDEX(I.Electricity.ES3U20C2,22)="","",INDEX(I.Electricity.ES3U20C2,22))</f>
        <v/>
      </c>
      <c r="G3248" s="16"/>
      <c r="H3248" s="1" t="str">
        <f t="shared" si="99"/>
        <v>Complete</v>
      </c>
      <c r="I3248" s="68" t="s">
        <v>4112</v>
      </c>
    </row>
    <row r="3249" spans="2:9" ht="15" customHeight="1" x14ac:dyDescent="0.25">
      <c r="B3249" s="9" t="s">
        <v>4090</v>
      </c>
      <c r="C3249" s="1">
        <v>23</v>
      </c>
      <c r="D3249" s="2" t="s">
        <v>8619</v>
      </c>
      <c r="E3249" s="16"/>
      <c r="F3249" s="16" t="str">
        <f>IF(INDEX(I.Electricity.ES3U20C2,23)="","",INDEX(I.Electricity.ES3U20C2,23))</f>
        <v/>
      </c>
      <c r="G3249" s="16"/>
      <c r="H3249" s="1" t="str">
        <f t="shared" si="99"/>
        <v>Complete</v>
      </c>
      <c r="I3249" s="68" t="s">
        <v>4113</v>
      </c>
    </row>
    <row r="3250" spans="2:9" ht="15" customHeight="1" x14ac:dyDescent="0.25">
      <c r="B3250" s="7" t="s">
        <v>4090</v>
      </c>
      <c r="C3250" s="5">
        <v>24</v>
      </c>
      <c r="D3250" s="6" t="s">
        <v>8619</v>
      </c>
      <c r="E3250" s="76"/>
      <c r="F3250" s="76" t="str">
        <f>IF(INDEX(I.Electricity.ES3U20C2,24)="","",INDEX(I.Electricity.ES3U20C2,24))</f>
        <v/>
      </c>
      <c r="G3250" s="76"/>
      <c r="H3250" s="5" t="str">
        <f t="shared" si="99"/>
        <v>Complete</v>
      </c>
      <c r="I3250" s="71" t="s">
        <v>4114</v>
      </c>
    </row>
    <row r="3251" spans="2:9" ht="15" customHeight="1" x14ac:dyDescent="0.25">
      <c r="B3251" s="9" t="s">
        <v>4115</v>
      </c>
      <c r="C3251" s="1">
        <v>1</v>
      </c>
      <c r="D3251" s="2" t="s">
        <v>8620</v>
      </c>
      <c r="E3251" s="16"/>
      <c r="F3251" s="16" t="str">
        <f>IF(INDEX(I.Electricity.ES3U1C3,1)="","",INDEX(I.Electricity.ES3U1C3,1))</f>
        <v/>
      </c>
      <c r="G3251" s="16"/>
      <c r="H3251" s="1" t="str">
        <f t="shared" ref="H3251:H3271" si="100">IF(AND(I.Developer.ES3=TRUE,I.Facility.UnitCount&gt;=1,I.Developer.C3=TRUE,F3251=""),"Incomplete","Complete")</f>
        <v>Complete</v>
      </c>
      <c r="I3251" s="68" t="s">
        <v>4116</v>
      </c>
    </row>
    <row r="3252" spans="2:9" ht="15" customHeight="1" x14ac:dyDescent="0.25">
      <c r="B3252" s="9" t="s">
        <v>4115</v>
      </c>
      <c r="C3252" s="1">
        <v>2</v>
      </c>
      <c r="D3252" s="2" t="s">
        <v>8620</v>
      </c>
      <c r="E3252" s="16"/>
      <c r="F3252" s="16" t="str">
        <f>IF(INDEX(I.Electricity.ES3U1C3,2)="","",INDEX(I.Electricity.ES3U1C3,2))</f>
        <v/>
      </c>
      <c r="G3252" s="16"/>
      <c r="H3252" s="1" t="str">
        <f t="shared" si="100"/>
        <v>Complete</v>
      </c>
      <c r="I3252" s="68" t="s">
        <v>4117</v>
      </c>
    </row>
    <row r="3253" spans="2:9" ht="15" customHeight="1" x14ac:dyDescent="0.25">
      <c r="B3253" s="9" t="s">
        <v>4115</v>
      </c>
      <c r="C3253" s="1">
        <v>3</v>
      </c>
      <c r="D3253" s="2" t="s">
        <v>8620</v>
      </c>
      <c r="E3253" s="16"/>
      <c r="F3253" s="16" t="str">
        <f>IF(INDEX(I.Electricity.ES3U1C3,3)="","",INDEX(I.Electricity.ES3U1C3,3))</f>
        <v/>
      </c>
      <c r="G3253" s="16"/>
      <c r="H3253" s="1" t="str">
        <f t="shared" si="100"/>
        <v>Complete</v>
      </c>
      <c r="I3253" s="68" t="s">
        <v>4118</v>
      </c>
    </row>
    <row r="3254" spans="2:9" ht="15" customHeight="1" x14ac:dyDescent="0.25">
      <c r="B3254" s="9" t="s">
        <v>4115</v>
      </c>
      <c r="C3254" s="1">
        <v>4</v>
      </c>
      <c r="D3254" s="2" t="s">
        <v>8620</v>
      </c>
      <c r="E3254" s="16"/>
      <c r="F3254" s="16" t="str">
        <f>IF(INDEX(I.Electricity.ES3U1C3,4)="","",INDEX(I.Electricity.ES3U1C3,4))</f>
        <v/>
      </c>
      <c r="G3254" s="16"/>
      <c r="H3254" s="1" t="str">
        <f t="shared" si="100"/>
        <v>Complete</v>
      </c>
      <c r="I3254" s="68" t="s">
        <v>4119</v>
      </c>
    </row>
    <row r="3255" spans="2:9" ht="15" customHeight="1" x14ac:dyDescent="0.25">
      <c r="B3255" s="9" t="s">
        <v>4115</v>
      </c>
      <c r="C3255" s="1">
        <v>5</v>
      </c>
      <c r="D3255" s="2" t="s">
        <v>8620</v>
      </c>
      <c r="E3255" s="16"/>
      <c r="F3255" s="16" t="str">
        <f>IF(INDEX(I.Electricity.ES3U1C3,5)="","",INDEX(I.Electricity.ES3U1C3,5))</f>
        <v/>
      </c>
      <c r="G3255" s="16"/>
      <c r="H3255" s="1" t="str">
        <f t="shared" si="100"/>
        <v>Complete</v>
      </c>
      <c r="I3255" s="68" t="s">
        <v>4120</v>
      </c>
    </row>
    <row r="3256" spans="2:9" ht="15" customHeight="1" x14ac:dyDescent="0.25">
      <c r="B3256" s="9" t="s">
        <v>4115</v>
      </c>
      <c r="C3256" s="1">
        <v>6</v>
      </c>
      <c r="D3256" s="2" t="s">
        <v>8620</v>
      </c>
      <c r="E3256" s="16"/>
      <c r="F3256" s="16" t="str">
        <f>IF(INDEX(I.Electricity.ES3U1C3,6)="","",INDEX(I.Electricity.ES3U1C3,6))</f>
        <v/>
      </c>
      <c r="G3256" s="16"/>
      <c r="H3256" s="1" t="str">
        <f t="shared" si="100"/>
        <v>Complete</v>
      </c>
      <c r="I3256" s="68" t="s">
        <v>4121</v>
      </c>
    </row>
    <row r="3257" spans="2:9" ht="15" customHeight="1" x14ac:dyDescent="0.25">
      <c r="B3257" s="9" t="s">
        <v>4115</v>
      </c>
      <c r="C3257" s="1">
        <v>7</v>
      </c>
      <c r="D3257" s="2" t="s">
        <v>8620</v>
      </c>
      <c r="E3257" s="16"/>
      <c r="F3257" s="16" t="str">
        <f>IF(INDEX(I.Electricity.ES3U1C3,7)="","",INDEX(I.Electricity.ES3U1C3,7))</f>
        <v/>
      </c>
      <c r="G3257" s="16"/>
      <c r="H3257" s="1" t="str">
        <f t="shared" si="100"/>
        <v>Complete</v>
      </c>
      <c r="I3257" s="68" t="s">
        <v>4122</v>
      </c>
    </row>
    <row r="3258" spans="2:9" ht="15" customHeight="1" x14ac:dyDescent="0.25">
      <c r="B3258" s="9" t="s">
        <v>4115</v>
      </c>
      <c r="C3258" s="1">
        <v>8</v>
      </c>
      <c r="D3258" s="2" t="s">
        <v>8620</v>
      </c>
      <c r="E3258" s="16"/>
      <c r="F3258" s="16" t="str">
        <f>IF(INDEX(I.Electricity.ES3U1C3,8)="","",INDEX(I.Electricity.ES3U1C3,8))</f>
        <v/>
      </c>
      <c r="G3258" s="16"/>
      <c r="H3258" s="1" t="str">
        <f t="shared" si="100"/>
        <v>Complete</v>
      </c>
      <c r="I3258" s="68" t="s">
        <v>4123</v>
      </c>
    </row>
    <row r="3259" spans="2:9" ht="15" customHeight="1" x14ac:dyDescent="0.25">
      <c r="B3259" s="9" t="s">
        <v>4115</v>
      </c>
      <c r="C3259" s="1">
        <v>9</v>
      </c>
      <c r="D3259" s="2" t="s">
        <v>8620</v>
      </c>
      <c r="E3259" s="16"/>
      <c r="F3259" s="16" t="str">
        <f>IF(INDEX(I.Electricity.ES3U1C3,9)="","",INDEX(I.Electricity.ES3U1C3,9))</f>
        <v/>
      </c>
      <c r="G3259" s="16"/>
      <c r="H3259" s="1" t="str">
        <f t="shared" si="100"/>
        <v>Complete</v>
      </c>
      <c r="I3259" s="68" t="s">
        <v>4124</v>
      </c>
    </row>
    <row r="3260" spans="2:9" ht="15" customHeight="1" x14ac:dyDescent="0.25">
      <c r="B3260" s="9" t="s">
        <v>4115</v>
      </c>
      <c r="C3260" s="1">
        <v>10</v>
      </c>
      <c r="D3260" s="2" t="s">
        <v>8620</v>
      </c>
      <c r="E3260" s="16"/>
      <c r="F3260" s="16" t="str">
        <f>IF(INDEX(I.Electricity.ES3U1C3,10)="","",INDEX(I.Electricity.ES3U1C3,10))</f>
        <v/>
      </c>
      <c r="G3260" s="16"/>
      <c r="H3260" s="1" t="str">
        <f t="shared" si="100"/>
        <v>Complete</v>
      </c>
      <c r="I3260" s="68" t="s">
        <v>4125</v>
      </c>
    </row>
    <row r="3261" spans="2:9" ht="15" customHeight="1" x14ac:dyDescent="0.25">
      <c r="B3261" s="9" t="s">
        <v>4115</v>
      </c>
      <c r="C3261" s="1">
        <v>11</v>
      </c>
      <c r="D3261" s="2" t="s">
        <v>8620</v>
      </c>
      <c r="E3261" s="16"/>
      <c r="F3261" s="16" t="str">
        <f>IF(INDEX(I.Electricity.ES3U1C3,11)="","",INDEX(I.Electricity.ES3U1C3,11))</f>
        <v/>
      </c>
      <c r="G3261" s="16"/>
      <c r="H3261" s="1" t="str">
        <f t="shared" si="100"/>
        <v>Complete</v>
      </c>
      <c r="I3261" s="68" t="s">
        <v>4126</v>
      </c>
    </row>
    <row r="3262" spans="2:9" ht="15" customHeight="1" x14ac:dyDescent="0.25">
      <c r="B3262" s="9" t="s">
        <v>4115</v>
      </c>
      <c r="C3262" s="1">
        <v>12</v>
      </c>
      <c r="D3262" s="2" t="s">
        <v>8620</v>
      </c>
      <c r="E3262" s="16"/>
      <c r="F3262" s="16" t="str">
        <f>IF(INDEX(I.Electricity.ES3U1C3,12)="","",INDEX(I.Electricity.ES3U1C3,12))</f>
        <v/>
      </c>
      <c r="G3262" s="16"/>
      <c r="H3262" s="1" t="str">
        <f t="shared" si="100"/>
        <v>Complete</v>
      </c>
      <c r="I3262" s="68" t="s">
        <v>4127</v>
      </c>
    </row>
    <row r="3263" spans="2:9" ht="15" customHeight="1" x14ac:dyDescent="0.25">
      <c r="B3263" s="9" t="s">
        <v>4115</v>
      </c>
      <c r="C3263" s="1">
        <v>13</v>
      </c>
      <c r="D3263" s="2" t="s">
        <v>8620</v>
      </c>
      <c r="E3263" s="16"/>
      <c r="F3263" s="16" t="str">
        <f>IF(INDEX(I.Electricity.ES3U1C3,13)="","",INDEX(I.Electricity.ES3U1C3,13))</f>
        <v/>
      </c>
      <c r="G3263" s="16"/>
      <c r="H3263" s="1" t="str">
        <f t="shared" si="100"/>
        <v>Complete</v>
      </c>
      <c r="I3263" s="68" t="s">
        <v>4128</v>
      </c>
    </row>
    <row r="3264" spans="2:9" ht="15" customHeight="1" x14ac:dyDescent="0.25">
      <c r="B3264" s="9" t="s">
        <v>4115</v>
      </c>
      <c r="C3264" s="1">
        <v>14</v>
      </c>
      <c r="D3264" s="2" t="s">
        <v>8620</v>
      </c>
      <c r="E3264" s="16"/>
      <c r="F3264" s="16" t="str">
        <f>IF(INDEX(I.Electricity.ES3U1C3,14)="","",INDEX(I.Electricity.ES3U1C3,14))</f>
        <v/>
      </c>
      <c r="G3264" s="16"/>
      <c r="H3264" s="1" t="str">
        <f t="shared" si="100"/>
        <v>Complete</v>
      </c>
      <c r="I3264" s="68" t="s">
        <v>4129</v>
      </c>
    </row>
    <row r="3265" spans="2:9" ht="15" customHeight="1" x14ac:dyDescent="0.25">
      <c r="B3265" s="9" t="s">
        <v>4115</v>
      </c>
      <c r="C3265" s="1">
        <v>15</v>
      </c>
      <c r="D3265" s="2" t="s">
        <v>8620</v>
      </c>
      <c r="E3265" s="16"/>
      <c r="F3265" s="16" t="str">
        <f>IF(INDEX(I.Electricity.ES3U1C3,15)="","",INDEX(I.Electricity.ES3U1C3,15))</f>
        <v/>
      </c>
      <c r="G3265" s="16"/>
      <c r="H3265" s="1" t="str">
        <f t="shared" si="100"/>
        <v>Complete</v>
      </c>
      <c r="I3265" s="68" t="s">
        <v>4130</v>
      </c>
    </row>
    <row r="3266" spans="2:9" ht="15" customHeight="1" x14ac:dyDescent="0.25">
      <c r="B3266" s="9" t="s">
        <v>4115</v>
      </c>
      <c r="C3266" s="1">
        <v>16</v>
      </c>
      <c r="D3266" s="2" t="s">
        <v>8620</v>
      </c>
      <c r="E3266" s="16"/>
      <c r="F3266" s="16" t="str">
        <f>IF(INDEX(I.Electricity.ES3U1C3,16)="","",INDEX(I.Electricity.ES3U1C3,16))</f>
        <v/>
      </c>
      <c r="G3266" s="16"/>
      <c r="H3266" s="1" t="str">
        <f t="shared" si="100"/>
        <v>Complete</v>
      </c>
      <c r="I3266" s="68" t="s">
        <v>4131</v>
      </c>
    </row>
    <row r="3267" spans="2:9" ht="15" customHeight="1" x14ac:dyDescent="0.25">
      <c r="B3267" s="9" t="s">
        <v>4115</v>
      </c>
      <c r="C3267" s="1">
        <v>17</v>
      </c>
      <c r="D3267" s="2" t="s">
        <v>8620</v>
      </c>
      <c r="E3267" s="16"/>
      <c r="F3267" s="16" t="str">
        <f>IF(INDEX(I.Electricity.ES3U1C3,17)="","",INDEX(I.Electricity.ES3U1C3,17))</f>
        <v/>
      </c>
      <c r="G3267" s="16"/>
      <c r="H3267" s="1" t="str">
        <f t="shared" si="100"/>
        <v>Complete</v>
      </c>
      <c r="I3267" s="68" t="s">
        <v>4132</v>
      </c>
    </row>
    <row r="3268" spans="2:9" ht="15" customHeight="1" x14ac:dyDescent="0.25">
      <c r="B3268" s="9" t="s">
        <v>4115</v>
      </c>
      <c r="C3268" s="1">
        <v>18</v>
      </c>
      <c r="D3268" s="2" t="s">
        <v>8620</v>
      </c>
      <c r="E3268" s="16"/>
      <c r="F3268" s="16" t="str">
        <f>IF(INDEX(I.Electricity.ES3U1C3,18)="","",INDEX(I.Electricity.ES3U1C3,18))</f>
        <v/>
      </c>
      <c r="G3268" s="16"/>
      <c r="H3268" s="1" t="str">
        <f t="shared" si="100"/>
        <v>Complete</v>
      </c>
      <c r="I3268" s="68" t="s">
        <v>4133</v>
      </c>
    </row>
    <row r="3269" spans="2:9" ht="15" customHeight="1" x14ac:dyDescent="0.25">
      <c r="B3269" s="9" t="s">
        <v>4115</v>
      </c>
      <c r="C3269" s="1">
        <v>19</v>
      </c>
      <c r="D3269" s="2" t="s">
        <v>8620</v>
      </c>
      <c r="E3269" s="16"/>
      <c r="F3269" s="16" t="str">
        <f>IF(INDEX(I.Electricity.ES3U1C3,19)="","",INDEX(I.Electricity.ES3U1C3,19))</f>
        <v/>
      </c>
      <c r="G3269" s="16"/>
      <c r="H3269" s="1" t="str">
        <f t="shared" si="100"/>
        <v>Complete</v>
      </c>
      <c r="I3269" s="68" t="s">
        <v>4134</v>
      </c>
    </row>
    <row r="3270" spans="2:9" ht="15" customHeight="1" x14ac:dyDescent="0.25">
      <c r="B3270" s="9" t="s">
        <v>4115</v>
      </c>
      <c r="C3270" s="1">
        <v>20</v>
      </c>
      <c r="D3270" s="2" t="s">
        <v>8620</v>
      </c>
      <c r="E3270" s="16"/>
      <c r="F3270" s="16" t="str">
        <f>IF(INDEX(I.Electricity.ES3U1C3,20)="","",INDEX(I.Electricity.ES3U1C3,20))</f>
        <v/>
      </c>
      <c r="G3270" s="16"/>
      <c r="H3270" s="1" t="str">
        <f t="shared" si="100"/>
        <v>Complete</v>
      </c>
      <c r="I3270" s="68" t="s">
        <v>4135</v>
      </c>
    </row>
    <row r="3271" spans="2:9" ht="15" customHeight="1" x14ac:dyDescent="0.25">
      <c r="B3271" s="7" t="s">
        <v>4115</v>
      </c>
      <c r="C3271" s="5">
        <v>21</v>
      </c>
      <c r="D3271" s="6" t="s">
        <v>8620</v>
      </c>
      <c r="E3271" s="76"/>
      <c r="F3271" s="76" t="str">
        <f>IF(INDEX(I.Electricity.ES3U1C3,21)="","",INDEX(I.Electricity.ES3U1C3,21))</f>
        <v/>
      </c>
      <c r="G3271" s="76"/>
      <c r="H3271" s="5" t="str">
        <f t="shared" si="100"/>
        <v>Complete</v>
      </c>
      <c r="I3271" s="71" t="s">
        <v>4136</v>
      </c>
    </row>
    <row r="3272" spans="2:9" ht="15" customHeight="1" x14ac:dyDescent="0.25">
      <c r="B3272" s="9" t="s">
        <v>4137</v>
      </c>
      <c r="C3272" s="1">
        <v>1</v>
      </c>
      <c r="D3272" s="2" t="s">
        <v>8621</v>
      </c>
      <c r="E3272" s="16"/>
      <c r="F3272" s="16" t="str">
        <f>IF(INDEX(I.Electricity.ES3U2C3,1)="","",INDEX(I.Electricity.ES3U2C3,1))</f>
        <v/>
      </c>
      <c r="G3272" s="16"/>
      <c r="H3272" s="1" t="str">
        <f t="shared" ref="H3272:H3292" si="101">IF(AND(I.Developer.ES3=TRUE,I.Facility.UnitCount&gt;=2,I.Developer.C3=TRUE,F3272=""),"Incomplete","Complete")</f>
        <v>Complete</v>
      </c>
      <c r="I3272" s="68" t="s">
        <v>4138</v>
      </c>
    </row>
    <row r="3273" spans="2:9" ht="15" customHeight="1" x14ac:dyDescent="0.25">
      <c r="B3273" s="9" t="s">
        <v>4137</v>
      </c>
      <c r="C3273" s="1">
        <v>2</v>
      </c>
      <c r="D3273" s="2" t="s">
        <v>8621</v>
      </c>
      <c r="E3273" s="16"/>
      <c r="F3273" s="16" t="str">
        <f>IF(INDEX(I.Electricity.ES3U2C3,2)="","",INDEX(I.Electricity.ES3U2C3,2))</f>
        <v/>
      </c>
      <c r="G3273" s="16"/>
      <c r="H3273" s="1" t="str">
        <f t="shared" si="101"/>
        <v>Complete</v>
      </c>
      <c r="I3273" s="68" t="s">
        <v>4139</v>
      </c>
    </row>
    <row r="3274" spans="2:9" ht="15" customHeight="1" x14ac:dyDescent="0.25">
      <c r="B3274" s="9" t="s">
        <v>4137</v>
      </c>
      <c r="C3274" s="1">
        <v>3</v>
      </c>
      <c r="D3274" s="2" t="s">
        <v>8621</v>
      </c>
      <c r="E3274" s="16"/>
      <c r="F3274" s="16" t="str">
        <f>IF(INDEX(I.Electricity.ES3U2C3,3)="","",INDEX(I.Electricity.ES3U2C3,3))</f>
        <v/>
      </c>
      <c r="G3274" s="16"/>
      <c r="H3274" s="1" t="str">
        <f t="shared" si="101"/>
        <v>Complete</v>
      </c>
      <c r="I3274" s="68" t="s">
        <v>4140</v>
      </c>
    </row>
    <row r="3275" spans="2:9" ht="15" customHeight="1" x14ac:dyDescent="0.25">
      <c r="B3275" s="9" t="s">
        <v>4137</v>
      </c>
      <c r="C3275" s="1">
        <v>4</v>
      </c>
      <c r="D3275" s="2" t="s">
        <v>8621</v>
      </c>
      <c r="E3275" s="16"/>
      <c r="F3275" s="16" t="str">
        <f>IF(INDEX(I.Electricity.ES3U2C3,4)="","",INDEX(I.Electricity.ES3U2C3,4))</f>
        <v/>
      </c>
      <c r="G3275" s="16"/>
      <c r="H3275" s="1" t="str">
        <f t="shared" si="101"/>
        <v>Complete</v>
      </c>
      <c r="I3275" s="68" t="s">
        <v>4141</v>
      </c>
    </row>
    <row r="3276" spans="2:9" ht="15" customHeight="1" x14ac:dyDescent="0.25">
      <c r="B3276" s="9" t="s">
        <v>4137</v>
      </c>
      <c r="C3276" s="1">
        <v>5</v>
      </c>
      <c r="D3276" s="2" t="s">
        <v>8621</v>
      </c>
      <c r="E3276" s="16"/>
      <c r="F3276" s="16" t="str">
        <f>IF(INDEX(I.Electricity.ES3U2C3,5)="","",INDEX(I.Electricity.ES3U2C3,5))</f>
        <v/>
      </c>
      <c r="G3276" s="16"/>
      <c r="H3276" s="1" t="str">
        <f t="shared" si="101"/>
        <v>Complete</v>
      </c>
      <c r="I3276" s="68" t="s">
        <v>4142</v>
      </c>
    </row>
    <row r="3277" spans="2:9" ht="15" customHeight="1" x14ac:dyDescent="0.25">
      <c r="B3277" s="9" t="s">
        <v>4137</v>
      </c>
      <c r="C3277" s="1">
        <v>6</v>
      </c>
      <c r="D3277" s="2" t="s">
        <v>8621</v>
      </c>
      <c r="E3277" s="16"/>
      <c r="F3277" s="16" t="str">
        <f>IF(INDEX(I.Electricity.ES3U2C3,6)="","",INDEX(I.Electricity.ES3U2C3,6))</f>
        <v/>
      </c>
      <c r="G3277" s="16"/>
      <c r="H3277" s="1" t="str">
        <f t="shared" si="101"/>
        <v>Complete</v>
      </c>
      <c r="I3277" s="68" t="s">
        <v>4143</v>
      </c>
    </row>
    <row r="3278" spans="2:9" ht="15" customHeight="1" x14ac:dyDescent="0.25">
      <c r="B3278" s="9" t="s">
        <v>4137</v>
      </c>
      <c r="C3278" s="1">
        <v>7</v>
      </c>
      <c r="D3278" s="2" t="s">
        <v>8621</v>
      </c>
      <c r="E3278" s="16"/>
      <c r="F3278" s="16" t="str">
        <f>IF(INDEX(I.Electricity.ES3U2C3,7)="","",INDEX(I.Electricity.ES3U2C3,7))</f>
        <v/>
      </c>
      <c r="G3278" s="16"/>
      <c r="H3278" s="1" t="str">
        <f t="shared" si="101"/>
        <v>Complete</v>
      </c>
      <c r="I3278" s="68" t="s">
        <v>4144</v>
      </c>
    </row>
    <row r="3279" spans="2:9" ht="15" customHeight="1" x14ac:dyDescent="0.25">
      <c r="B3279" s="9" t="s">
        <v>4137</v>
      </c>
      <c r="C3279" s="1">
        <v>8</v>
      </c>
      <c r="D3279" s="2" t="s">
        <v>8621</v>
      </c>
      <c r="E3279" s="16"/>
      <c r="F3279" s="16" t="str">
        <f>IF(INDEX(I.Electricity.ES3U2C3,8)="","",INDEX(I.Electricity.ES3U2C3,8))</f>
        <v/>
      </c>
      <c r="G3279" s="16"/>
      <c r="H3279" s="1" t="str">
        <f t="shared" si="101"/>
        <v>Complete</v>
      </c>
      <c r="I3279" s="68" t="s">
        <v>4145</v>
      </c>
    </row>
    <row r="3280" spans="2:9" ht="15" customHeight="1" x14ac:dyDescent="0.25">
      <c r="B3280" s="9" t="s">
        <v>4137</v>
      </c>
      <c r="C3280" s="1">
        <v>9</v>
      </c>
      <c r="D3280" s="2" t="s">
        <v>8621</v>
      </c>
      <c r="E3280" s="16"/>
      <c r="F3280" s="16" t="str">
        <f>IF(INDEX(I.Electricity.ES3U2C3,9)="","",INDEX(I.Electricity.ES3U2C3,9))</f>
        <v/>
      </c>
      <c r="G3280" s="16"/>
      <c r="H3280" s="1" t="str">
        <f t="shared" si="101"/>
        <v>Complete</v>
      </c>
      <c r="I3280" s="68" t="s">
        <v>4146</v>
      </c>
    </row>
    <row r="3281" spans="2:9" ht="15" customHeight="1" x14ac:dyDescent="0.25">
      <c r="B3281" s="9" t="s">
        <v>4137</v>
      </c>
      <c r="C3281" s="1">
        <v>10</v>
      </c>
      <c r="D3281" s="2" t="s">
        <v>8621</v>
      </c>
      <c r="E3281" s="16"/>
      <c r="F3281" s="16" t="str">
        <f>IF(INDEX(I.Electricity.ES3U2C3,10)="","",INDEX(I.Electricity.ES3U2C3,10))</f>
        <v/>
      </c>
      <c r="G3281" s="16"/>
      <c r="H3281" s="1" t="str">
        <f t="shared" si="101"/>
        <v>Complete</v>
      </c>
      <c r="I3281" s="68" t="s">
        <v>4147</v>
      </c>
    </row>
    <row r="3282" spans="2:9" ht="15" customHeight="1" x14ac:dyDescent="0.25">
      <c r="B3282" s="9" t="s">
        <v>4137</v>
      </c>
      <c r="C3282" s="1">
        <v>11</v>
      </c>
      <c r="D3282" s="2" t="s">
        <v>8621</v>
      </c>
      <c r="E3282" s="16"/>
      <c r="F3282" s="16" t="str">
        <f>IF(INDEX(I.Electricity.ES3U2C3,11)="","",INDEX(I.Electricity.ES3U2C3,11))</f>
        <v/>
      </c>
      <c r="G3282" s="16"/>
      <c r="H3282" s="1" t="str">
        <f t="shared" si="101"/>
        <v>Complete</v>
      </c>
      <c r="I3282" s="68" t="s">
        <v>4148</v>
      </c>
    </row>
    <row r="3283" spans="2:9" ht="15" customHeight="1" x14ac:dyDescent="0.25">
      <c r="B3283" s="9" t="s">
        <v>4137</v>
      </c>
      <c r="C3283" s="1">
        <v>12</v>
      </c>
      <c r="D3283" s="2" t="s">
        <v>8621</v>
      </c>
      <c r="E3283" s="16"/>
      <c r="F3283" s="16" t="str">
        <f>IF(INDEX(I.Electricity.ES3U2C3,12)="","",INDEX(I.Electricity.ES3U2C3,12))</f>
        <v/>
      </c>
      <c r="G3283" s="16"/>
      <c r="H3283" s="1" t="str">
        <f t="shared" si="101"/>
        <v>Complete</v>
      </c>
      <c r="I3283" s="68" t="s">
        <v>4149</v>
      </c>
    </row>
    <row r="3284" spans="2:9" ht="15" customHeight="1" x14ac:dyDescent="0.25">
      <c r="B3284" s="9" t="s">
        <v>4137</v>
      </c>
      <c r="C3284" s="1">
        <v>13</v>
      </c>
      <c r="D3284" s="2" t="s">
        <v>8621</v>
      </c>
      <c r="E3284" s="16"/>
      <c r="F3284" s="16" t="str">
        <f>IF(INDEX(I.Electricity.ES3U2C3,13)="","",INDEX(I.Electricity.ES3U2C3,13))</f>
        <v/>
      </c>
      <c r="G3284" s="16"/>
      <c r="H3284" s="1" t="str">
        <f t="shared" si="101"/>
        <v>Complete</v>
      </c>
      <c r="I3284" s="68" t="s">
        <v>4150</v>
      </c>
    </row>
    <row r="3285" spans="2:9" ht="15" customHeight="1" x14ac:dyDescent="0.25">
      <c r="B3285" s="9" t="s">
        <v>4137</v>
      </c>
      <c r="C3285" s="1">
        <v>14</v>
      </c>
      <c r="D3285" s="2" t="s">
        <v>8621</v>
      </c>
      <c r="E3285" s="16"/>
      <c r="F3285" s="16" t="str">
        <f>IF(INDEX(I.Electricity.ES3U2C3,14)="","",INDEX(I.Electricity.ES3U2C3,14))</f>
        <v/>
      </c>
      <c r="G3285" s="16"/>
      <c r="H3285" s="1" t="str">
        <f t="shared" si="101"/>
        <v>Complete</v>
      </c>
      <c r="I3285" s="68" t="s">
        <v>4151</v>
      </c>
    </row>
    <row r="3286" spans="2:9" ht="15" customHeight="1" x14ac:dyDescent="0.25">
      <c r="B3286" s="9" t="s">
        <v>4137</v>
      </c>
      <c r="C3286" s="1">
        <v>15</v>
      </c>
      <c r="D3286" s="2" t="s">
        <v>8621</v>
      </c>
      <c r="E3286" s="16"/>
      <c r="F3286" s="16" t="str">
        <f>IF(INDEX(I.Electricity.ES3U2C3,15)="","",INDEX(I.Electricity.ES3U2C3,15))</f>
        <v/>
      </c>
      <c r="G3286" s="16"/>
      <c r="H3286" s="1" t="str">
        <f t="shared" si="101"/>
        <v>Complete</v>
      </c>
      <c r="I3286" s="68" t="s">
        <v>4152</v>
      </c>
    </row>
    <row r="3287" spans="2:9" ht="15" customHeight="1" x14ac:dyDescent="0.25">
      <c r="B3287" s="9" t="s">
        <v>4137</v>
      </c>
      <c r="C3287" s="1">
        <v>16</v>
      </c>
      <c r="D3287" s="2" t="s">
        <v>8621</v>
      </c>
      <c r="E3287" s="16"/>
      <c r="F3287" s="16" t="str">
        <f>IF(INDEX(I.Electricity.ES3U2C3,16)="","",INDEX(I.Electricity.ES3U2C3,16))</f>
        <v/>
      </c>
      <c r="G3287" s="16"/>
      <c r="H3287" s="1" t="str">
        <f t="shared" si="101"/>
        <v>Complete</v>
      </c>
      <c r="I3287" s="68" t="s">
        <v>4153</v>
      </c>
    </row>
    <row r="3288" spans="2:9" ht="15" customHeight="1" x14ac:dyDescent="0.25">
      <c r="B3288" s="9" t="s">
        <v>4137</v>
      </c>
      <c r="C3288" s="1">
        <v>17</v>
      </c>
      <c r="D3288" s="2" t="s">
        <v>8621</v>
      </c>
      <c r="E3288" s="16"/>
      <c r="F3288" s="16" t="str">
        <f>IF(INDEX(I.Electricity.ES3U2C3,17)="","",INDEX(I.Electricity.ES3U2C3,17))</f>
        <v/>
      </c>
      <c r="G3288" s="16"/>
      <c r="H3288" s="1" t="str">
        <f t="shared" si="101"/>
        <v>Complete</v>
      </c>
      <c r="I3288" s="68" t="s">
        <v>4154</v>
      </c>
    </row>
    <row r="3289" spans="2:9" ht="15" customHeight="1" x14ac:dyDescent="0.25">
      <c r="B3289" s="9" t="s">
        <v>4137</v>
      </c>
      <c r="C3289" s="1">
        <v>18</v>
      </c>
      <c r="D3289" s="2" t="s">
        <v>8621</v>
      </c>
      <c r="E3289" s="16"/>
      <c r="F3289" s="16" t="str">
        <f>IF(INDEX(I.Electricity.ES3U2C3,18)="","",INDEX(I.Electricity.ES3U2C3,18))</f>
        <v/>
      </c>
      <c r="G3289" s="16"/>
      <c r="H3289" s="1" t="str">
        <f t="shared" si="101"/>
        <v>Complete</v>
      </c>
      <c r="I3289" s="68" t="s">
        <v>4155</v>
      </c>
    </row>
    <row r="3290" spans="2:9" ht="15" customHeight="1" x14ac:dyDescent="0.25">
      <c r="B3290" s="9" t="s">
        <v>4137</v>
      </c>
      <c r="C3290" s="1">
        <v>19</v>
      </c>
      <c r="D3290" s="2" t="s">
        <v>8621</v>
      </c>
      <c r="E3290" s="16"/>
      <c r="F3290" s="16" t="str">
        <f>IF(INDEX(I.Electricity.ES3U2C3,19)="","",INDEX(I.Electricity.ES3U2C3,19))</f>
        <v/>
      </c>
      <c r="G3290" s="16"/>
      <c r="H3290" s="1" t="str">
        <f t="shared" si="101"/>
        <v>Complete</v>
      </c>
      <c r="I3290" s="68" t="s">
        <v>4156</v>
      </c>
    </row>
    <row r="3291" spans="2:9" ht="15" customHeight="1" x14ac:dyDescent="0.25">
      <c r="B3291" s="9" t="s">
        <v>4137</v>
      </c>
      <c r="C3291" s="1">
        <v>20</v>
      </c>
      <c r="D3291" s="2" t="s">
        <v>8621</v>
      </c>
      <c r="E3291" s="16"/>
      <c r="F3291" s="16" t="str">
        <f>IF(INDEX(I.Electricity.ES3U2C3,20)="","",INDEX(I.Electricity.ES3U2C3,20))</f>
        <v/>
      </c>
      <c r="G3291" s="16"/>
      <c r="H3291" s="1" t="str">
        <f t="shared" si="101"/>
        <v>Complete</v>
      </c>
      <c r="I3291" s="68" t="s">
        <v>4157</v>
      </c>
    </row>
    <row r="3292" spans="2:9" ht="15" customHeight="1" x14ac:dyDescent="0.25">
      <c r="B3292" s="7" t="s">
        <v>4137</v>
      </c>
      <c r="C3292" s="5">
        <v>21</v>
      </c>
      <c r="D3292" s="6" t="s">
        <v>8621</v>
      </c>
      <c r="E3292" s="76"/>
      <c r="F3292" s="76" t="str">
        <f>IF(INDEX(I.Electricity.ES3U2C3,21)="","",INDEX(I.Electricity.ES3U2C3,21))</f>
        <v/>
      </c>
      <c r="G3292" s="76"/>
      <c r="H3292" s="5" t="str">
        <f t="shared" si="101"/>
        <v>Complete</v>
      </c>
      <c r="I3292" s="71" t="s">
        <v>4158</v>
      </c>
    </row>
    <row r="3293" spans="2:9" ht="15" customHeight="1" x14ac:dyDescent="0.25">
      <c r="B3293" s="9" t="s">
        <v>4159</v>
      </c>
      <c r="C3293" s="1">
        <v>1</v>
      </c>
      <c r="D3293" s="2" t="s">
        <v>8622</v>
      </c>
      <c r="E3293" s="16"/>
      <c r="F3293" s="16" t="str">
        <f>IF(INDEX(I.Electricity.ES3U3C3,1)="","",INDEX(I.Electricity.ES3U3C3,1))</f>
        <v/>
      </c>
      <c r="G3293" s="16"/>
      <c r="H3293" s="1" t="str">
        <f t="shared" ref="H3293:H3313" si="102">IF(AND(I.Developer.ES3=TRUE,I.Facility.UnitCount&gt;=3,I.Developer.C3=TRUE,F3293=""),"Incomplete","Complete")</f>
        <v>Complete</v>
      </c>
      <c r="I3293" s="68" t="s">
        <v>4160</v>
      </c>
    </row>
    <row r="3294" spans="2:9" ht="15" customHeight="1" x14ac:dyDescent="0.25">
      <c r="B3294" s="9" t="s">
        <v>4159</v>
      </c>
      <c r="C3294" s="1">
        <v>2</v>
      </c>
      <c r="D3294" s="2" t="s">
        <v>8622</v>
      </c>
      <c r="E3294" s="16"/>
      <c r="F3294" s="16" t="str">
        <f>IF(INDEX(I.Electricity.ES3U3C3,2)="","",INDEX(I.Electricity.ES3U3C3,2))</f>
        <v/>
      </c>
      <c r="G3294" s="16"/>
      <c r="H3294" s="1" t="str">
        <f t="shared" si="102"/>
        <v>Complete</v>
      </c>
      <c r="I3294" s="68" t="s">
        <v>4161</v>
      </c>
    </row>
    <row r="3295" spans="2:9" ht="15" customHeight="1" x14ac:dyDescent="0.25">
      <c r="B3295" s="9" t="s">
        <v>4159</v>
      </c>
      <c r="C3295" s="1">
        <v>3</v>
      </c>
      <c r="D3295" s="2" t="s">
        <v>8622</v>
      </c>
      <c r="E3295" s="16"/>
      <c r="F3295" s="16" t="str">
        <f>IF(INDEX(I.Electricity.ES3U3C3,3)="","",INDEX(I.Electricity.ES3U3C3,3))</f>
        <v/>
      </c>
      <c r="G3295" s="16"/>
      <c r="H3295" s="1" t="str">
        <f t="shared" si="102"/>
        <v>Complete</v>
      </c>
      <c r="I3295" s="68" t="s">
        <v>4162</v>
      </c>
    </row>
    <row r="3296" spans="2:9" ht="15" customHeight="1" x14ac:dyDescent="0.25">
      <c r="B3296" s="9" t="s">
        <v>4159</v>
      </c>
      <c r="C3296" s="1">
        <v>4</v>
      </c>
      <c r="D3296" s="2" t="s">
        <v>8622</v>
      </c>
      <c r="E3296" s="16"/>
      <c r="F3296" s="16" t="str">
        <f>IF(INDEX(I.Electricity.ES3U3C3,4)="","",INDEX(I.Electricity.ES3U3C3,4))</f>
        <v/>
      </c>
      <c r="G3296" s="16"/>
      <c r="H3296" s="1" t="str">
        <f t="shared" si="102"/>
        <v>Complete</v>
      </c>
      <c r="I3296" s="68" t="s">
        <v>4163</v>
      </c>
    </row>
    <row r="3297" spans="2:9" ht="15" customHeight="1" x14ac:dyDescent="0.25">
      <c r="B3297" s="9" t="s">
        <v>4159</v>
      </c>
      <c r="C3297" s="1">
        <v>5</v>
      </c>
      <c r="D3297" s="2" t="s">
        <v>8622</v>
      </c>
      <c r="E3297" s="16"/>
      <c r="F3297" s="16" t="str">
        <f>IF(INDEX(I.Electricity.ES3U3C3,5)="","",INDEX(I.Electricity.ES3U3C3,5))</f>
        <v/>
      </c>
      <c r="G3297" s="16"/>
      <c r="H3297" s="1" t="str">
        <f t="shared" si="102"/>
        <v>Complete</v>
      </c>
      <c r="I3297" s="68" t="s">
        <v>4164</v>
      </c>
    </row>
    <row r="3298" spans="2:9" ht="15" customHeight="1" x14ac:dyDescent="0.25">
      <c r="B3298" s="9" t="s">
        <v>4159</v>
      </c>
      <c r="C3298" s="1">
        <v>6</v>
      </c>
      <c r="D3298" s="2" t="s">
        <v>8622</v>
      </c>
      <c r="E3298" s="16"/>
      <c r="F3298" s="16" t="str">
        <f>IF(INDEX(I.Electricity.ES3U3C3,6)="","",INDEX(I.Electricity.ES3U3C3,6))</f>
        <v/>
      </c>
      <c r="G3298" s="16"/>
      <c r="H3298" s="1" t="str">
        <f t="shared" si="102"/>
        <v>Complete</v>
      </c>
      <c r="I3298" s="68" t="s">
        <v>4165</v>
      </c>
    </row>
    <row r="3299" spans="2:9" ht="15" customHeight="1" x14ac:dyDescent="0.25">
      <c r="B3299" s="9" t="s">
        <v>4159</v>
      </c>
      <c r="C3299" s="1">
        <v>7</v>
      </c>
      <c r="D3299" s="2" t="s">
        <v>8622</v>
      </c>
      <c r="E3299" s="16"/>
      <c r="F3299" s="16" t="str">
        <f>IF(INDEX(I.Electricity.ES3U3C3,7)="","",INDEX(I.Electricity.ES3U3C3,7))</f>
        <v/>
      </c>
      <c r="G3299" s="16"/>
      <c r="H3299" s="1" t="str">
        <f t="shared" si="102"/>
        <v>Complete</v>
      </c>
      <c r="I3299" s="68" t="s">
        <v>4166</v>
      </c>
    </row>
    <row r="3300" spans="2:9" ht="15" customHeight="1" x14ac:dyDescent="0.25">
      <c r="B3300" s="9" t="s">
        <v>4159</v>
      </c>
      <c r="C3300" s="1">
        <v>8</v>
      </c>
      <c r="D3300" s="2" t="s">
        <v>8622</v>
      </c>
      <c r="E3300" s="16"/>
      <c r="F3300" s="16" t="str">
        <f>IF(INDEX(I.Electricity.ES3U3C3,8)="","",INDEX(I.Electricity.ES3U3C3,8))</f>
        <v/>
      </c>
      <c r="G3300" s="16"/>
      <c r="H3300" s="1" t="str">
        <f t="shared" si="102"/>
        <v>Complete</v>
      </c>
      <c r="I3300" s="68" t="s">
        <v>4167</v>
      </c>
    </row>
    <row r="3301" spans="2:9" ht="15" customHeight="1" x14ac:dyDescent="0.25">
      <c r="B3301" s="9" t="s">
        <v>4159</v>
      </c>
      <c r="C3301" s="1">
        <v>9</v>
      </c>
      <c r="D3301" s="2" t="s">
        <v>8622</v>
      </c>
      <c r="E3301" s="16"/>
      <c r="F3301" s="16" t="str">
        <f>IF(INDEX(I.Electricity.ES3U3C3,9)="","",INDEX(I.Electricity.ES3U3C3,9))</f>
        <v/>
      </c>
      <c r="G3301" s="16"/>
      <c r="H3301" s="1" t="str">
        <f t="shared" si="102"/>
        <v>Complete</v>
      </c>
      <c r="I3301" s="68" t="s">
        <v>4168</v>
      </c>
    </row>
    <row r="3302" spans="2:9" ht="15" customHeight="1" x14ac:dyDescent="0.25">
      <c r="B3302" s="9" t="s">
        <v>4159</v>
      </c>
      <c r="C3302" s="1">
        <v>10</v>
      </c>
      <c r="D3302" s="2" t="s">
        <v>8622</v>
      </c>
      <c r="E3302" s="16"/>
      <c r="F3302" s="16" t="str">
        <f>IF(INDEX(I.Electricity.ES3U3C3,10)="","",INDEX(I.Electricity.ES3U3C3,10))</f>
        <v/>
      </c>
      <c r="G3302" s="16"/>
      <c r="H3302" s="1" t="str">
        <f t="shared" si="102"/>
        <v>Complete</v>
      </c>
      <c r="I3302" s="68" t="s">
        <v>4169</v>
      </c>
    </row>
    <row r="3303" spans="2:9" ht="15" customHeight="1" x14ac:dyDescent="0.25">
      <c r="B3303" s="9" t="s">
        <v>4159</v>
      </c>
      <c r="C3303" s="1">
        <v>11</v>
      </c>
      <c r="D3303" s="2" t="s">
        <v>8622</v>
      </c>
      <c r="E3303" s="16"/>
      <c r="F3303" s="16" t="str">
        <f>IF(INDEX(I.Electricity.ES3U3C3,11)="","",INDEX(I.Electricity.ES3U3C3,11))</f>
        <v/>
      </c>
      <c r="G3303" s="16"/>
      <c r="H3303" s="1" t="str">
        <f t="shared" si="102"/>
        <v>Complete</v>
      </c>
      <c r="I3303" s="68" t="s">
        <v>4170</v>
      </c>
    </row>
    <row r="3304" spans="2:9" ht="15" customHeight="1" x14ac:dyDescent="0.25">
      <c r="B3304" s="9" t="s">
        <v>4159</v>
      </c>
      <c r="C3304" s="1">
        <v>12</v>
      </c>
      <c r="D3304" s="2" t="s">
        <v>8622</v>
      </c>
      <c r="E3304" s="16"/>
      <c r="F3304" s="16" t="str">
        <f>IF(INDEX(I.Electricity.ES3U3C3,12)="","",INDEX(I.Electricity.ES3U3C3,12))</f>
        <v/>
      </c>
      <c r="G3304" s="16"/>
      <c r="H3304" s="1" t="str">
        <f t="shared" si="102"/>
        <v>Complete</v>
      </c>
      <c r="I3304" s="68" t="s">
        <v>4171</v>
      </c>
    </row>
    <row r="3305" spans="2:9" ht="15" customHeight="1" x14ac:dyDescent="0.25">
      <c r="B3305" s="9" t="s">
        <v>4159</v>
      </c>
      <c r="C3305" s="1">
        <v>13</v>
      </c>
      <c r="D3305" s="2" t="s">
        <v>8622</v>
      </c>
      <c r="E3305" s="16"/>
      <c r="F3305" s="16" t="str">
        <f>IF(INDEX(I.Electricity.ES3U3C3,13)="","",INDEX(I.Electricity.ES3U3C3,13))</f>
        <v/>
      </c>
      <c r="G3305" s="16"/>
      <c r="H3305" s="1" t="str">
        <f t="shared" si="102"/>
        <v>Complete</v>
      </c>
      <c r="I3305" s="68" t="s">
        <v>4172</v>
      </c>
    </row>
    <row r="3306" spans="2:9" ht="15" customHeight="1" x14ac:dyDescent="0.25">
      <c r="B3306" s="9" t="s">
        <v>4159</v>
      </c>
      <c r="C3306" s="1">
        <v>14</v>
      </c>
      <c r="D3306" s="2" t="s">
        <v>8622</v>
      </c>
      <c r="E3306" s="16"/>
      <c r="F3306" s="16" t="str">
        <f>IF(INDEX(I.Electricity.ES3U3C3,14)="","",INDEX(I.Electricity.ES3U3C3,14))</f>
        <v/>
      </c>
      <c r="G3306" s="16"/>
      <c r="H3306" s="1" t="str">
        <f t="shared" si="102"/>
        <v>Complete</v>
      </c>
      <c r="I3306" s="68" t="s">
        <v>4173</v>
      </c>
    </row>
    <row r="3307" spans="2:9" ht="15" customHeight="1" x14ac:dyDescent="0.25">
      <c r="B3307" s="9" t="s">
        <v>4159</v>
      </c>
      <c r="C3307" s="1">
        <v>15</v>
      </c>
      <c r="D3307" s="2" t="s">
        <v>8622</v>
      </c>
      <c r="E3307" s="16"/>
      <c r="F3307" s="16" t="str">
        <f>IF(INDEX(I.Electricity.ES3U3C3,15)="","",INDEX(I.Electricity.ES3U3C3,15))</f>
        <v/>
      </c>
      <c r="G3307" s="16"/>
      <c r="H3307" s="1" t="str">
        <f t="shared" si="102"/>
        <v>Complete</v>
      </c>
      <c r="I3307" s="68" t="s">
        <v>4174</v>
      </c>
    </row>
    <row r="3308" spans="2:9" ht="15" customHeight="1" x14ac:dyDescent="0.25">
      <c r="B3308" s="9" t="s">
        <v>4159</v>
      </c>
      <c r="C3308" s="1">
        <v>16</v>
      </c>
      <c r="D3308" s="2" t="s">
        <v>8622</v>
      </c>
      <c r="E3308" s="16"/>
      <c r="F3308" s="16" t="str">
        <f>IF(INDEX(I.Electricity.ES3U3C3,16)="","",INDEX(I.Electricity.ES3U3C3,16))</f>
        <v/>
      </c>
      <c r="G3308" s="16"/>
      <c r="H3308" s="1" t="str">
        <f t="shared" si="102"/>
        <v>Complete</v>
      </c>
      <c r="I3308" s="68" t="s">
        <v>4175</v>
      </c>
    </row>
    <row r="3309" spans="2:9" ht="15" customHeight="1" x14ac:dyDescent="0.25">
      <c r="B3309" s="9" t="s">
        <v>4159</v>
      </c>
      <c r="C3309" s="1">
        <v>17</v>
      </c>
      <c r="D3309" s="2" t="s">
        <v>8622</v>
      </c>
      <c r="E3309" s="16"/>
      <c r="F3309" s="16" t="str">
        <f>IF(INDEX(I.Electricity.ES3U3C3,17)="","",INDEX(I.Electricity.ES3U3C3,17))</f>
        <v/>
      </c>
      <c r="G3309" s="16"/>
      <c r="H3309" s="1" t="str">
        <f t="shared" si="102"/>
        <v>Complete</v>
      </c>
      <c r="I3309" s="68" t="s">
        <v>4176</v>
      </c>
    </row>
    <row r="3310" spans="2:9" ht="15" customHeight="1" x14ac:dyDescent="0.25">
      <c r="B3310" s="9" t="s">
        <v>4159</v>
      </c>
      <c r="C3310" s="1">
        <v>18</v>
      </c>
      <c r="D3310" s="2" t="s">
        <v>8622</v>
      </c>
      <c r="E3310" s="16"/>
      <c r="F3310" s="16" t="str">
        <f>IF(INDEX(I.Electricity.ES3U3C3,18)="","",INDEX(I.Electricity.ES3U3C3,18))</f>
        <v/>
      </c>
      <c r="G3310" s="16"/>
      <c r="H3310" s="1" t="str">
        <f t="shared" si="102"/>
        <v>Complete</v>
      </c>
      <c r="I3310" s="68" t="s">
        <v>4177</v>
      </c>
    </row>
    <row r="3311" spans="2:9" ht="15" customHeight="1" x14ac:dyDescent="0.25">
      <c r="B3311" s="9" t="s">
        <v>4159</v>
      </c>
      <c r="C3311" s="1">
        <v>19</v>
      </c>
      <c r="D3311" s="2" t="s">
        <v>8622</v>
      </c>
      <c r="E3311" s="16"/>
      <c r="F3311" s="16" t="str">
        <f>IF(INDEX(I.Electricity.ES3U3C3,19)="","",INDEX(I.Electricity.ES3U3C3,19))</f>
        <v/>
      </c>
      <c r="G3311" s="16"/>
      <c r="H3311" s="1" t="str">
        <f t="shared" si="102"/>
        <v>Complete</v>
      </c>
      <c r="I3311" s="68" t="s">
        <v>4178</v>
      </c>
    </row>
    <row r="3312" spans="2:9" ht="15" customHeight="1" x14ac:dyDescent="0.25">
      <c r="B3312" s="9" t="s">
        <v>4159</v>
      </c>
      <c r="C3312" s="1">
        <v>20</v>
      </c>
      <c r="D3312" s="2" t="s">
        <v>8622</v>
      </c>
      <c r="E3312" s="16"/>
      <c r="F3312" s="16" t="str">
        <f>IF(INDEX(I.Electricity.ES3U3C3,20)="","",INDEX(I.Electricity.ES3U3C3,20))</f>
        <v/>
      </c>
      <c r="G3312" s="16"/>
      <c r="H3312" s="1" t="str">
        <f t="shared" si="102"/>
        <v>Complete</v>
      </c>
      <c r="I3312" s="68" t="s">
        <v>4179</v>
      </c>
    </row>
    <row r="3313" spans="2:9" ht="15" customHeight="1" x14ac:dyDescent="0.25">
      <c r="B3313" s="7" t="s">
        <v>4159</v>
      </c>
      <c r="C3313" s="5">
        <v>21</v>
      </c>
      <c r="D3313" s="6" t="s">
        <v>8622</v>
      </c>
      <c r="E3313" s="76"/>
      <c r="F3313" s="76" t="str">
        <f>IF(INDEX(I.Electricity.ES3U3C3,21)="","",INDEX(I.Electricity.ES3U3C3,21))</f>
        <v/>
      </c>
      <c r="G3313" s="76"/>
      <c r="H3313" s="5" t="str">
        <f t="shared" si="102"/>
        <v>Complete</v>
      </c>
      <c r="I3313" s="71" t="s">
        <v>4180</v>
      </c>
    </row>
    <row r="3314" spans="2:9" ht="15" customHeight="1" x14ac:dyDescent="0.25">
      <c r="B3314" s="9" t="s">
        <v>4181</v>
      </c>
      <c r="C3314" s="1">
        <v>1</v>
      </c>
      <c r="D3314" s="2" t="s">
        <v>8623</v>
      </c>
      <c r="E3314" s="16"/>
      <c r="F3314" s="16" t="str">
        <f>IF(INDEX(I.Electricity.ES3U4C3,1)="","",INDEX(I.Electricity.ES3U4C3,1))</f>
        <v/>
      </c>
      <c r="G3314" s="16"/>
      <c r="H3314" s="1" t="str">
        <f t="shared" ref="H3314:H3334" si="103">IF(AND(I.Developer.ES3=TRUE,I.Facility.UnitCount&gt;=4,I.Developer.C3=TRUE,F3314=""),"Incomplete","Complete")</f>
        <v>Complete</v>
      </c>
      <c r="I3314" s="68" t="s">
        <v>4182</v>
      </c>
    </row>
    <row r="3315" spans="2:9" ht="15" customHeight="1" x14ac:dyDescent="0.25">
      <c r="B3315" s="9" t="s">
        <v>4181</v>
      </c>
      <c r="C3315" s="1">
        <v>2</v>
      </c>
      <c r="D3315" s="2" t="s">
        <v>8623</v>
      </c>
      <c r="E3315" s="16"/>
      <c r="F3315" s="16" t="str">
        <f>IF(INDEX(I.Electricity.ES3U4C3,2)="","",INDEX(I.Electricity.ES3U4C3,2))</f>
        <v/>
      </c>
      <c r="G3315" s="16"/>
      <c r="H3315" s="1" t="str">
        <f t="shared" si="103"/>
        <v>Complete</v>
      </c>
      <c r="I3315" s="68" t="s">
        <v>4183</v>
      </c>
    </row>
    <row r="3316" spans="2:9" ht="15" customHeight="1" x14ac:dyDescent="0.25">
      <c r="B3316" s="9" t="s">
        <v>4181</v>
      </c>
      <c r="C3316" s="1">
        <v>3</v>
      </c>
      <c r="D3316" s="2" t="s">
        <v>8623</v>
      </c>
      <c r="E3316" s="16"/>
      <c r="F3316" s="16" t="str">
        <f>IF(INDEX(I.Electricity.ES3U4C3,3)="","",INDEX(I.Electricity.ES3U4C3,3))</f>
        <v/>
      </c>
      <c r="G3316" s="16"/>
      <c r="H3316" s="1" t="str">
        <f t="shared" si="103"/>
        <v>Complete</v>
      </c>
      <c r="I3316" s="68" t="s">
        <v>4184</v>
      </c>
    </row>
    <row r="3317" spans="2:9" ht="15" customHeight="1" x14ac:dyDescent="0.25">
      <c r="B3317" s="9" t="s">
        <v>4181</v>
      </c>
      <c r="C3317" s="1">
        <v>4</v>
      </c>
      <c r="D3317" s="2" t="s">
        <v>8623</v>
      </c>
      <c r="E3317" s="16"/>
      <c r="F3317" s="16" t="str">
        <f>IF(INDEX(I.Electricity.ES3U4C3,4)="","",INDEX(I.Electricity.ES3U4C3,4))</f>
        <v/>
      </c>
      <c r="G3317" s="16"/>
      <c r="H3317" s="1" t="str">
        <f t="shared" si="103"/>
        <v>Complete</v>
      </c>
      <c r="I3317" s="68" t="s">
        <v>4185</v>
      </c>
    </row>
    <row r="3318" spans="2:9" ht="15" customHeight="1" x14ac:dyDescent="0.25">
      <c r="B3318" s="9" t="s">
        <v>4181</v>
      </c>
      <c r="C3318" s="1">
        <v>5</v>
      </c>
      <c r="D3318" s="2" t="s">
        <v>8623</v>
      </c>
      <c r="E3318" s="16"/>
      <c r="F3318" s="16" t="str">
        <f>IF(INDEX(I.Electricity.ES3U4C3,5)="","",INDEX(I.Electricity.ES3U4C3,5))</f>
        <v/>
      </c>
      <c r="G3318" s="16"/>
      <c r="H3318" s="1" t="str">
        <f t="shared" si="103"/>
        <v>Complete</v>
      </c>
      <c r="I3318" s="68" t="s">
        <v>4186</v>
      </c>
    </row>
    <row r="3319" spans="2:9" ht="15" customHeight="1" x14ac:dyDescent="0.25">
      <c r="B3319" s="9" t="s">
        <v>4181</v>
      </c>
      <c r="C3319" s="1">
        <v>6</v>
      </c>
      <c r="D3319" s="2" t="s">
        <v>8623</v>
      </c>
      <c r="E3319" s="16"/>
      <c r="F3319" s="16" t="str">
        <f>IF(INDEX(I.Electricity.ES3U4C3,6)="","",INDEX(I.Electricity.ES3U4C3,6))</f>
        <v/>
      </c>
      <c r="G3319" s="16"/>
      <c r="H3319" s="1" t="str">
        <f t="shared" si="103"/>
        <v>Complete</v>
      </c>
      <c r="I3319" s="68" t="s">
        <v>4187</v>
      </c>
    </row>
    <row r="3320" spans="2:9" ht="15" customHeight="1" x14ac:dyDescent="0.25">
      <c r="B3320" s="9" t="s">
        <v>4181</v>
      </c>
      <c r="C3320" s="1">
        <v>7</v>
      </c>
      <c r="D3320" s="2" t="s">
        <v>8623</v>
      </c>
      <c r="E3320" s="16"/>
      <c r="F3320" s="16" t="str">
        <f>IF(INDEX(I.Electricity.ES3U4C3,7)="","",INDEX(I.Electricity.ES3U4C3,7))</f>
        <v/>
      </c>
      <c r="G3320" s="16"/>
      <c r="H3320" s="1" t="str">
        <f t="shared" si="103"/>
        <v>Complete</v>
      </c>
      <c r="I3320" s="68" t="s">
        <v>4188</v>
      </c>
    </row>
    <row r="3321" spans="2:9" ht="15" customHeight="1" x14ac:dyDescent="0.25">
      <c r="B3321" s="9" t="s">
        <v>4181</v>
      </c>
      <c r="C3321" s="1">
        <v>8</v>
      </c>
      <c r="D3321" s="2" t="s">
        <v>8623</v>
      </c>
      <c r="E3321" s="16"/>
      <c r="F3321" s="16" t="str">
        <f>IF(INDEX(I.Electricity.ES3U4C3,8)="","",INDEX(I.Electricity.ES3U4C3,8))</f>
        <v/>
      </c>
      <c r="G3321" s="16"/>
      <c r="H3321" s="1" t="str">
        <f t="shared" si="103"/>
        <v>Complete</v>
      </c>
      <c r="I3321" s="68" t="s">
        <v>4189</v>
      </c>
    </row>
    <row r="3322" spans="2:9" ht="15" customHeight="1" x14ac:dyDescent="0.25">
      <c r="B3322" s="9" t="s">
        <v>4181</v>
      </c>
      <c r="C3322" s="1">
        <v>9</v>
      </c>
      <c r="D3322" s="2" t="s">
        <v>8623</v>
      </c>
      <c r="E3322" s="16"/>
      <c r="F3322" s="16" t="str">
        <f>IF(INDEX(I.Electricity.ES3U4C3,9)="","",INDEX(I.Electricity.ES3U4C3,9))</f>
        <v/>
      </c>
      <c r="G3322" s="16"/>
      <c r="H3322" s="1" t="str">
        <f t="shared" si="103"/>
        <v>Complete</v>
      </c>
      <c r="I3322" s="68" t="s">
        <v>4190</v>
      </c>
    </row>
    <row r="3323" spans="2:9" ht="15" customHeight="1" x14ac:dyDescent="0.25">
      <c r="B3323" s="9" t="s">
        <v>4181</v>
      </c>
      <c r="C3323" s="1">
        <v>10</v>
      </c>
      <c r="D3323" s="2" t="s">
        <v>8623</v>
      </c>
      <c r="E3323" s="16"/>
      <c r="F3323" s="16" t="str">
        <f>IF(INDEX(I.Electricity.ES3U4C3,10)="","",INDEX(I.Electricity.ES3U4C3,10))</f>
        <v/>
      </c>
      <c r="G3323" s="16"/>
      <c r="H3323" s="1" t="str">
        <f t="shared" si="103"/>
        <v>Complete</v>
      </c>
      <c r="I3323" s="68" t="s">
        <v>4191</v>
      </c>
    </row>
    <row r="3324" spans="2:9" ht="15" customHeight="1" x14ac:dyDescent="0.25">
      <c r="B3324" s="9" t="s">
        <v>4181</v>
      </c>
      <c r="C3324" s="1">
        <v>11</v>
      </c>
      <c r="D3324" s="2" t="s">
        <v>8623</v>
      </c>
      <c r="E3324" s="16"/>
      <c r="F3324" s="16" t="str">
        <f>IF(INDEX(I.Electricity.ES3U4C3,11)="","",INDEX(I.Electricity.ES3U4C3,11))</f>
        <v/>
      </c>
      <c r="G3324" s="16"/>
      <c r="H3324" s="1" t="str">
        <f t="shared" si="103"/>
        <v>Complete</v>
      </c>
      <c r="I3324" s="68" t="s">
        <v>4192</v>
      </c>
    </row>
    <row r="3325" spans="2:9" ht="15" customHeight="1" x14ac:dyDescent="0.25">
      <c r="B3325" s="9" t="s">
        <v>4181</v>
      </c>
      <c r="C3325" s="1">
        <v>12</v>
      </c>
      <c r="D3325" s="2" t="s">
        <v>8623</v>
      </c>
      <c r="E3325" s="16"/>
      <c r="F3325" s="16" t="str">
        <f>IF(INDEX(I.Electricity.ES3U4C3,12)="","",INDEX(I.Electricity.ES3U4C3,12))</f>
        <v/>
      </c>
      <c r="G3325" s="16"/>
      <c r="H3325" s="1" t="str">
        <f t="shared" si="103"/>
        <v>Complete</v>
      </c>
      <c r="I3325" s="68" t="s">
        <v>4193</v>
      </c>
    </row>
    <row r="3326" spans="2:9" ht="15" customHeight="1" x14ac:dyDescent="0.25">
      <c r="B3326" s="9" t="s">
        <v>4181</v>
      </c>
      <c r="C3326" s="1">
        <v>13</v>
      </c>
      <c r="D3326" s="2" t="s">
        <v>8623</v>
      </c>
      <c r="E3326" s="16"/>
      <c r="F3326" s="16" t="str">
        <f>IF(INDEX(I.Electricity.ES3U4C3,13)="","",INDEX(I.Electricity.ES3U4C3,13))</f>
        <v/>
      </c>
      <c r="G3326" s="16"/>
      <c r="H3326" s="1" t="str">
        <f t="shared" si="103"/>
        <v>Complete</v>
      </c>
      <c r="I3326" s="68" t="s">
        <v>4194</v>
      </c>
    </row>
    <row r="3327" spans="2:9" ht="15" customHeight="1" x14ac:dyDescent="0.25">
      <c r="B3327" s="9" t="s">
        <v>4181</v>
      </c>
      <c r="C3327" s="1">
        <v>14</v>
      </c>
      <c r="D3327" s="2" t="s">
        <v>8623</v>
      </c>
      <c r="E3327" s="16"/>
      <c r="F3327" s="16" t="str">
        <f>IF(INDEX(I.Electricity.ES3U4C3,14)="","",INDEX(I.Electricity.ES3U4C3,14))</f>
        <v/>
      </c>
      <c r="G3327" s="16"/>
      <c r="H3327" s="1" t="str">
        <f t="shared" si="103"/>
        <v>Complete</v>
      </c>
      <c r="I3327" s="68" t="s">
        <v>4195</v>
      </c>
    </row>
    <row r="3328" spans="2:9" ht="15" customHeight="1" x14ac:dyDescent="0.25">
      <c r="B3328" s="9" t="s">
        <v>4181</v>
      </c>
      <c r="C3328" s="1">
        <v>15</v>
      </c>
      <c r="D3328" s="2" t="s">
        <v>8623</v>
      </c>
      <c r="E3328" s="16"/>
      <c r="F3328" s="16" t="str">
        <f>IF(INDEX(I.Electricity.ES3U4C3,15)="","",INDEX(I.Electricity.ES3U4C3,15))</f>
        <v/>
      </c>
      <c r="G3328" s="16"/>
      <c r="H3328" s="1" t="str">
        <f t="shared" si="103"/>
        <v>Complete</v>
      </c>
      <c r="I3328" s="68" t="s">
        <v>4196</v>
      </c>
    </row>
    <row r="3329" spans="2:9" ht="15" customHeight="1" x14ac:dyDescent="0.25">
      <c r="B3329" s="9" t="s">
        <v>4181</v>
      </c>
      <c r="C3329" s="1">
        <v>16</v>
      </c>
      <c r="D3329" s="2" t="s">
        <v>8623</v>
      </c>
      <c r="E3329" s="16"/>
      <c r="F3329" s="16" t="str">
        <f>IF(INDEX(I.Electricity.ES3U4C3,16)="","",INDEX(I.Electricity.ES3U4C3,16))</f>
        <v/>
      </c>
      <c r="G3329" s="16"/>
      <c r="H3329" s="1" t="str">
        <f t="shared" si="103"/>
        <v>Complete</v>
      </c>
      <c r="I3329" s="68" t="s">
        <v>4197</v>
      </c>
    </row>
    <row r="3330" spans="2:9" ht="15" customHeight="1" x14ac:dyDescent="0.25">
      <c r="B3330" s="9" t="s">
        <v>4181</v>
      </c>
      <c r="C3330" s="1">
        <v>17</v>
      </c>
      <c r="D3330" s="2" t="s">
        <v>8623</v>
      </c>
      <c r="E3330" s="16"/>
      <c r="F3330" s="16" t="str">
        <f>IF(INDEX(I.Electricity.ES3U4C3,17)="","",INDEX(I.Electricity.ES3U4C3,17))</f>
        <v/>
      </c>
      <c r="G3330" s="16"/>
      <c r="H3330" s="1" t="str">
        <f t="shared" si="103"/>
        <v>Complete</v>
      </c>
      <c r="I3330" s="68" t="s">
        <v>4198</v>
      </c>
    </row>
    <row r="3331" spans="2:9" ht="15" customHeight="1" x14ac:dyDescent="0.25">
      <c r="B3331" s="9" t="s">
        <v>4181</v>
      </c>
      <c r="C3331" s="1">
        <v>18</v>
      </c>
      <c r="D3331" s="2" t="s">
        <v>8623</v>
      </c>
      <c r="E3331" s="16"/>
      <c r="F3331" s="16" t="str">
        <f>IF(INDEX(I.Electricity.ES3U4C3,18)="","",INDEX(I.Electricity.ES3U4C3,18))</f>
        <v/>
      </c>
      <c r="G3331" s="16"/>
      <c r="H3331" s="1" t="str">
        <f t="shared" si="103"/>
        <v>Complete</v>
      </c>
      <c r="I3331" s="68" t="s">
        <v>4199</v>
      </c>
    </row>
    <row r="3332" spans="2:9" ht="15" customHeight="1" x14ac:dyDescent="0.25">
      <c r="B3332" s="9" t="s">
        <v>4181</v>
      </c>
      <c r="C3332" s="1">
        <v>19</v>
      </c>
      <c r="D3332" s="2" t="s">
        <v>8623</v>
      </c>
      <c r="E3332" s="16"/>
      <c r="F3332" s="16" t="str">
        <f>IF(INDEX(I.Electricity.ES3U4C3,19)="","",INDEX(I.Electricity.ES3U4C3,19))</f>
        <v/>
      </c>
      <c r="G3332" s="16"/>
      <c r="H3332" s="1" t="str">
        <f t="shared" si="103"/>
        <v>Complete</v>
      </c>
      <c r="I3332" s="68" t="s">
        <v>4200</v>
      </c>
    </row>
    <row r="3333" spans="2:9" ht="15" customHeight="1" x14ac:dyDescent="0.25">
      <c r="B3333" s="9" t="s">
        <v>4181</v>
      </c>
      <c r="C3333" s="1">
        <v>20</v>
      </c>
      <c r="D3333" s="2" t="s">
        <v>8623</v>
      </c>
      <c r="E3333" s="16"/>
      <c r="F3333" s="16" t="str">
        <f>IF(INDEX(I.Electricity.ES3U4C3,20)="","",INDEX(I.Electricity.ES3U4C3,20))</f>
        <v/>
      </c>
      <c r="G3333" s="16"/>
      <c r="H3333" s="1" t="str">
        <f t="shared" si="103"/>
        <v>Complete</v>
      </c>
      <c r="I3333" s="68" t="s">
        <v>4201</v>
      </c>
    </row>
    <row r="3334" spans="2:9" ht="15" customHeight="1" x14ac:dyDescent="0.25">
      <c r="B3334" s="7" t="s">
        <v>4181</v>
      </c>
      <c r="C3334" s="5">
        <v>21</v>
      </c>
      <c r="D3334" s="6" t="s">
        <v>8623</v>
      </c>
      <c r="E3334" s="76"/>
      <c r="F3334" s="76" t="str">
        <f>IF(INDEX(I.Electricity.ES3U4C3,21)="","",INDEX(I.Electricity.ES3U4C3,21))</f>
        <v/>
      </c>
      <c r="G3334" s="76"/>
      <c r="H3334" s="5" t="str">
        <f t="shared" si="103"/>
        <v>Complete</v>
      </c>
      <c r="I3334" s="71" t="s">
        <v>4202</v>
      </c>
    </row>
    <row r="3335" spans="2:9" ht="15" customHeight="1" x14ac:dyDescent="0.25">
      <c r="B3335" s="9" t="s">
        <v>4203</v>
      </c>
      <c r="C3335" s="1">
        <v>1</v>
      </c>
      <c r="D3335" s="2" t="s">
        <v>8624</v>
      </c>
      <c r="E3335" s="16"/>
      <c r="F3335" s="16" t="str">
        <f>IF(INDEX(I.Electricity.ES3U5C3,1)="","",INDEX(I.Electricity.ES3U5C3,1))</f>
        <v/>
      </c>
      <c r="G3335" s="16"/>
      <c r="H3335" s="1" t="str">
        <f t="shared" ref="H3335:H3355" si="104">IF(AND(I.Developer.ES3=TRUE,I.Facility.UnitCount&gt;=5,I.Developer.C3=TRUE,F3335=""),"Incomplete","Complete")</f>
        <v>Complete</v>
      </c>
      <c r="I3335" s="68" t="s">
        <v>4204</v>
      </c>
    </row>
    <row r="3336" spans="2:9" ht="15" customHeight="1" x14ac:dyDescent="0.25">
      <c r="B3336" s="9" t="s">
        <v>4203</v>
      </c>
      <c r="C3336" s="1">
        <v>2</v>
      </c>
      <c r="D3336" s="2" t="s">
        <v>8624</v>
      </c>
      <c r="E3336" s="16"/>
      <c r="F3336" s="16" t="str">
        <f>IF(INDEX(I.Electricity.ES3U5C3,2)="","",INDEX(I.Electricity.ES3U5C3,2))</f>
        <v/>
      </c>
      <c r="G3336" s="16"/>
      <c r="H3336" s="1" t="str">
        <f t="shared" si="104"/>
        <v>Complete</v>
      </c>
      <c r="I3336" s="68" t="s">
        <v>4205</v>
      </c>
    </row>
    <row r="3337" spans="2:9" ht="15" customHeight="1" x14ac:dyDescent="0.25">
      <c r="B3337" s="9" t="s">
        <v>4203</v>
      </c>
      <c r="C3337" s="1">
        <v>3</v>
      </c>
      <c r="D3337" s="2" t="s">
        <v>8624</v>
      </c>
      <c r="E3337" s="16"/>
      <c r="F3337" s="16" t="str">
        <f>IF(INDEX(I.Electricity.ES3U5C3,3)="","",INDEX(I.Electricity.ES3U5C3,3))</f>
        <v/>
      </c>
      <c r="G3337" s="16"/>
      <c r="H3337" s="1" t="str">
        <f t="shared" si="104"/>
        <v>Complete</v>
      </c>
      <c r="I3337" s="68" t="s">
        <v>4206</v>
      </c>
    </row>
    <row r="3338" spans="2:9" ht="15" customHeight="1" x14ac:dyDescent="0.25">
      <c r="B3338" s="9" t="s">
        <v>4203</v>
      </c>
      <c r="C3338" s="1">
        <v>4</v>
      </c>
      <c r="D3338" s="2" t="s">
        <v>8624</v>
      </c>
      <c r="E3338" s="16"/>
      <c r="F3338" s="16" t="str">
        <f>IF(INDEX(I.Electricity.ES3U5C3,4)="","",INDEX(I.Electricity.ES3U5C3,4))</f>
        <v/>
      </c>
      <c r="G3338" s="16"/>
      <c r="H3338" s="1" t="str">
        <f t="shared" si="104"/>
        <v>Complete</v>
      </c>
      <c r="I3338" s="68" t="s">
        <v>4207</v>
      </c>
    </row>
    <row r="3339" spans="2:9" ht="15" customHeight="1" x14ac:dyDescent="0.25">
      <c r="B3339" s="9" t="s">
        <v>4203</v>
      </c>
      <c r="C3339" s="1">
        <v>5</v>
      </c>
      <c r="D3339" s="2" t="s">
        <v>8624</v>
      </c>
      <c r="E3339" s="16"/>
      <c r="F3339" s="16" t="str">
        <f>IF(INDEX(I.Electricity.ES3U5C3,5)="","",INDEX(I.Electricity.ES3U5C3,5))</f>
        <v/>
      </c>
      <c r="G3339" s="16"/>
      <c r="H3339" s="1" t="str">
        <f t="shared" si="104"/>
        <v>Complete</v>
      </c>
      <c r="I3339" s="68" t="s">
        <v>4208</v>
      </c>
    </row>
    <row r="3340" spans="2:9" ht="15" customHeight="1" x14ac:dyDescent="0.25">
      <c r="B3340" s="9" t="s">
        <v>4203</v>
      </c>
      <c r="C3340" s="1">
        <v>6</v>
      </c>
      <c r="D3340" s="2" t="s">
        <v>8624</v>
      </c>
      <c r="E3340" s="16"/>
      <c r="F3340" s="16" t="str">
        <f>IF(INDEX(I.Electricity.ES3U5C3,6)="","",INDEX(I.Electricity.ES3U5C3,6))</f>
        <v/>
      </c>
      <c r="G3340" s="16"/>
      <c r="H3340" s="1" t="str">
        <f t="shared" si="104"/>
        <v>Complete</v>
      </c>
      <c r="I3340" s="68" t="s">
        <v>4209</v>
      </c>
    </row>
    <row r="3341" spans="2:9" ht="15" customHeight="1" x14ac:dyDescent="0.25">
      <c r="B3341" s="9" t="s">
        <v>4203</v>
      </c>
      <c r="C3341" s="1">
        <v>7</v>
      </c>
      <c r="D3341" s="2" t="s">
        <v>8624</v>
      </c>
      <c r="E3341" s="16"/>
      <c r="F3341" s="16" t="str">
        <f>IF(INDEX(I.Electricity.ES3U5C3,7)="","",INDEX(I.Electricity.ES3U5C3,7))</f>
        <v/>
      </c>
      <c r="G3341" s="16"/>
      <c r="H3341" s="1" t="str">
        <f t="shared" si="104"/>
        <v>Complete</v>
      </c>
      <c r="I3341" s="68" t="s">
        <v>4210</v>
      </c>
    </row>
    <row r="3342" spans="2:9" ht="15" customHeight="1" x14ac:dyDescent="0.25">
      <c r="B3342" s="9" t="s">
        <v>4203</v>
      </c>
      <c r="C3342" s="1">
        <v>8</v>
      </c>
      <c r="D3342" s="2" t="s">
        <v>8624</v>
      </c>
      <c r="E3342" s="16"/>
      <c r="F3342" s="16" t="str">
        <f>IF(INDEX(I.Electricity.ES3U5C3,8)="","",INDEX(I.Electricity.ES3U5C3,8))</f>
        <v/>
      </c>
      <c r="G3342" s="16"/>
      <c r="H3342" s="1" t="str">
        <f t="shared" si="104"/>
        <v>Complete</v>
      </c>
      <c r="I3342" s="68" t="s">
        <v>4211</v>
      </c>
    </row>
    <row r="3343" spans="2:9" ht="15" customHeight="1" x14ac:dyDescent="0.25">
      <c r="B3343" s="9" t="s">
        <v>4203</v>
      </c>
      <c r="C3343" s="1">
        <v>9</v>
      </c>
      <c r="D3343" s="2" t="s">
        <v>8624</v>
      </c>
      <c r="E3343" s="16"/>
      <c r="F3343" s="16" t="str">
        <f>IF(INDEX(I.Electricity.ES3U5C3,9)="","",INDEX(I.Electricity.ES3U5C3,9))</f>
        <v/>
      </c>
      <c r="G3343" s="16"/>
      <c r="H3343" s="1" t="str">
        <f t="shared" si="104"/>
        <v>Complete</v>
      </c>
      <c r="I3343" s="68" t="s">
        <v>4212</v>
      </c>
    </row>
    <row r="3344" spans="2:9" ht="15" customHeight="1" x14ac:dyDescent="0.25">
      <c r="B3344" s="9" t="s">
        <v>4203</v>
      </c>
      <c r="C3344" s="1">
        <v>10</v>
      </c>
      <c r="D3344" s="2" t="s">
        <v>8624</v>
      </c>
      <c r="E3344" s="16"/>
      <c r="F3344" s="16" t="str">
        <f>IF(INDEX(I.Electricity.ES3U5C3,10)="","",INDEX(I.Electricity.ES3U5C3,10))</f>
        <v/>
      </c>
      <c r="G3344" s="16"/>
      <c r="H3344" s="1" t="str">
        <f t="shared" si="104"/>
        <v>Complete</v>
      </c>
      <c r="I3344" s="68" t="s">
        <v>4213</v>
      </c>
    </row>
    <row r="3345" spans="2:9" ht="15" customHeight="1" x14ac:dyDescent="0.25">
      <c r="B3345" s="9" t="s">
        <v>4203</v>
      </c>
      <c r="C3345" s="1">
        <v>11</v>
      </c>
      <c r="D3345" s="2" t="s">
        <v>8624</v>
      </c>
      <c r="E3345" s="16"/>
      <c r="F3345" s="16" t="str">
        <f>IF(INDEX(I.Electricity.ES3U5C3,11)="","",INDEX(I.Electricity.ES3U5C3,11))</f>
        <v/>
      </c>
      <c r="G3345" s="16"/>
      <c r="H3345" s="1" t="str">
        <f t="shared" si="104"/>
        <v>Complete</v>
      </c>
      <c r="I3345" s="68" t="s">
        <v>4214</v>
      </c>
    </row>
    <row r="3346" spans="2:9" ht="15" customHeight="1" x14ac:dyDescent="0.25">
      <c r="B3346" s="9" t="s">
        <v>4203</v>
      </c>
      <c r="C3346" s="1">
        <v>12</v>
      </c>
      <c r="D3346" s="2" t="s">
        <v>8624</v>
      </c>
      <c r="E3346" s="16"/>
      <c r="F3346" s="16" t="str">
        <f>IF(INDEX(I.Electricity.ES3U5C3,12)="","",INDEX(I.Electricity.ES3U5C3,12))</f>
        <v/>
      </c>
      <c r="G3346" s="16"/>
      <c r="H3346" s="1" t="str">
        <f t="shared" si="104"/>
        <v>Complete</v>
      </c>
      <c r="I3346" s="68" t="s">
        <v>4215</v>
      </c>
    </row>
    <row r="3347" spans="2:9" ht="15" customHeight="1" x14ac:dyDescent="0.25">
      <c r="B3347" s="9" t="s">
        <v>4203</v>
      </c>
      <c r="C3347" s="1">
        <v>13</v>
      </c>
      <c r="D3347" s="2" t="s">
        <v>8624</v>
      </c>
      <c r="E3347" s="16"/>
      <c r="F3347" s="16" t="str">
        <f>IF(INDEX(I.Electricity.ES3U5C3,13)="","",INDEX(I.Electricity.ES3U5C3,13))</f>
        <v/>
      </c>
      <c r="G3347" s="16"/>
      <c r="H3347" s="1" t="str">
        <f t="shared" si="104"/>
        <v>Complete</v>
      </c>
      <c r="I3347" s="68" t="s">
        <v>4216</v>
      </c>
    </row>
    <row r="3348" spans="2:9" ht="15" customHeight="1" x14ac:dyDescent="0.25">
      <c r="B3348" s="9" t="s">
        <v>4203</v>
      </c>
      <c r="C3348" s="1">
        <v>14</v>
      </c>
      <c r="D3348" s="2" t="s">
        <v>8624</v>
      </c>
      <c r="E3348" s="16"/>
      <c r="F3348" s="16" t="str">
        <f>IF(INDEX(I.Electricity.ES3U5C3,14)="","",INDEX(I.Electricity.ES3U5C3,14))</f>
        <v/>
      </c>
      <c r="G3348" s="16"/>
      <c r="H3348" s="1" t="str">
        <f t="shared" si="104"/>
        <v>Complete</v>
      </c>
      <c r="I3348" s="68" t="s">
        <v>4217</v>
      </c>
    </row>
    <row r="3349" spans="2:9" ht="15" customHeight="1" x14ac:dyDescent="0.25">
      <c r="B3349" s="9" t="s">
        <v>4203</v>
      </c>
      <c r="C3349" s="1">
        <v>15</v>
      </c>
      <c r="D3349" s="2" t="s">
        <v>8624</v>
      </c>
      <c r="E3349" s="16"/>
      <c r="F3349" s="16" t="str">
        <f>IF(INDEX(I.Electricity.ES3U5C3,15)="","",INDEX(I.Electricity.ES3U5C3,15))</f>
        <v/>
      </c>
      <c r="G3349" s="16"/>
      <c r="H3349" s="1" t="str">
        <f t="shared" si="104"/>
        <v>Complete</v>
      </c>
      <c r="I3349" s="68" t="s">
        <v>4218</v>
      </c>
    </row>
    <row r="3350" spans="2:9" ht="15" customHeight="1" x14ac:dyDescent="0.25">
      <c r="B3350" s="9" t="s">
        <v>4203</v>
      </c>
      <c r="C3350" s="1">
        <v>16</v>
      </c>
      <c r="D3350" s="2" t="s">
        <v>8624</v>
      </c>
      <c r="E3350" s="16"/>
      <c r="F3350" s="16" t="str">
        <f>IF(INDEX(I.Electricity.ES3U5C3,16)="","",INDEX(I.Electricity.ES3U5C3,16))</f>
        <v/>
      </c>
      <c r="G3350" s="16"/>
      <c r="H3350" s="1" t="str">
        <f t="shared" si="104"/>
        <v>Complete</v>
      </c>
      <c r="I3350" s="68" t="s">
        <v>4219</v>
      </c>
    </row>
    <row r="3351" spans="2:9" ht="15" customHeight="1" x14ac:dyDescent="0.25">
      <c r="B3351" s="9" t="s">
        <v>4203</v>
      </c>
      <c r="C3351" s="1">
        <v>17</v>
      </c>
      <c r="D3351" s="2" t="s">
        <v>8624</v>
      </c>
      <c r="E3351" s="16"/>
      <c r="F3351" s="16" t="str">
        <f>IF(INDEX(I.Electricity.ES3U5C3,17)="","",INDEX(I.Electricity.ES3U5C3,17))</f>
        <v/>
      </c>
      <c r="G3351" s="16"/>
      <c r="H3351" s="1" t="str">
        <f t="shared" si="104"/>
        <v>Complete</v>
      </c>
      <c r="I3351" s="68" t="s">
        <v>4220</v>
      </c>
    </row>
    <row r="3352" spans="2:9" ht="15" customHeight="1" x14ac:dyDescent="0.25">
      <c r="B3352" s="9" t="s">
        <v>4203</v>
      </c>
      <c r="C3352" s="1">
        <v>18</v>
      </c>
      <c r="D3352" s="2" t="s">
        <v>8624</v>
      </c>
      <c r="E3352" s="16"/>
      <c r="F3352" s="16" t="str">
        <f>IF(INDEX(I.Electricity.ES3U5C3,18)="","",INDEX(I.Electricity.ES3U5C3,18))</f>
        <v/>
      </c>
      <c r="G3352" s="16"/>
      <c r="H3352" s="1" t="str">
        <f t="shared" si="104"/>
        <v>Complete</v>
      </c>
      <c r="I3352" s="68" t="s">
        <v>4221</v>
      </c>
    </row>
    <row r="3353" spans="2:9" ht="15" customHeight="1" x14ac:dyDescent="0.25">
      <c r="B3353" s="9" t="s">
        <v>4203</v>
      </c>
      <c r="C3353" s="1">
        <v>19</v>
      </c>
      <c r="D3353" s="2" t="s">
        <v>8624</v>
      </c>
      <c r="E3353" s="16"/>
      <c r="F3353" s="16" t="str">
        <f>IF(INDEX(I.Electricity.ES3U5C3,19)="","",INDEX(I.Electricity.ES3U5C3,19))</f>
        <v/>
      </c>
      <c r="G3353" s="16"/>
      <c r="H3353" s="1" t="str">
        <f t="shared" si="104"/>
        <v>Complete</v>
      </c>
      <c r="I3353" s="68" t="s">
        <v>4222</v>
      </c>
    </row>
    <row r="3354" spans="2:9" ht="15" customHeight="1" x14ac:dyDescent="0.25">
      <c r="B3354" s="9" t="s">
        <v>4203</v>
      </c>
      <c r="C3354" s="1">
        <v>20</v>
      </c>
      <c r="D3354" s="2" t="s">
        <v>8624</v>
      </c>
      <c r="E3354" s="16"/>
      <c r="F3354" s="16" t="str">
        <f>IF(INDEX(I.Electricity.ES3U5C3,20)="","",INDEX(I.Electricity.ES3U5C3,20))</f>
        <v/>
      </c>
      <c r="G3354" s="16"/>
      <c r="H3354" s="1" t="str">
        <f t="shared" si="104"/>
        <v>Complete</v>
      </c>
      <c r="I3354" s="68" t="s">
        <v>4223</v>
      </c>
    </row>
    <row r="3355" spans="2:9" ht="15" customHeight="1" x14ac:dyDescent="0.25">
      <c r="B3355" s="7" t="s">
        <v>4203</v>
      </c>
      <c r="C3355" s="5">
        <v>21</v>
      </c>
      <c r="D3355" s="6" t="s">
        <v>8624</v>
      </c>
      <c r="E3355" s="76"/>
      <c r="F3355" s="76" t="str">
        <f>IF(INDEX(I.Electricity.ES3U5C3,21)="","",INDEX(I.Electricity.ES3U5C3,21))</f>
        <v/>
      </c>
      <c r="G3355" s="76"/>
      <c r="H3355" s="5" t="str">
        <f t="shared" si="104"/>
        <v>Complete</v>
      </c>
      <c r="I3355" s="71" t="s">
        <v>4224</v>
      </c>
    </row>
    <row r="3356" spans="2:9" ht="15" customHeight="1" x14ac:dyDescent="0.25">
      <c r="B3356" s="9" t="s">
        <v>4225</v>
      </c>
      <c r="C3356" s="1">
        <v>1</v>
      </c>
      <c r="D3356" s="2" t="s">
        <v>8625</v>
      </c>
      <c r="E3356" s="16"/>
      <c r="F3356" s="16" t="str">
        <f>IF(INDEX(I.Electricity.ES3U6C3,1)="","",INDEX(I.Electricity.ES3U6C3,1))</f>
        <v/>
      </c>
      <c r="G3356" s="16"/>
      <c r="H3356" s="1" t="str">
        <f t="shared" ref="H3356:H3376" si="105">IF(AND(I.Developer.ES3=TRUE,I.Facility.UnitCount&gt;=6,I.Developer.C3=TRUE,F3356=""),"Incomplete","Complete")</f>
        <v>Complete</v>
      </c>
      <c r="I3356" s="68" t="s">
        <v>4226</v>
      </c>
    </row>
    <row r="3357" spans="2:9" ht="15" customHeight="1" x14ac:dyDescent="0.25">
      <c r="B3357" s="9" t="s">
        <v>4225</v>
      </c>
      <c r="C3357" s="1">
        <v>2</v>
      </c>
      <c r="D3357" s="2" t="s">
        <v>8625</v>
      </c>
      <c r="E3357" s="16"/>
      <c r="F3357" s="16" t="str">
        <f>IF(INDEX(I.Electricity.ES3U6C3,2)="","",INDEX(I.Electricity.ES3U6C3,2))</f>
        <v/>
      </c>
      <c r="G3357" s="16"/>
      <c r="H3357" s="1" t="str">
        <f t="shared" si="105"/>
        <v>Complete</v>
      </c>
      <c r="I3357" s="68" t="s">
        <v>4227</v>
      </c>
    </row>
    <row r="3358" spans="2:9" ht="15" customHeight="1" x14ac:dyDescent="0.25">
      <c r="B3358" s="9" t="s">
        <v>4225</v>
      </c>
      <c r="C3358" s="1">
        <v>3</v>
      </c>
      <c r="D3358" s="2" t="s">
        <v>8625</v>
      </c>
      <c r="E3358" s="16"/>
      <c r="F3358" s="16" t="str">
        <f>IF(INDEX(I.Electricity.ES3U6C3,3)="","",INDEX(I.Electricity.ES3U6C3,3))</f>
        <v/>
      </c>
      <c r="G3358" s="16"/>
      <c r="H3358" s="1" t="str">
        <f t="shared" si="105"/>
        <v>Complete</v>
      </c>
      <c r="I3358" s="68" t="s">
        <v>4228</v>
      </c>
    </row>
    <row r="3359" spans="2:9" ht="15" customHeight="1" x14ac:dyDescent="0.25">
      <c r="B3359" s="9" t="s">
        <v>4225</v>
      </c>
      <c r="C3359" s="1">
        <v>4</v>
      </c>
      <c r="D3359" s="2" t="s">
        <v>8625</v>
      </c>
      <c r="E3359" s="16"/>
      <c r="F3359" s="16" t="str">
        <f>IF(INDEX(I.Electricity.ES3U6C3,4)="","",INDEX(I.Electricity.ES3U6C3,4))</f>
        <v/>
      </c>
      <c r="G3359" s="16"/>
      <c r="H3359" s="1" t="str">
        <f t="shared" si="105"/>
        <v>Complete</v>
      </c>
      <c r="I3359" s="68" t="s">
        <v>4229</v>
      </c>
    </row>
    <row r="3360" spans="2:9" ht="15" customHeight="1" x14ac:dyDescent="0.25">
      <c r="B3360" s="9" t="s">
        <v>4225</v>
      </c>
      <c r="C3360" s="1">
        <v>5</v>
      </c>
      <c r="D3360" s="2" t="s">
        <v>8625</v>
      </c>
      <c r="E3360" s="16"/>
      <c r="F3360" s="16" t="str">
        <f>IF(INDEX(I.Electricity.ES3U6C3,5)="","",INDEX(I.Electricity.ES3U6C3,5))</f>
        <v/>
      </c>
      <c r="G3360" s="16"/>
      <c r="H3360" s="1" t="str">
        <f t="shared" si="105"/>
        <v>Complete</v>
      </c>
      <c r="I3360" s="68" t="s">
        <v>4230</v>
      </c>
    </row>
    <row r="3361" spans="2:9" ht="15" customHeight="1" x14ac:dyDescent="0.25">
      <c r="B3361" s="9" t="s">
        <v>4225</v>
      </c>
      <c r="C3361" s="1">
        <v>6</v>
      </c>
      <c r="D3361" s="2" t="s">
        <v>8625</v>
      </c>
      <c r="E3361" s="16"/>
      <c r="F3361" s="16" t="str">
        <f>IF(INDEX(I.Electricity.ES3U6C3,6)="","",INDEX(I.Electricity.ES3U6C3,6))</f>
        <v/>
      </c>
      <c r="G3361" s="16"/>
      <c r="H3361" s="1" t="str">
        <f t="shared" si="105"/>
        <v>Complete</v>
      </c>
      <c r="I3361" s="68" t="s">
        <v>4231</v>
      </c>
    </row>
    <row r="3362" spans="2:9" ht="15" customHeight="1" x14ac:dyDescent="0.25">
      <c r="B3362" s="9" t="s">
        <v>4225</v>
      </c>
      <c r="C3362" s="1">
        <v>7</v>
      </c>
      <c r="D3362" s="2" t="s">
        <v>8625</v>
      </c>
      <c r="E3362" s="16"/>
      <c r="F3362" s="16" t="str">
        <f>IF(INDEX(I.Electricity.ES3U6C3,7)="","",INDEX(I.Electricity.ES3U6C3,7))</f>
        <v/>
      </c>
      <c r="G3362" s="16"/>
      <c r="H3362" s="1" t="str">
        <f t="shared" si="105"/>
        <v>Complete</v>
      </c>
      <c r="I3362" s="68" t="s">
        <v>4232</v>
      </c>
    </row>
    <row r="3363" spans="2:9" ht="15" customHeight="1" x14ac:dyDescent="0.25">
      <c r="B3363" s="9" t="s">
        <v>4225</v>
      </c>
      <c r="C3363" s="1">
        <v>8</v>
      </c>
      <c r="D3363" s="2" t="s">
        <v>8625</v>
      </c>
      <c r="E3363" s="16"/>
      <c r="F3363" s="16" t="str">
        <f>IF(INDEX(I.Electricity.ES3U6C3,8)="","",INDEX(I.Electricity.ES3U6C3,8))</f>
        <v/>
      </c>
      <c r="G3363" s="16"/>
      <c r="H3363" s="1" t="str">
        <f t="shared" si="105"/>
        <v>Complete</v>
      </c>
      <c r="I3363" s="68" t="s">
        <v>4233</v>
      </c>
    </row>
    <row r="3364" spans="2:9" ht="15" customHeight="1" x14ac:dyDescent="0.25">
      <c r="B3364" s="9" t="s">
        <v>4225</v>
      </c>
      <c r="C3364" s="1">
        <v>9</v>
      </c>
      <c r="D3364" s="2" t="s">
        <v>8625</v>
      </c>
      <c r="E3364" s="16"/>
      <c r="F3364" s="16" t="str">
        <f>IF(INDEX(I.Electricity.ES3U6C3,9)="","",INDEX(I.Electricity.ES3U6C3,9))</f>
        <v/>
      </c>
      <c r="G3364" s="16"/>
      <c r="H3364" s="1" t="str">
        <f t="shared" si="105"/>
        <v>Complete</v>
      </c>
      <c r="I3364" s="68" t="s">
        <v>4234</v>
      </c>
    </row>
    <row r="3365" spans="2:9" ht="15" customHeight="1" x14ac:dyDescent="0.25">
      <c r="B3365" s="9" t="s">
        <v>4225</v>
      </c>
      <c r="C3365" s="1">
        <v>10</v>
      </c>
      <c r="D3365" s="2" t="s">
        <v>8625</v>
      </c>
      <c r="E3365" s="16"/>
      <c r="F3365" s="16" t="str">
        <f>IF(INDEX(I.Electricity.ES3U6C3,10)="","",INDEX(I.Electricity.ES3U6C3,10))</f>
        <v/>
      </c>
      <c r="G3365" s="16"/>
      <c r="H3365" s="1" t="str">
        <f t="shared" si="105"/>
        <v>Complete</v>
      </c>
      <c r="I3365" s="68" t="s">
        <v>4235</v>
      </c>
    </row>
    <row r="3366" spans="2:9" ht="15" customHeight="1" x14ac:dyDescent="0.25">
      <c r="B3366" s="9" t="s">
        <v>4225</v>
      </c>
      <c r="C3366" s="1">
        <v>11</v>
      </c>
      <c r="D3366" s="2" t="s">
        <v>8625</v>
      </c>
      <c r="E3366" s="16"/>
      <c r="F3366" s="16" t="str">
        <f>IF(INDEX(I.Electricity.ES3U6C3,11)="","",INDEX(I.Electricity.ES3U6C3,11))</f>
        <v/>
      </c>
      <c r="G3366" s="16"/>
      <c r="H3366" s="1" t="str">
        <f t="shared" si="105"/>
        <v>Complete</v>
      </c>
      <c r="I3366" s="68" t="s">
        <v>4236</v>
      </c>
    </row>
    <row r="3367" spans="2:9" ht="15" customHeight="1" x14ac:dyDescent="0.25">
      <c r="B3367" s="9" t="s">
        <v>4225</v>
      </c>
      <c r="C3367" s="1">
        <v>12</v>
      </c>
      <c r="D3367" s="2" t="s">
        <v>8625</v>
      </c>
      <c r="E3367" s="16"/>
      <c r="F3367" s="16" t="str">
        <f>IF(INDEX(I.Electricity.ES3U6C3,12)="","",INDEX(I.Electricity.ES3U6C3,12))</f>
        <v/>
      </c>
      <c r="G3367" s="16"/>
      <c r="H3367" s="1" t="str">
        <f t="shared" si="105"/>
        <v>Complete</v>
      </c>
      <c r="I3367" s="68" t="s">
        <v>4237</v>
      </c>
    </row>
    <row r="3368" spans="2:9" ht="15" customHeight="1" x14ac:dyDescent="0.25">
      <c r="B3368" s="9" t="s">
        <v>4225</v>
      </c>
      <c r="C3368" s="1">
        <v>13</v>
      </c>
      <c r="D3368" s="2" t="s">
        <v>8625</v>
      </c>
      <c r="E3368" s="16"/>
      <c r="F3368" s="16" t="str">
        <f>IF(INDEX(I.Electricity.ES3U6C3,13)="","",INDEX(I.Electricity.ES3U6C3,13))</f>
        <v/>
      </c>
      <c r="G3368" s="16"/>
      <c r="H3368" s="1" t="str">
        <f t="shared" si="105"/>
        <v>Complete</v>
      </c>
      <c r="I3368" s="68" t="s">
        <v>4238</v>
      </c>
    </row>
    <row r="3369" spans="2:9" ht="15" customHeight="1" x14ac:dyDescent="0.25">
      <c r="B3369" s="9" t="s">
        <v>4225</v>
      </c>
      <c r="C3369" s="1">
        <v>14</v>
      </c>
      <c r="D3369" s="2" t="s">
        <v>8625</v>
      </c>
      <c r="E3369" s="16"/>
      <c r="F3369" s="16" t="str">
        <f>IF(INDEX(I.Electricity.ES3U6C3,14)="","",INDEX(I.Electricity.ES3U6C3,14))</f>
        <v/>
      </c>
      <c r="G3369" s="16"/>
      <c r="H3369" s="1" t="str">
        <f t="shared" si="105"/>
        <v>Complete</v>
      </c>
      <c r="I3369" s="68" t="s">
        <v>4239</v>
      </c>
    </row>
    <row r="3370" spans="2:9" ht="15" customHeight="1" x14ac:dyDescent="0.25">
      <c r="B3370" s="9" t="s">
        <v>4225</v>
      </c>
      <c r="C3370" s="1">
        <v>15</v>
      </c>
      <c r="D3370" s="2" t="s">
        <v>8625</v>
      </c>
      <c r="E3370" s="16"/>
      <c r="F3370" s="16" t="str">
        <f>IF(INDEX(I.Electricity.ES3U6C3,15)="","",INDEX(I.Electricity.ES3U6C3,15))</f>
        <v/>
      </c>
      <c r="G3370" s="16"/>
      <c r="H3370" s="1" t="str">
        <f t="shared" si="105"/>
        <v>Complete</v>
      </c>
      <c r="I3370" s="68" t="s">
        <v>4240</v>
      </c>
    </row>
    <row r="3371" spans="2:9" ht="15" customHeight="1" x14ac:dyDescent="0.25">
      <c r="B3371" s="9" t="s">
        <v>4225</v>
      </c>
      <c r="C3371" s="1">
        <v>16</v>
      </c>
      <c r="D3371" s="2" t="s">
        <v>8625</v>
      </c>
      <c r="E3371" s="16"/>
      <c r="F3371" s="16" t="str">
        <f>IF(INDEX(I.Electricity.ES3U6C3,16)="","",INDEX(I.Electricity.ES3U6C3,16))</f>
        <v/>
      </c>
      <c r="G3371" s="16"/>
      <c r="H3371" s="1" t="str">
        <f t="shared" si="105"/>
        <v>Complete</v>
      </c>
      <c r="I3371" s="68" t="s">
        <v>4241</v>
      </c>
    </row>
    <row r="3372" spans="2:9" ht="15" customHeight="1" x14ac:dyDescent="0.25">
      <c r="B3372" s="9" t="s">
        <v>4225</v>
      </c>
      <c r="C3372" s="1">
        <v>17</v>
      </c>
      <c r="D3372" s="2" t="s">
        <v>8625</v>
      </c>
      <c r="E3372" s="16"/>
      <c r="F3372" s="16" t="str">
        <f>IF(INDEX(I.Electricity.ES3U6C3,17)="","",INDEX(I.Electricity.ES3U6C3,17))</f>
        <v/>
      </c>
      <c r="G3372" s="16"/>
      <c r="H3372" s="1" t="str">
        <f t="shared" si="105"/>
        <v>Complete</v>
      </c>
      <c r="I3372" s="68" t="s">
        <v>4242</v>
      </c>
    </row>
    <row r="3373" spans="2:9" ht="15" customHeight="1" x14ac:dyDescent="0.25">
      <c r="B3373" s="9" t="s">
        <v>4225</v>
      </c>
      <c r="C3373" s="1">
        <v>18</v>
      </c>
      <c r="D3373" s="2" t="s">
        <v>8625</v>
      </c>
      <c r="E3373" s="16"/>
      <c r="F3373" s="16" t="str">
        <f>IF(INDEX(I.Electricity.ES3U6C3,18)="","",INDEX(I.Electricity.ES3U6C3,18))</f>
        <v/>
      </c>
      <c r="G3373" s="16"/>
      <c r="H3373" s="1" t="str">
        <f t="shared" si="105"/>
        <v>Complete</v>
      </c>
      <c r="I3373" s="68" t="s">
        <v>4243</v>
      </c>
    </row>
    <row r="3374" spans="2:9" ht="15" customHeight="1" x14ac:dyDescent="0.25">
      <c r="B3374" s="9" t="s">
        <v>4225</v>
      </c>
      <c r="C3374" s="1">
        <v>19</v>
      </c>
      <c r="D3374" s="2" t="s">
        <v>8625</v>
      </c>
      <c r="E3374" s="16"/>
      <c r="F3374" s="16" t="str">
        <f>IF(INDEX(I.Electricity.ES3U6C3,19)="","",INDEX(I.Electricity.ES3U6C3,19))</f>
        <v/>
      </c>
      <c r="G3374" s="16"/>
      <c r="H3374" s="1" t="str">
        <f t="shared" si="105"/>
        <v>Complete</v>
      </c>
      <c r="I3374" s="68" t="s">
        <v>4244</v>
      </c>
    </row>
    <row r="3375" spans="2:9" ht="15" customHeight="1" x14ac:dyDescent="0.25">
      <c r="B3375" s="9" t="s">
        <v>4225</v>
      </c>
      <c r="C3375" s="1">
        <v>20</v>
      </c>
      <c r="D3375" s="2" t="s">
        <v>8625</v>
      </c>
      <c r="E3375" s="16"/>
      <c r="F3375" s="16" t="str">
        <f>IF(INDEX(I.Electricity.ES3U6C3,20)="","",INDEX(I.Electricity.ES3U6C3,20))</f>
        <v/>
      </c>
      <c r="G3375" s="16"/>
      <c r="H3375" s="1" t="str">
        <f t="shared" si="105"/>
        <v>Complete</v>
      </c>
      <c r="I3375" s="68" t="s">
        <v>4245</v>
      </c>
    </row>
    <row r="3376" spans="2:9" ht="15" customHeight="1" x14ac:dyDescent="0.25">
      <c r="B3376" s="7" t="s">
        <v>4225</v>
      </c>
      <c r="C3376" s="5">
        <v>21</v>
      </c>
      <c r="D3376" s="6" t="s">
        <v>8625</v>
      </c>
      <c r="E3376" s="76"/>
      <c r="F3376" s="76" t="str">
        <f>IF(INDEX(I.Electricity.ES3U6C3,21)="","",INDEX(I.Electricity.ES3U6C3,21))</f>
        <v/>
      </c>
      <c r="G3376" s="76"/>
      <c r="H3376" s="5" t="str">
        <f t="shared" si="105"/>
        <v>Complete</v>
      </c>
      <c r="I3376" s="71" t="s">
        <v>4246</v>
      </c>
    </row>
    <row r="3377" spans="2:9" ht="15" customHeight="1" x14ac:dyDescent="0.25">
      <c r="B3377" s="9" t="s">
        <v>4247</v>
      </c>
      <c r="C3377" s="1">
        <v>1</v>
      </c>
      <c r="D3377" s="2" t="s">
        <v>8626</v>
      </c>
      <c r="E3377" s="16"/>
      <c r="F3377" s="16" t="str">
        <f>IF(INDEX(I.Electricity.ES3U7C3,1)="","",INDEX(I.Electricity.ES3U7C3,1))</f>
        <v/>
      </c>
      <c r="G3377" s="16"/>
      <c r="H3377" s="1" t="str">
        <f t="shared" ref="H3377:H3397" si="106">IF(AND(I.Developer.ES3=TRUE,I.Facility.UnitCount&gt;=7,I.Developer.C3=TRUE,F3377=""),"Incomplete","Complete")</f>
        <v>Complete</v>
      </c>
      <c r="I3377" s="68" t="s">
        <v>4248</v>
      </c>
    </row>
    <row r="3378" spans="2:9" ht="15" customHeight="1" x14ac:dyDescent="0.25">
      <c r="B3378" s="9" t="s">
        <v>4247</v>
      </c>
      <c r="C3378" s="1">
        <v>2</v>
      </c>
      <c r="D3378" s="2" t="s">
        <v>8626</v>
      </c>
      <c r="E3378" s="16"/>
      <c r="F3378" s="16" t="str">
        <f>IF(INDEX(I.Electricity.ES3U7C3,2)="","",INDEX(I.Electricity.ES3U7C3,2))</f>
        <v/>
      </c>
      <c r="G3378" s="16"/>
      <c r="H3378" s="1" t="str">
        <f t="shared" si="106"/>
        <v>Complete</v>
      </c>
      <c r="I3378" s="68" t="s">
        <v>4249</v>
      </c>
    </row>
    <row r="3379" spans="2:9" ht="15" customHeight="1" x14ac:dyDescent="0.25">
      <c r="B3379" s="9" t="s">
        <v>4247</v>
      </c>
      <c r="C3379" s="1">
        <v>3</v>
      </c>
      <c r="D3379" s="2" t="s">
        <v>8626</v>
      </c>
      <c r="E3379" s="16"/>
      <c r="F3379" s="16" t="str">
        <f>IF(INDEX(I.Electricity.ES3U7C3,3)="","",INDEX(I.Electricity.ES3U7C3,3))</f>
        <v/>
      </c>
      <c r="G3379" s="16"/>
      <c r="H3379" s="1" t="str">
        <f t="shared" si="106"/>
        <v>Complete</v>
      </c>
      <c r="I3379" s="68" t="s">
        <v>4250</v>
      </c>
    </row>
    <row r="3380" spans="2:9" ht="15" customHeight="1" x14ac:dyDescent="0.25">
      <c r="B3380" s="9" t="s">
        <v>4247</v>
      </c>
      <c r="C3380" s="1">
        <v>4</v>
      </c>
      <c r="D3380" s="2" t="s">
        <v>8626</v>
      </c>
      <c r="E3380" s="16"/>
      <c r="F3380" s="16" t="str">
        <f>IF(INDEX(I.Electricity.ES3U7C3,4)="","",INDEX(I.Electricity.ES3U7C3,4))</f>
        <v/>
      </c>
      <c r="G3380" s="16"/>
      <c r="H3380" s="1" t="str">
        <f t="shared" si="106"/>
        <v>Complete</v>
      </c>
      <c r="I3380" s="68" t="s">
        <v>4251</v>
      </c>
    </row>
    <row r="3381" spans="2:9" ht="15" customHeight="1" x14ac:dyDescent="0.25">
      <c r="B3381" s="9" t="s">
        <v>4247</v>
      </c>
      <c r="C3381" s="1">
        <v>5</v>
      </c>
      <c r="D3381" s="2" t="s">
        <v>8626</v>
      </c>
      <c r="E3381" s="16"/>
      <c r="F3381" s="16" t="str">
        <f>IF(INDEX(I.Electricity.ES3U7C3,5)="","",INDEX(I.Electricity.ES3U7C3,5))</f>
        <v/>
      </c>
      <c r="G3381" s="16"/>
      <c r="H3381" s="1" t="str">
        <f t="shared" si="106"/>
        <v>Complete</v>
      </c>
      <c r="I3381" s="68" t="s">
        <v>4252</v>
      </c>
    </row>
    <row r="3382" spans="2:9" ht="15" customHeight="1" x14ac:dyDescent="0.25">
      <c r="B3382" s="9" t="s">
        <v>4247</v>
      </c>
      <c r="C3382" s="1">
        <v>6</v>
      </c>
      <c r="D3382" s="2" t="s">
        <v>8626</v>
      </c>
      <c r="E3382" s="16"/>
      <c r="F3382" s="16" t="str">
        <f>IF(INDEX(I.Electricity.ES3U7C3,6)="","",INDEX(I.Electricity.ES3U7C3,6))</f>
        <v/>
      </c>
      <c r="G3382" s="16"/>
      <c r="H3382" s="1" t="str">
        <f t="shared" si="106"/>
        <v>Complete</v>
      </c>
      <c r="I3382" s="68" t="s">
        <v>4253</v>
      </c>
    </row>
    <row r="3383" spans="2:9" ht="15" customHeight="1" x14ac:dyDescent="0.25">
      <c r="B3383" s="9" t="s">
        <v>4247</v>
      </c>
      <c r="C3383" s="1">
        <v>7</v>
      </c>
      <c r="D3383" s="2" t="s">
        <v>8626</v>
      </c>
      <c r="E3383" s="16"/>
      <c r="F3383" s="16" t="str">
        <f>IF(INDEX(I.Electricity.ES3U7C3,7)="","",INDEX(I.Electricity.ES3U7C3,7))</f>
        <v/>
      </c>
      <c r="G3383" s="16"/>
      <c r="H3383" s="1" t="str">
        <f t="shared" si="106"/>
        <v>Complete</v>
      </c>
      <c r="I3383" s="68" t="s">
        <v>4254</v>
      </c>
    </row>
    <row r="3384" spans="2:9" ht="15" customHeight="1" x14ac:dyDescent="0.25">
      <c r="B3384" s="9" t="s">
        <v>4247</v>
      </c>
      <c r="C3384" s="1">
        <v>8</v>
      </c>
      <c r="D3384" s="2" t="s">
        <v>8626</v>
      </c>
      <c r="E3384" s="16"/>
      <c r="F3384" s="16" t="str">
        <f>IF(INDEX(I.Electricity.ES3U7C3,8)="","",INDEX(I.Electricity.ES3U7C3,8))</f>
        <v/>
      </c>
      <c r="G3384" s="16"/>
      <c r="H3384" s="1" t="str">
        <f t="shared" si="106"/>
        <v>Complete</v>
      </c>
      <c r="I3384" s="68" t="s">
        <v>4255</v>
      </c>
    </row>
    <row r="3385" spans="2:9" ht="15" customHeight="1" x14ac:dyDescent="0.25">
      <c r="B3385" s="9" t="s">
        <v>4247</v>
      </c>
      <c r="C3385" s="1">
        <v>9</v>
      </c>
      <c r="D3385" s="2" t="s">
        <v>8626</v>
      </c>
      <c r="E3385" s="16"/>
      <c r="F3385" s="16" t="str">
        <f>IF(INDEX(I.Electricity.ES3U7C3,9)="","",INDEX(I.Electricity.ES3U7C3,9))</f>
        <v/>
      </c>
      <c r="G3385" s="16"/>
      <c r="H3385" s="1" t="str">
        <f t="shared" si="106"/>
        <v>Complete</v>
      </c>
      <c r="I3385" s="68" t="s">
        <v>4256</v>
      </c>
    </row>
    <row r="3386" spans="2:9" ht="15" customHeight="1" x14ac:dyDescent="0.25">
      <c r="B3386" s="9" t="s">
        <v>4247</v>
      </c>
      <c r="C3386" s="1">
        <v>10</v>
      </c>
      <c r="D3386" s="2" t="s">
        <v>8626</v>
      </c>
      <c r="E3386" s="16"/>
      <c r="F3386" s="16" t="str">
        <f>IF(INDEX(I.Electricity.ES3U7C3,10)="","",INDEX(I.Electricity.ES3U7C3,10))</f>
        <v/>
      </c>
      <c r="G3386" s="16"/>
      <c r="H3386" s="1" t="str">
        <f t="shared" si="106"/>
        <v>Complete</v>
      </c>
      <c r="I3386" s="68" t="s">
        <v>4257</v>
      </c>
    </row>
    <row r="3387" spans="2:9" ht="15" customHeight="1" x14ac:dyDescent="0.25">
      <c r="B3387" s="9" t="s">
        <v>4247</v>
      </c>
      <c r="C3387" s="1">
        <v>11</v>
      </c>
      <c r="D3387" s="2" t="s">
        <v>8626</v>
      </c>
      <c r="E3387" s="16"/>
      <c r="F3387" s="16" t="str">
        <f>IF(INDEX(I.Electricity.ES3U7C3,11)="","",INDEX(I.Electricity.ES3U7C3,11))</f>
        <v/>
      </c>
      <c r="G3387" s="16"/>
      <c r="H3387" s="1" t="str">
        <f t="shared" si="106"/>
        <v>Complete</v>
      </c>
      <c r="I3387" s="68" t="s">
        <v>4258</v>
      </c>
    </row>
    <row r="3388" spans="2:9" ht="15" customHeight="1" x14ac:dyDescent="0.25">
      <c r="B3388" s="9" t="s">
        <v>4247</v>
      </c>
      <c r="C3388" s="1">
        <v>12</v>
      </c>
      <c r="D3388" s="2" t="s">
        <v>8626</v>
      </c>
      <c r="E3388" s="16"/>
      <c r="F3388" s="16" t="str">
        <f>IF(INDEX(I.Electricity.ES3U7C3,12)="","",INDEX(I.Electricity.ES3U7C3,12))</f>
        <v/>
      </c>
      <c r="G3388" s="16"/>
      <c r="H3388" s="1" t="str">
        <f t="shared" si="106"/>
        <v>Complete</v>
      </c>
      <c r="I3388" s="68" t="s">
        <v>4259</v>
      </c>
    </row>
    <row r="3389" spans="2:9" ht="15" customHeight="1" x14ac:dyDescent="0.25">
      <c r="B3389" s="9" t="s">
        <v>4247</v>
      </c>
      <c r="C3389" s="1">
        <v>13</v>
      </c>
      <c r="D3389" s="2" t="s">
        <v>8626</v>
      </c>
      <c r="E3389" s="16"/>
      <c r="F3389" s="16" t="str">
        <f>IF(INDEX(I.Electricity.ES3U7C3,13)="","",INDEX(I.Electricity.ES3U7C3,13))</f>
        <v/>
      </c>
      <c r="G3389" s="16"/>
      <c r="H3389" s="1" t="str">
        <f t="shared" si="106"/>
        <v>Complete</v>
      </c>
      <c r="I3389" s="68" t="s">
        <v>4260</v>
      </c>
    </row>
    <row r="3390" spans="2:9" ht="15" customHeight="1" x14ac:dyDescent="0.25">
      <c r="B3390" s="9" t="s">
        <v>4247</v>
      </c>
      <c r="C3390" s="1">
        <v>14</v>
      </c>
      <c r="D3390" s="2" t="s">
        <v>8626</v>
      </c>
      <c r="E3390" s="16"/>
      <c r="F3390" s="16" t="str">
        <f>IF(INDEX(I.Electricity.ES3U7C3,14)="","",INDEX(I.Electricity.ES3U7C3,14))</f>
        <v/>
      </c>
      <c r="G3390" s="16"/>
      <c r="H3390" s="1" t="str">
        <f t="shared" si="106"/>
        <v>Complete</v>
      </c>
      <c r="I3390" s="68" t="s">
        <v>4261</v>
      </c>
    </row>
    <row r="3391" spans="2:9" ht="15" customHeight="1" x14ac:dyDescent="0.25">
      <c r="B3391" s="9" t="s">
        <v>4247</v>
      </c>
      <c r="C3391" s="1">
        <v>15</v>
      </c>
      <c r="D3391" s="2" t="s">
        <v>8626</v>
      </c>
      <c r="E3391" s="16"/>
      <c r="F3391" s="16" t="str">
        <f>IF(INDEX(I.Electricity.ES3U7C3,15)="","",INDEX(I.Electricity.ES3U7C3,15))</f>
        <v/>
      </c>
      <c r="G3391" s="16"/>
      <c r="H3391" s="1" t="str">
        <f t="shared" si="106"/>
        <v>Complete</v>
      </c>
      <c r="I3391" s="68" t="s">
        <v>4262</v>
      </c>
    </row>
    <row r="3392" spans="2:9" ht="15" customHeight="1" x14ac:dyDescent="0.25">
      <c r="B3392" s="9" t="s">
        <v>4247</v>
      </c>
      <c r="C3392" s="1">
        <v>16</v>
      </c>
      <c r="D3392" s="2" t="s">
        <v>8626</v>
      </c>
      <c r="E3392" s="16"/>
      <c r="F3392" s="16" t="str">
        <f>IF(INDEX(I.Electricity.ES3U7C3,16)="","",INDEX(I.Electricity.ES3U7C3,16))</f>
        <v/>
      </c>
      <c r="G3392" s="16"/>
      <c r="H3392" s="1" t="str">
        <f t="shared" si="106"/>
        <v>Complete</v>
      </c>
      <c r="I3392" s="68" t="s">
        <v>4263</v>
      </c>
    </row>
    <row r="3393" spans="2:9" ht="15" customHeight="1" x14ac:dyDescent="0.25">
      <c r="B3393" s="9" t="s">
        <v>4247</v>
      </c>
      <c r="C3393" s="1">
        <v>17</v>
      </c>
      <c r="D3393" s="2" t="s">
        <v>8626</v>
      </c>
      <c r="E3393" s="16"/>
      <c r="F3393" s="16" t="str">
        <f>IF(INDEX(I.Electricity.ES3U7C3,17)="","",INDEX(I.Electricity.ES3U7C3,17))</f>
        <v/>
      </c>
      <c r="G3393" s="16"/>
      <c r="H3393" s="1" t="str">
        <f t="shared" si="106"/>
        <v>Complete</v>
      </c>
      <c r="I3393" s="68" t="s">
        <v>4264</v>
      </c>
    </row>
    <row r="3394" spans="2:9" ht="15" customHeight="1" x14ac:dyDescent="0.25">
      <c r="B3394" s="9" t="s">
        <v>4247</v>
      </c>
      <c r="C3394" s="1">
        <v>18</v>
      </c>
      <c r="D3394" s="2" t="s">
        <v>8626</v>
      </c>
      <c r="E3394" s="16"/>
      <c r="F3394" s="16" t="str">
        <f>IF(INDEX(I.Electricity.ES3U7C3,18)="","",INDEX(I.Electricity.ES3U7C3,18))</f>
        <v/>
      </c>
      <c r="G3394" s="16"/>
      <c r="H3394" s="1" t="str">
        <f t="shared" si="106"/>
        <v>Complete</v>
      </c>
      <c r="I3394" s="68" t="s">
        <v>4265</v>
      </c>
    </row>
    <row r="3395" spans="2:9" ht="15" customHeight="1" x14ac:dyDescent="0.25">
      <c r="B3395" s="9" t="s">
        <v>4247</v>
      </c>
      <c r="C3395" s="1">
        <v>19</v>
      </c>
      <c r="D3395" s="2" t="s">
        <v>8626</v>
      </c>
      <c r="E3395" s="16"/>
      <c r="F3395" s="16" t="str">
        <f>IF(INDEX(I.Electricity.ES3U7C3,19)="","",INDEX(I.Electricity.ES3U7C3,19))</f>
        <v/>
      </c>
      <c r="G3395" s="16"/>
      <c r="H3395" s="1" t="str">
        <f t="shared" si="106"/>
        <v>Complete</v>
      </c>
      <c r="I3395" s="68" t="s">
        <v>4266</v>
      </c>
    </row>
    <row r="3396" spans="2:9" ht="15" customHeight="1" x14ac:dyDescent="0.25">
      <c r="B3396" s="9" t="s">
        <v>4247</v>
      </c>
      <c r="C3396" s="1">
        <v>20</v>
      </c>
      <c r="D3396" s="2" t="s">
        <v>8626</v>
      </c>
      <c r="E3396" s="16"/>
      <c r="F3396" s="16" t="str">
        <f>IF(INDEX(I.Electricity.ES3U7C3,20)="","",INDEX(I.Electricity.ES3U7C3,20))</f>
        <v/>
      </c>
      <c r="G3396" s="16"/>
      <c r="H3396" s="1" t="str">
        <f t="shared" si="106"/>
        <v>Complete</v>
      </c>
      <c r="I3396" s="68" t="s">
        <v>4267</v>
      </c>
    </row>
    <row r="3397" spans="2:9" ht="15" customHeight="1" x14ac:dyDescent="0.25">
      <c r="B3397" s="7" t="s">
        <v>4247</v>
      </c>
      <c r="C3397" s="5">
        <v>21</v>
      </c>
      <c r="D3397" s="6" t="s">
        <v>8626</v>
      </c>
      <c r="E3397" s="76"/>
      <c r="F3397" s="76" t="str">
        <f>IF(INDEX(I.Electricity.ES3U7C3,21)="","",INDEX(I.Electricity.ES3U7C3,21))</f>
        <v/>
      </c>
      <c r="G3397" s="76"/>
      <c r="H3397" s="5" t="str">
        <f t="shared" si="106"/>
        <v>Complete</v>
      </c>
      <c r="I3397" s="71" t="s">
        <v>4268</v>
      </c>
    </row>
    <row r="3398" spans="2:9" ht="15" customHeight="1" x14ac:dyDescent="0.25">
      <c r="B3398" s="9" t="s">
        <v>4269</v>
      </c>
      <c r="C3398" s="1">
        <v>1</v>
      </c>
      <c r="D3398" s="2" t="s">
        <v>8627</v>
      </c>
      <c r="E3398" s="16"/>
      <c r="F3398" s="16" t="str">
        <f>IF(INDEX(I.Electricity.ES3U8C3,1)="","",INDEX(I.Electricity.ES3U8C3,1))</f>
        <v/>
      </c>
      <c r="G3398" s="16"/>
      <c r="H3398" s="1" t="str">
        <f t="shared" ref="H3398:H3418" si="107">IF(AND(I.Developer.ES3=TRUE,I.Facility.UnitCount&gt;=8,I.Developer.C3=TRUE,F3398=""),"Incomplete","Complete")</f>
        <v>Complete</v>
      </c>
      <c r="I3398" s="68" t="s">
        <v>4270</v>
      </c>
    </row>
    <row r="3399" spans="2:9" ht="15" customHeight="1" x14ac:dyDescent="0.25">
      <c r="B3399" s="9" t="s">
        <v>4269</v>
      </c>
      <c r="C3399" s="1">
        <v>2</v>
      </c>
      <c r="D3399" s="2" t="s">
        <v>8627</v>
      </c>
      <c r="E3399" s="16"/>
      <c r="F3399" s="16" t="str">
        <f>IF(INDEX(I.Electricity.ES3U8C3,2)="","",INDEX(I.Electricity.ES3U8C3,2))</f>
        <v/>
      </c>
      <c r="G3399" s="16"/>
      <c r="H3399" s="1" t="str">
        <f t="shared" si="107"/>
        <v>Complete</v>
      </c>
      <c r="I3399" s="68" t="s">
        <v>4271</v>
      </c>
    </row>
    <row r="3400" spans="2:9" ht="15" customHeight="1" x14ac:dyDescent="0.25">
      <c r="B3400" s="9" t="s">
        <v>4269</v>
      </c>
      <c r="C3400" s="1">
        <v>3</v>
      </c>
      <c r="D3400" s="2" t="s">
        <v>8627</v>
      </c>
      <c r="E3400" s="16"/>
      <c r="F3400" s="16" t="str">
        <f>IF(INDEX(I.Electricity.ES3U8C3,3)="","",INDEX(I.Electricity.ES3U8C3,3))</f>
        <v/>
      </c>
      <c r="G3400" s="16"/>
      <c r="H3400" s="1" t="str">
        <f t="shared" si="107"/>
        <v>Complete</v>
      </c>
      <c r="I3400" s="68" t="s">
        <v>4272</v>
      </c>
    </row>
    <row r="3401" spans="2:9" ht="15" customHeight="1" x14ac:dyDescent="0.25">
      <c r="B3401" s="9" t="s">
        <v>4269</v>
      </c>
      <c r="C3401" s="1">
        <v>4</v>
      </c>
      <c r="D3401" s="2" t="s">
        <v>8627</v>
      </c>
      <c r="E3401" s="16"/>
      <c r="F3401" s="16" t="str">
        <f>IF(INDEX(I.Electricity.ES3U8C3,4)="","",INDEX(I.Electricity.ES3U8C3,4))</f>
        <v/>
      </c>
      <c r="G3401" s="16"/>
      <c r="H3401" s="1" t="str">
        <f t="shared" si="107"/>
        <v>Complete</v>
      </c>
      <c r="I3401" s="68" t="s">
        <v>4273</v>
      </c>
    </row>
    <row r="3402" spans="2:9" ht="15" customHeight="1" x14ac:dyDescent="0.25">
      <c r="B3402" s="9" t="s">
        <v>4269</v>
      </c>
      <c r="C3402" s="1">
        <v>5</v>
      </c>
      <c r="D3402" s="2" t="s">
        <v>8627</v>
      </c>
      <c r="E3402" s="16"/>
      <c r="F3402" s="16" t="str">
        <f>IF(INDEX(I.Electricity.ES3U8C3,5)="","",INDEX(I.Electricity.ES3U8C3,5))</f>
        <v/>
      </c>
      <c r="G3402" s="16"/>
      <c r="H3402" s="1" t="str">
        <f t="shared" si="107"/>
        <v>Complete</v>
      </c>
      <c r="I3402" s="68" t="s">
        <v>4274</v>
      </c>
    </row>
    <row r="3403" spans="2:9" ht="15" customHeight="1" x14ac:dyDescent="0.25">
      <c r="B3403" s="9" t="s">
        <v>4269</v>
      </c>
      <c r="C3403" s="1">
        <v>6</v>
      </c>
      <c r="D3403" s="2" t="s">
        <v>8627</v>
      </c>
      <c r="E3403" s="16"/>
      <c r="F3403" s="16" t="str">
        <f>IF(INDEX(I.Electricity.ES3U8C3,6)="","",INDEX(I.Electricity.ES3U8C3,6))</f>
        <v/>
      </c>
      <c r="G3403" s="16"/>
      <c r="H3403" s="1" t="str">
        <f t="shared" si="107"/>
        <v>Complete</v>
      </c>
      <c r="I3403" s="68" t="s">
        <v>4275</v>
      </c>
    </row>
    <row r="3404" spans="2:9" ht="15" customHeight="1" x14ac:dyDescent="0.25">
      <c r="B3404" s="9" t="s">
        <v>4269</v>
      </c>
      <c r="C3404" s="1">
        <v>7</v>
      </c>
      <c r="D3404" s="2" t="s">
        <v>8627</v>
      </c>
      <c r="E3404" s="16"/>
      <c r="F3404" s="16" t="str">
        <f>IF(INDEX(I.Electricity.ES3U8C3,7)="","",INDEX(I.Electricity.ES3U8C3,7))</f>
        <v/>
      </c>
      <c r="G3404" s="16"/>
      <c r="H3404" s="1" t="str">
        <f t="shared" si="107"/>
        <v>Complete</v>
      </c>
      <c r="I3404" s="68" t="s">
        <v>4276</v>
      </c>
    </row>
    <row r="3405" spans="2:9" ht="15" customHeight="1" x14ac:dyDescent="0.25">
      <c r="B3405" s="9" t="s">
        <v>4269</v>
      </c>
      <c r="C3405" s="1">
        <v>8</v>
      </c>
      <c r="D3405" s="2" t="s">
        <v>8627</v>
      </c>
      <c r="E3405" s="16"/>
      <c r="F3405" s="16" t="str">
        <f>IF(INDEX(I.Electricity.ES3U8C3,8)="","",INDEX(I.Electricity.ES3U8C3,8))</f>
        <v/>
      </c>
      <c r="G3405" s="16"/>
      <c r="H3405" s="1" t="str">
        <f t="shared" si="107"/>
        <v>Complete</v>
      </c>
      <c r="I3405" s="68" t="s">
        <v>4277</v>
      </c>
    </row>
    <row r="3406" spans="2:9" ht="15" customHeight="1" x14ac:dyDescent="0.25">
      <c r="B3406" s="9" t="s">
        <v>4269</v>
      </c>
      <c r="C3406" s="1">
        <v>9</v>
      </c>
      <c r="D3406" s="2" t="s">
        <v>8627</v>
      </c>
      <c r="E3406" s="16"/>
      <c r="F3406" s="16" t="str">
        <f>IF(INDEX(I.Electricity.ES3U8C3,9)="","",INDEX(I.Electricity.ES3U8C3,9))</f>
        <v/>
      </c>
      <c r="G3406" s="16"/>
      <c r="H3406" s="1" t="str">
        <f t="shared" si="107"/>
        <v>Complete</v>
      </c>
      <c r="I3406" s="68" t="s">
        <v>4278</v>
      </c>
    </row>
    <row r="3407" spans="2:9" ht="15" customHeight="1" x14ac:dyDescent="0.25">
      <c r="B3407" s="9" t="s">
        <v>4269</v>
      </c>
      <c r="C3407" s="1">
        <v>10</v>
      </c>
      <c r="D3407" s="2" t="s">
        <v>8627</v>
      </c>
      <c r="E3407" s="16"/>
      <c r="F3407" s="16" t="str">
        <f>IF(INDEX(I.Electricity.ES3U8C3,10)="","",INDEX(I.Electricity.ES3U8C3,10))</f>
        <v/>
      </c>
      <c r="G3407" s="16"/>
      <c r="H3407" s="1" t="str">
        <f t="shared" si="107"/>
        <v>Complete</v>
      </c>
      <c r="I3407" s="68" t="s">
        <v>4279</v>
      </c>
    </row>
    <row r="3408" spans="2:9" ht="15" customHeight="1" x14ac:dyDescent="0.25">
      <c r="B3408" s="9" t="s">
        <v>4269</v>
      </c>
      <c r="C3408" s="1">
        <v>11</v>
      </c>
      <c r="D3408" s="2" t="s">
        <v>8627</v>
      </c>
      <c r="E3408" s="16"/>
      <c r="F3408" s="16" t="str">
        <f>IF(INDEX(I.Electricity.ES3U8C3,11)="","",INDEX(I.Electricity.ES3U8C3,11))</f>
        <v/>
      </c>
      <c r="G3408" s="16"/>
      <c r="H3408" s="1" t="str">
        <f t="shared" si="107"/>
        <v>Complete</v>
      </c>
      <c r="I3408" s="68" t="s">
        <v>4280</v>
      </c>
    </row>
    <row r="3409" spans="2:9" ht="15" customHeight="1" x14ac:dyDescent="0.25">
      <c r="B3409" s="9" t="s">
        <v>4269</v>
      </c>
      <c r="C3409" s="1">
        <v>12</v>
      </c>
      <c r="D3409" s="2" t="s">
        <v>8627</v>
      </c>
      <c r="E3409" s="16"/>
      <c r="F3409" s="16" t="str">
        <f>IF(INDEX(I.Electricity.ES3U8C3,12)="","",INDEX(I.Electricity.ES3U8C3,12))</f>
        <v/>
      </c>
      <c r="G3409" s="16"/>
      <c r="H3409" s="1" t="str">
        <f t="shared" si="107"/>
        <v>Complete</v>
      </c>
      <c r="I3409" s="68" t="s">
        <v>4281</v>
      </c>
    </row>
    <row r="3410" spans="2:9" ht="15" customHeight="1" x14ac:dyDescent="0.25">
      <c r="B3410" s="9" t="s">
        <v>4269</v>
      </c>
      <c r="C3410" s="1">
        <v>13</v>
      </c>
      <c r="D3410" s="2" t="s">
        <v>8627</v>
      </c>
      <c r="E3410" s="16"/>
      <c r="F3410" s="16" t="str">
        <f>IF(INDEX(I.Electricity.ES3U8C3,13)="","",INDEX(I.Electricity.ES3U8C3,13))</f>
        <v/>
      </c>
      <c r="G3410" s="16"/>
      <c r="H3410" s="1" t="str">
        <f t="shared" si="107"/>
        <v>Complete</v>
      </c>
      <c r="I3410" s="68" t="s">
        <v>4282</v>
      </c>
    </row>
    <row r="3411" spans="2:9" ht="15" customHeight="1" x14ac:dyDescent="0.25">
      <c r="B3411" s="9" t="s">
        <v>4269</v>
      </c>
      <c r="C3411" s="1">
        <v>14</v>
      </c>
      <c r="D3411" s="2" t="s">
        <v>8627</v>
      </c>
      <c r="E3411" s="16"/>
      <c r="F3411" s="16" t="str">
        <f>IF(INDEX(I.Electricity.ES3U8C3,14)="","",INDEX(I.Electricity.ES3U8C3,14))</f>
        <v/>
      </c>
      <c r="G3411" s="16"/>
      <c r="H3411" s="1" t="str">
        <f t="shared" si="107"/>
        <v>Complete</v>
      </c>
      <c r="I3411" s="68" t="s">
        <v>4283</v>
      </c>
    </row>
    <row r="3412" spans="2:9" ht="15" customHeight="1" x14ac:dyDescent="0.25">
      <c r="B3412" s="9" t="s">
        <v>4269</v>
      </c>
      <c r="C3412" s="1">
        <v>15</v>
      </c>
      <c r="D3412" s="2" t="s">
        <v>8627</v>
      </c>
      <c r="E3412" s="16"/>
      <c r="F3412" s="16" t="str">
        <f>IF(INDEX(I.Electricity.ES3U8C3,15)="","",INDEX(I.Electricity.ES3U8C3,15))</f>
        <v/>
      </c>
      <c r="G3412" s="16"/>
      <c r="H3412" s="1" t="str">
        <f t="shared" si="107"/>
        <v>Complete</v>
      </c>
      <c r="I3412" s="68" t="s">
        <v>4284</v>
      </c>
    </row>
    <row r="3413" spans="2:9" ht="15" customHeight="1" x14ac:dyDescent="0.25">
      <c r="B3413" s="9" t="s">
        <v>4269</v>
      </c>
      <c r="C3413" s="1">
        <v>16</v>
      </c>
      <c r="D3413" s="2" t="s">
        <v>8627</v>
      </c>
      <c r="E3413" s="16"/>
      <c r="F3413" s="16" t="str">
        <f>IF(INDEX(I.Electricity.ES3U8C3,16)="","",INDEX(I.Electricity.ES3U8C3,16))</f>
        <v/>
      </c>
      <c r="G3413" s="16"/>
      <c r="H3413" s="1" t="str">
        <f t="shared" si="107"/>
        <v>Complete</v>
      </c>
      <c r="I3413" s="68" t="s">
        <v>4285</v>
      </c>
    </row>
    <row r="3414" spans="2:9" ht="15" customHeight="1" x14ac:dyDescent="0.25">
      <c r="B3414" s="9" t="s">
        <v>4269</v>
      </c>
      <c r="C3414" s="1">
        <v>17</v>
      </c>
      <c r="D3414" s="2" t="s">
        <v>8627</v>
      </c>
      <c r="E3414" s="16"/>
      <c r="F3414" s="16" t="str">
        <f>IF(INDEX(I.Electricity.ES3U8C3,17)="","",INDEX(I.Electricity.ES3U8C3,17))</f>
        <v/>
      </c>
      <c r="G3414" s="16"/>
      <c r="H3414" s="1" t="str">
        <f t="shared" si="107"/>
        <v>Complete</v>
      </c>
      <c r="I3414" s="68" t="s">
        <v>4286</v>
      </c>
    </row>
    <row r="3415" spans="2:9" ht="15" customHeight="1" x14ac:dyDescent="0.25">
      <c r="B3415" s="9" t="s">
        <v>4269</v>
      </c>
      <c r="C3415" s="1">
        <v>18</v>
      </c>
      <c r="D3415" s="2" t="s">
        <v>8627</v>
      </c>
      <c r="E3415" s="16"/>
      <c r="F3415" s="16" t="str">
        <f>IF(INDEX(I.Electricity.ES3U8C3,18)="","",INDEX(I.Electricity.ES3U8C3,18))</f>
        <v/>
      </c>
      <c r="G3415" s="16"/>
      <c r="H3415" s="1" t="str">
        <f t="shared" si="107"/>
        <v>Complete</v>
      </c>
      <c r="I3415" s="68" t="s">
        <v>4287</v>
      </c>
    </row>
    <row r="3416" spans="2:9" ht="15" customHeight="1" x14ac:dyDescent="0.25">
      <c r="B3416" s="9" t="s">
        <v>4269</v>
      </c>
      <c r="C3416" s="1">
        <v>19</v>
      </c>
      <c r="D3416" s="2" t="s">
        <v>8627</v>
      </c>
      <c r="E3416" s="16"/>
      <c r="F3416" s="16" t="str">
        <f>IF(INDEX(I.Electricity.ES3U8C3,19)="","",INDEX(I.Electricity.ES3U8C3,19))</f>
        <v/>
      </c>
      <c r="G3416" s="16"/>
      <c r="H3416" s="1" t="str">
        <f t="shared" si="107"/>
        <v>Complete</v>
      </c>
      <c r="I3416" s="68" t="s">
        <v>4288</v>
      </c>
    </row>
    <row r="3417" spans="2:9" ht="15" customHeight="1" x14ac:dyDescent="0.25">
      <c r="B3417" s="9" t="s">
        <v>4269</v>
      </c>
      <c r="C3417" s="1">
        <v>20</v>
      </c>
      <c r="D3417" s="2" t="s">
        <v>8627</v>
      </c>
      <c r="E3417" s="16"/>
      <c r="F3417" s="16" t="str">
        <f>IF(INDEX(I.Electricity.ES3U8C3,20)="","",INDEX(I.Electricity.ES3U8C3,20))</f>
        <v/>
      </c>
      <c r="G3417" s="16"/>
      <c r="H3417" s="1" t="str">
        <f t="shared" si="107"/>
        <v>Complete</v>
      </c>
      <c r="I3417" s="68" t="s">
        <v>4289</v>
      </c>
    </row>
    <row r="3418" spans="2:9" ht="15" customHeight="1" x14ac:dyDescent="0.25">
      <c r="B3418" s="7" t="s">
        <v>4269</v>
      </c>
      <c r="C3418" s="5">
        <v>21</v>
      </c>
      <c r="D3418" s="6" t="s">
        <v>8627</v>
      </c>
      <c r="E3418" s="76"/>
      <c r="F3418" s="76" t="str">
        <f>IF(INDEX(I.Electricity.ES3U8C3,21)="","",INDEX(I.Electricity.ES3U8C3,21))</f>
        <v/>
      </c>
      <c r="G3418" s="76"/>
      <c r="H3418" s="5" t="str">
        <f t="shared" si="107"/>
        <v>Complete</v>
      </c>
      <c r="I3418" s="71" t="s">
        <v>4290</v>
      </c>
    </row>
    <row r="3419" spans="2:9" ht="15" customHeight="1" x14ac:dyDescent="0.25">
      <c r="B3419" s="9" t="s">
        <v>4291</v>
      </c>
      <c r="C3419" s="1">
        <v>1</v>
      </c>
      <c r="D3419" s="2" t="s">
        <v>8628</v>
      </c>
      <c r="E3419" s="16"/>
      <c r="F3419" s="16" t="str">
        <f>IF(INDEX(I.Electricity.ES3U9C3,1)="","",INDEX(I.Electricity.ES3U9C3,1))</f>
        <v/>
      </c>
      <c r="G3419" s="16"/>
      <c r="H3419" s="1" t="str">
        <f t="shared" ref="H3419:H3439" si="108">IF(AND(I.Developer.ES3=TRUE,I.Facility.UnitCount&gt;=9,I.Developer.C3=TRUE,F3419=""),"Incomplete","Complete")</f>
        <v>Complete</v>
      </c>
      <c r="I3419" s="68" t="s">
        <v>4292</v>
      </c>
    </row>
    <row r="3420" spans="2:9" ht="15" customHeight="1" x14ac:dyDescent="0.25">
      <c r="B3420" s="9" t="s">
        <v>4291</v>
      </c>
      <c r="C3420" s="1">
        <v>2</v>
      </c>
      <c r="D3420" s="2" t="s">
        <v>8628</v>
      </c>
      <c r="E3420" s="16"/>
      <c r="F3420" s="16" t="str">
        <f>IF(INDEX(I.Electricity.ES3U9C3,2)="","",INDEX(I.Electricity.ES3U9C3,2))</f>
        <v/>
      </c>
      <c r="G3420" s="16"/>
      <c r="H3420" s="1" t="str">
        <f t="shared" si="108"/>
        <v>Complete</v>
      </c>
      <c r="I3420" s="68" t="s">
        <v>4293</v>
      </c>
    </row>
    <row r="3421" spans="2:9" ht="15" customHeight="1" x14ac:dyDescent="0.25">
      <c r="B3421" s="9" t="s">
        <v>4291</v>
      </c>
      <c r="C3421" s="1">
        <v>3</v>
      </c>
      <c r="D3421" s="2" t="s">
        <v>8628</v>
      </c>
      <c r="E3421" s="16"/>
      <c r="F3421" s="16" t="str">
        <f>IF(INDEX(I.Electricity.ES3U9C3,3)="","",INDEX(I.Electricity.ES3U9C3,3))</f>
        <v/>
      </c>
      <c r="G3421" s="16"/>
      <c r="H3421" s="1" t="str">
        <f t="shared" si="108"/>
        <v>Complete</v>
      </c>
      <c r="I3421" s="68" t="s">
        <v>4294</v>
      </c>
    </row>
    <row r="3422" spans="2:9" ht="15" customHeight="1" x14ac:dyDescent="0.25">
      <c r="B3422" s="9" t="s">
        <v>4291</v>
      </c>
      <c r="C3422" s="1">
        <v>4</v>
      </c>
      <c r="D3422" s="2" t="s">
        <v>8628</v>
      </c>
      <c r="E3422" s="16"/>
      <c r="F3422" s="16" t="str">
        <f>IF(INDEX(I.Electricity.ES3U9C3,4)="","",INDEX(I.Electricity.ES3U9C3,4))</f>
        <v/>
      </c>
      <c r="G3422" s="16"/>
      <c r="H3422" s="1" t="str">
        <f t="shared" si="108"/>
        <v>Complete</v>
      </c>
      <c r="I3422" s="68" t="s">
        <v>4295</v>
      </c>
    </row>
    <row r="3423" spans="2:9" ht="15" customHeight="1" x14ac:dyDescent="0.25">
      <c r="B3423" s="9" t="s">
        <v>4291</v>
      </c>
      <c r="C3423" s="1">
        <v>5</v>
      </c>
      <c r="D3423" s="2" t="s">
        <v>8628</v>
      </c>
      <c r="E3423" s="16"/>
      <c r="F3423" s="16" t="str">
        <f>IF(INDEX(I.Electricity.ES3U9C3,5)="","",INDEX(I.Electricity.ES3U9C3,5))</f>
        <v/>
      </c>
      <c r="G3423" s="16"/>
      <c r="H3423" s="1" t="str">
        <f t="shared" si="108"/>
        <v>Complete</v>
      </c>
      <c r="I3423" s="68" t="s">
        <v>4296</v>
      </c>
    </row>
    <row r="3424" spans="2:9" ht="15" customHeight="1" x14ac:dyDescent="0.25">
      <c r="B3424" s="9" t="s">
        <v>4291</v>
      </c>
      <c r="C3424" s="1">
        <v>6</v>
      </c>
      <c r="D3424" s="2" t="s">
        <v>8628</v>
      </c>
      <c r="E3424" s="16"/>
      <c r="F3424" s="16" t="str">
        <f>IF(INDEX(I.Electricity.ES3U9C3,6)="","",INDEX(I.Electricity.ES3U9C3,6))</f>
        <v/>
      </c>
      <c r="G3424" s="16"/>
      <c r="H3424" s="1" t="str">
        <f t="shared" si="108"/>
        <v>Complete</v>
      </c>
      <c r="I3424" s="68" t="s">
        <v>4297</v>
      </c>
    </row>
    <row r="3425" spans="2:9" ht="15" customHeight="1" x14ac:dyDescent="0.25">
      <c r="B3425" s="9" t="s">
        <v>4291</v>
      </c>
      <c r="C3425" s="1">
        <v>7</v>
      </c>
      <c r="D3425" s="2" t="s">
        <v>8628</v>
      </c>
      <c r="E3425" s="16"/>
      <c r="F3425" s="16" t="str">
        <f>IF(INDEX(I.Electricity.ES3U9C3,7)="","",INDEX(I.Electricity.ES3U9C3,7))</f>
        <v/>
      </c>
      <c r="G3425" s="16"/>
      <c r="H3425" s="1" t="str">
        <f t="shared" si="108"/>
        <v>Complete</v>
      </c>
      <c r="I3425" s="68" t="s">
        <v>4298</v>
      </c>
    </row>
    <row r="3426" spans="2:9" ht="15" customHeight="1" x14ac:dyDescent="0.25">
      <c r="B3426" s="9" t="s">
        <v>4291</v>
      </c>
      <c r="C3426" s="1">
        <v>8</v>
      </c>
      <c r="D3426" s="2" t="s">
        <v>8628</v>
      </c>
      <c r="E3426" s="16"/>
      <c r="F3426" s="16" t="str">
        <f>IF(INDEX(I.Electricity.ES3U9C3,8)="","",INDEX(I.Electricity.ES3U9C3,8))</f>
        <v/>
      </c>
      <c r="G3426" s="16"/>
      <c r="H3426" s="1" t="str">
        <f t="shared" si="108"/>
        <v>Complete</v>
      </c>
      <c r="I3426" s="68" t="s">
        <v>4299</v>
      </c>
    </row>
    <row r="3427" spans="2:9" ht="15" customHeight="1" x14ac:dyDescent="0.25">
      <c r="B3427" s="9" t="s">
        <v>4291</v>
      </c>
      <c r="C3427" s="1">
        <v>9</v>
      </c>
      <c r="D3427" s="2" t="s">
        <v>8628</v>
      </c>
      <c r="E3427" s="16"/>
      <c r="F3427" s="16" t="str">
        <f>IF(INDEX(I.Electricity.ES3U9C3,9)="","",INDEX(I.Electricity.ES3U9C3,9))</f>
        <v/>
      </c>
      <c r="G3427" s="16"/>
      <c r="H3427" s="1" t="str">
        <f t="shared" si="108"/>
        <v>Complete</v>
      </c>
      <c r="I3427" s="68" t="s">
        <v>4300</v>
      </c>
    </row>
    <row r="3428" spans="2:9" ht="15" customHeight="1" x14ac:dyDescent="0.25">
      <c r="B3428" s="9" t="s">
        <v>4291</v>
      </c>
      <c r="C3428" s="1">
        <v>10</v>
      </c>
      <c r="D3428" s="2" t="s">
        <v>8628</v>
      </c>
      <c r="E3428" s="16"/>
      <c r="F3428" s="16" t="str">
        <f>IF(INDEX(I.Electricity.ES3U9C3,10)="","",INDEX(I.Electricity.ES3U9C3,10))</f>
        <v/>
      </c>
      <c r="G3428" s="16"/>
      <c r="H3428" s="1" t="str">
        <f t="shared" si="108"/>
        <v>Complete</v>
      </c>
      <c r="I3428" s="68" t="s">
        <v>4301</v>
      </c>
    </row>
    <row r="3429" spans="2:9" ht="15" customHeight="1" x14ac:dyDescent="0.25">
      <c r="B3429" s="9" t="s">
        <v>4291</v>
      </c>
      <c r="C3429" s="1">
        <v>11</v>
      </c>
      <c r="D3429" s="2" t="s">
        <v>8628</v>
      </c>
      <c r="E3429" s="16"/>
      <c r="F3429" s="16" t="str">
        <f>IF(INDEX(I.Electricity.ES3U9C3,11)="","",INDEX(I.Electricity.ES3U9C3,11))</f>
        <v/>
      </c>
      <c r="G3429" s="16"/>
      <c r="H3429" s="1" t="str">
        <f t="shared" si="108"/>
        <v>Complete</v>
      </c>
      <c r="I3429" s="68" t="s">
        <v>4302</v>
      </c>
    </row>
    <row r="3430" spans="2:9" ht="15" customHeight="1" x14ac:dyDescent="0.25">
      <c r="B3430" s="9" t="s">
        <v>4291</v>
      </c>
      <c r="C3430" s="1">
        <v>12</v>
      </c>
      <c r="D3430" s="2" t="s">
        <v>8628</v>
      </c>
      <c r="E3430" s="16"/>
      <c r="F3430" s="16" t="str">
        <f>IF(INDEX(I.Electricity.ES3U9C3,12)="","",INDEX(I.Electricity.ES3U9C3,12))</f>
        <v/>
      </c>
      <c r="G3430" s="16"/>
      <c r="H3430" s="1" t="str">
        <f t="shared" si="108"/>
        <v>Complete</v>
      </c>
      <c r="I3430" s="68" t="s">
        <v>4303</v>
      </c>
    </row>
    <row r="3431" spans="2:9" ht="15" customHeight="1" x14ac:dyDescent="0.25">
      <c r="B3431" s="9" t="s">
        <v>4291</v>
      </c>
      <c r="C3431" s="1">
        <v>13</v>
      </c>
      <c r="D3431" s="2" t="s">
        <v>8628</v>
      </c>
      <c r="E3431" s="16"/>
      <c r="F3431" s="16" t="str">
        <f>IF(INDEX(I.Electricity.ES3U9C3,13)="","",INDEX(I.Electricity.ES3U9C3,13))</f>
        <v/>
      </c>
      <c r="G3431" s="16"/>
      <c r="H3431" s="1" t="str">
        <f t="shared" si="108"/>
        <v>Complete</v>
      </c>
      <c r="I3431" s="68" t="s">
        <v>4304</v>
      </c>
    </row>
    <row r="3432" spans="2:9" ht="15" customHeight="1" x14ac:dyDescent="0.25">
      <c r="B3432" s="9" t="s">
        <v>4291</v>
      </c>
      <c r="C3432" s="1">
        <v>14</v>
      </c>
      <c r="D3432" s="2" t="s">
        <v>8628</v>
      </c>
      <c r="E3432" s="16"/>
      <c r="F3432" s="16" t="str">
        <f>IF(INDEX(I.Electricity.ES3U9C3,14)="","",INDEX(I.Electricity.ES3U9C3,14))</f>
        <v/>
      </c>
      <c r="G3432" s="16"/>
      <c r="H3432" s="1" t="str">
        <f t="shared" si="108"/>
        <v>Complete</v>
      </c>
      <c r="I3432" s="68" t="s">
        <v>4305</v>
      </c>
    </row>
    <row r="3433" spans="2:9" ht="15" customHeight="1" x14ac:dyDescent="0.25">
      <c r="B3433" s="9" t="s">
        <v>4291</v>
      </c>
      <c r="C3433" s="1">
        <v>15</v>
      </c>
      <c r="D3433" s="2" t="s">
        <v>8628</v>
      </c>
      <c r="E3433" s="16"/>
      <c r="F3433" s="16" t="str">
        <f>IF(INDEX(I.Electricity.ES3U9C3,15)="","",INDEX(I.Electricity.ES3U9C3,15))</f>
        <v/>
      </c>
      <c r="G3433" s="16"/>
      <c r="H3433" s="1" t="str">
        <f t="shared" si="108"/>
        <v>Complete</v>
      </c>
      <c r="I3433" s="68" t="s">
        <v>4306</v>
      </c>
    </row>
    <row r="3434" spans="2:9" ht="15" customHeight="1" x14ac:dyDescent="0.25">
      <c r="B3434" s="9" t="s">
        <v>4291</v>
      </c>
      <c r="C3434" s="1">
        <v>16</v>
      </c>
      <c r="D3434" s="2" t="s">
        <v>8628</v>
      </c>
      <c r="E3434" s="16"/>
      <c r="F3434" s="16" t="str">
        <f>IF(INDEX(I.Electricity.ES3U9C3,16)="","",INDEX(I.Electricity.ES3U9C3,16))</f>
        <v/>
      </c>
      <c r="G3434" s="16"/>
      <c r="H3434" s="1" t="str">
        <f t="shared" si="108"/>
        <v>Complete</v>
      </c>
      <c r="I3434" s="68" t="s">
        <v>4307</v>
      </c>
    </row>
    <row r="3435" spans="2:9" ht="15" customHeight="1" x14ac:dyDescent="0.25">
      <c r="B3435" s="9" t="s">
        <v>4291</v>
      </c>
      <c r="C3435" s="1">
        <v>17</v>
      </c>
      <c r="D3435" s="2" t="s">
        <v>8628</v>
      </c>
      <c r="E3435" s="16"/>
      <c r="F3435" s="16" t="str">
        <f>IF(INDEX(I.Electricity.ES3U9C3,17)="","",INDEX(I.Electricity.ES3U9C3,17))</f>
        <v/>
      </c>
      <c r="G3435" s="16"/>
      <c r="H3435" s="1" t="str">
        <f t="shared" si="108"/>
        <v>Complete</v>
      </c>
      <c r="I3435" s="68" t="s">
        <v>4308</v>
      </c>
    </row>
    <row r="3436" spans="2:9" ht="15" customHeight="1" x14ac:dyDescent="0.25">
      <c r="B3436" s="9" t="s">
        <v>4291</v>
      </c>
      <c r="C3436" s="1">
        <v>18</v>
      </c>
      <c r="D3436" s="2" t="s">
        <v>8628</v>
      </c>
      <c r="E3436" s="16"/>
      <c r="F3436" s="16" t="str">
        <f>IF(INDEX(I.Electricity.ES3U9C3,18)="","",INDEX(I.Electricity.ES3U9C3,18))</f>
        <v/>
      </c>
      <c r="G3436" s="16"/>
      <c r="H3436" s="1" t="str">
        <f t="shared" si="108"/>
        <v>Complete</v>
      </c>
      <c r="I3436" s="68" t="s">
        <v>4309</v>
      </c>
    </row>
    <row r="3437" spans="2:9" ht="15" customHeight="1" x14ac:dyDescent="0.25">
      <c r="B3437" s="9" t="s">
        <v>4291</v>
      </c>
      <c r="C3437" s="1">
        <v>19</v>
      </c>
      <c r="D3437" s="2" t="s">
        <v>8628</v>
      </c>
      <c r="E3437" s="16"/>
      <c r="F3437" s="16" t="str">
        <f>IF(INDEX(I.Electricity.ES3U9C3,19)="","",INDEX(I.Electricity.ES3U9C3,19))</f>
        <v/>
      </c>
      <c r="G3437" s="16"/>
      <c r="H3437" s="1" t="str">
        <f t="shared" si="108"/>
        <v>Complete</v>
      </c>
      <c r="I3437" s="68" t="s">
        <v>4310</v>
      </c>
    </row>
    <row r="3438" spans="2:9" ht="15" customHeight="1" x14ac:dyDescent="0.25">
      <c r="B3438" s="9" t="s">
        <v>4291</v>
      </c>
      <c r="C3438" s="1">
        <v>20</v>
      </c>
      <c r="D3438" s="2" t="s">
        <v>8628</v>
      </c>
      <c r="E3438" s="16"/>
      <c r="F3438" s="16" t="str">
        <f>IF(INDEX(I.Electricity.ES3U9C3,20)="","",INDEX(I.Electricity.ES3U9C3,20))</f>
        <v/>
      </c>
      <c r="G3438" s="16"/>
      <c r="H3438" s="1" t="str">
        <f t="shared" si="108"/>
        <v>Complete</v>
      </c>
      <c r="I3438" s="68" t="s">
        <v>4311</v>
      </c>
    </row>
    <row r="3439" spans="2:9" ht="15" customHeight="1" x14ac:dyDescent="0.25">
      <c r="B3439" s="7" t="s">
        <v>4291</v>
      </c>
      <c r="C3439" s="5">
        <v>21</v>
      </c>
      <c r="D3439" s="6" t="s">
        <v>8628</v>
      </c>
      <c r="E3439" s="76"/>
      <c r="F3439" s="76" t="str">
        <f>IF(INDEX(I.Electricity.ES3U9C3,21)="","",INDEX(I.Electricity.ES3U9C3,21))</f>
        <v/>
      </c>
      <c r="G3439" s="76"/>
      <c r="H3439" s="5" t="str">
        <f t="shared" si="108"/>
        <v>Complete</v>
      </c>
      <c r="I3439" s="71" t="s">
        <v>4312</v>
      </c>
    </row>
    <row r="3440" spans="2:9" ht="15" customHeight="1" x14ac:dyDescent="0.25">
      <c r="B3440" s="9" t="s">
        <v>4313</v>
      </c>
      <c r="C3440" s="1">
        <v>1</v>
      </c>
      <c r="D3440" s="2" t="s">
        <v>8629</v>
      </c>
      <c r="E3440" s="16"/>
      <c r="F3440" s="16" t="str">
        <f>IF(INDEX(I.Electricity.ES3U10C3,1)="","",INDEX(I.Electricity.ES3U10C3,1))</f>
        <v/>
      </c>
      <c r="G3440" s="16"/>
      <c r="H3440" s="1" t="str">
        <f t="shared" ref="H3440:H3460" si="109">IF(AND(I.Developer.ES3=TRUE,I.Facility.UnitCount&gt;=10,I.Developer.C3=TRUE,F3440=""),"Incomplete","Complete")</f>
        <v>Complete</v>
      </c>
      <c r="I3440" s="68" t="s">
        <v>4314</v>
      </c>
    </row>
    <row r="3441" spans="2:9" ht="15" customHeight="1" x14ac:dyDescent="0.25">
      <c r="B3441" s="9" t="s">
        <v>4313</v>
      </c>
      <c r="C3441" s="1">
        <v>2</v>
      </c>
      <c r="D3441" s="2" t="s">
        <v>8629</v>
      </c>
      <c r="E3441" s="16"/>
      <c r="F3441" s="16" t="str">
        <f>IF(INDEX(I.Electricity.ES3U10C3,2)="","",INDEX(I.Electricity.ES3U10C3,2))</f>
        <v/>
      </c>
      <c r="G3441" s="16"/>
      <c r="H3441" s="1" t="str">
        <f t="shared" si="109"/>
        <v>Complete</v>
      </c>
      <c r="I3441" s="68" t="s">
        <v>4315</v>
      </c>
    </row>
    <row r="3442" spans="2:9" ht="15" customHeight="1" x14ac:dyDescent="0.25">
      <c r="B3442" s="9" t="s">
        <v>4313</v>
      </c>
      <c r="C3442" s="1">
        <v>3</v>
      </c>
      <c r="D3442" s="2" t="s">
        <v>8629</v>
      </c>
      <c r="E3442" s="16"/>
      <c r="F3442" s="16" t="str">
        <f>IF(INDEX(I.Electricity.ES3U10C3,3)="","",INDEX(I.Electricity.ES3U10C3,3))</f>
        <v/>
      </c>
      <c r="G3442" s="16"/>
      <c r="H3442" s="1" t="str">
        <f t="shared" si="109"/>
        <v>Complete</v>
      </c>
      <c r="I3442" s="68" t="s">
        <v>4316</v>
      </c>
    </row>
    <row r="3443" spans="2:9" ht="15" customHeight="1" x14ac:dyDescent="0.25">
      <c r="B3443" s="9" t="s">
        <v>4313</v>
      </c>
      <c r="C3443" s="1">
        <v>4</v>
      </c>
      <c r="D3443" s="2" t="s">
        <v>8629</v>
      </c>
      <c r="E3443" s="16"/>
      <c r="F3443" s="16" t="str">
        <f>IF(INDEX(I.Electricity.ES3U10C3,4)="","",INDEX(I.Electricity.ES3U10C3,4))</f>
        <v/>
      </c>
      <c r="G3443" s="16"/>
      <c r="H3443" s="1" t="str">
        <f t="shared" si="109"/>
        <v>Complete</v>
      </c>
      <c r="I3443" s="68" t="s">
        <v>4317</v>
      </c>
    </row>
    <row r="3444" spans="2:9" ht="15" customHeight="1" x14ac:dyDescent="0.25">
      <c r="B3444" s="9" t="s">
        <v>4313</v>
      </c>
      <c r="C3444" s="1">
        <v>5</v>
      </c>
      <c r="D3444" s="2" t="s">
        <v>8629</v>
      </c>
      <c r="E3444" s="16"/>
      <c r="F3444" s="16" t="str">
        <f>IF(INDEX(I.Electricity.ES3U10C3,5)="","",INDEX(I.Electricity.ES3U10C3,5))</f>
        <v/>
      </c>
      <c r="G3444" s="16"/>
      <c r="H3444" s="1" t="str">
        <f t="shared" si="109"/>
        <v>Complete</v>
      </c>
      <c r="I3444" s="68" t="s">
        <v>4318</v>
      </c>
    </row>
    <row r="3445" spans="2:9" ht="15" customHeight="1" x14ac:dyDescent="0.25">
      <c r="B3445" s="9" t="s">
        <v>4313</v>
      </c>
      <c r="C3445" s="1">
        <v>6</v>
      </c>
      <c r="D3445" s="2" t="s">
        <v>8629</v>
      </c>
      <c r="E3445" s="16"/>
      <c r="F3445" s="16" t="str">
        <f>IF(INDEX(I.Electricity.ES3U10C3,6)="","",INDEX(I.Electricity.ES3U10C3,6))</f>
        <v/>
      </c>
      <c r="G3445" s="16"/>
      <c r="H3445" s="1" t="str">
        <f t="shared" si="109"/>
        <v>Complete</v>
      </c>
      <c r="I3445" s="68" t="s">
        <v>4319</v>
      </c>
    </row>
    <row r="3446" spans="2:9" ht="15" customHeight="1" x14ac:dyDescent="0.25">
      <c r="B3446" s="9" t="s">
        <v>4313</v>
      </c>
      <c r="C3446" s="1">
        <v>7</v>
      </c>
      <c r="D3446" s="2" t="s">
        <v>8629</v>
      </c>
      <c r="E3446" s="16"/>
      <c r="F3446" s="16" t="str">
        <f>IF(INDEX(I.Electricity.ES3U10C3,7)="","",INDEX(I.Electricity.ES3U10C3,7))</f>
        <v/>
      </c>
      <c r="G3446" s="16"/>
      <c r="H3446" s="1" t="str">
        <f t="shared" si="109"/>
        <v>Complete</v>
      </c>
      <c r="I3446" s="68" t="s">
        <v>4320</v>
      </c>
    </row>
    <row r="3447" spans="2:9" ht="15" customHeight="1" x14ac:dyDescent="0.25">
      <c r="B3447" s="9" t="s">
        <v>4313</v>
      </c>
      <c r="C3447" s="1">
        <v>8</v>
      </c>
      <c r="D3447" s="2" t="s">
        <v>8629</v>
      </c>
      <c r="E3447" s="16"/>
      <c r="F3447" s="16" t="str">
        <f>IF(INDEX(I.Electricity.ES3U10C3,8)="","",INDEX(I.Electricity.ES3U10C3,8))</f>
        <v/>
      </c>
      <c r="G3447" s="16"/>
      <c r="H3447" s="1" t="str">
        <f t="shared" si="109"/>
        <v>Complete</v>
      </c>
      <c r="I3447" s="68" t="s">
        <v>4321</v>
      </c>
    </row>
    <row r="3448" spans="2:9" ht="15" customHeight="1" x14ac:dyDescent="0.25">
      <c r="B3448" s="9" t="s">
        <v>4313</v>
      </c>
      <c r="C3448" s="1">
        <v>9</v>
      </c>
      <c r="D3448" s="2" t="s">
        <v>8629</v>
      </c>
      <c r="E3448" s="16"/>
      <c r="F3448" s="16" t="str">
        <f>IF(INDEX(I.Electricity.ES3U10C3,9)="","",INDEX(I.Electricity.ES3U10C3,9))</f>
        <v/>
      </c>
      <c r="G3448" s="16"/>
      <c r="H3448" s="1" t="str">
        <f t="shared" si="109"/>
        <v>Complete</v>
      </c>
      <c r="I3448" s="68" t="s">
        <v>4322</v>
      </c>
    </row>
    <row r="3449" spans="2:9" ht="15" customHeight="1" x14ac:dyDescent="0.25">
      <c r="B3449" s="9" t="s">
        <v>4313</v>
      </c>
      <c r="C3449" s="1">
        <v>10</v>
      </c>
      <c r="D3449" s="2" t="s">
        <v>8629</v>
      </c>
      <c r="E3449" s="16"/>
      <c r="F3449" s="16" t="str">
        <f>IF(INDEX(I.Electricity.ES3U10C3,10)="","",INDEX(I.Electricity.ES3U10C3,10))</f>
        <v/>
      </c>
      <c r="G3449" s="16"/>
      <c r="H3449" s="1" t="str">
        <f t="shared" si="109"/>
        <v>Complete</v>
      </c>
      <c r="I3449" s="68" t="s">
        <v>4323</v>
      </c>
    </row>
    <row r="3450" spans="2:9" ht="15" customHeight="1" x14ac:dyDescent="0.25">
      <c r="B3450" s="9" t="s">
        <v>4313</v>
      </c>
      <c r="C3450" s="1">
        <v>11</v>
      </c>
      <c r="D3450" s="2" t="s">
        <v>8629</v>
      </c>
      <c r="E3450" s="16"/>
      <c r="F3450" s="16" t="str">
        <f>IF(INDEX(I.Electricity.ES3U10C3,11)="","",INDEX(I.Electricity.ES3U10C3,11))</f>
        <v/>
      </c>
      <c r="G3450" s="16"/>
      <c r="H3450" s="1" t="str">
        <f t="shared" si="109"/>
        <v>Complete</v>
      </c>
      <c r="I3450" s="68" t="s">
        <v>4324</v>
      </c>
    </row>
    <row r="3451" spans="2:9" ht="15" customHeight="1" x14ac:dyDescent="0.25">
      <c r="B3451" s="9" t="s">
        <v>4313</v>
      </c>
      <c r="C3451" s="1">
        <v>12</v>
      </c>
      <c r="D3451" s="2" t="s">
        <v>8629</v>
      </c>
      <c r="E3451" s="16"/>
      <c r="F3451" s="16" t="str">
        <f>IF(INDEX(I.Electricity.ES3U10C3,12)="","",INDEX(I.Electricity.ES3U10C3,12))</f>
        <v/>
      </c>
      <c r="G3451" s="16"/>
      <c r="H3451" s="1" t="str">
        <f t="shared" si="109"/>
        <v>Complete</v>
      </c>
      <c r="I3451" s="68" t="s">
        <v>4325</v>
      </c>
    </row>
    <row r="3452" spans="2:9" ht="15" customHeight="1" x14ac:dyDescent="0.25">
      <c r="B3452" s="9" t="s">
        <v>4313</v>
      </c>
      <c r="C3452" s="1">
        <v>13</v>
      </c>
      <c r="D3452" s="2" t="s">
        <v>8629</v>
      </c>
      <c r="E3452" s="16"/>
      <c r="F3452" s="16" t="str">
        <f>IF(INDEX(I.Electricity.ES3U10C3,13)="","",INDEX(I.Electricity.ES3U10C3,13))</f>
        <v/>
      </c>
      <c r="G3452" s="16"/>
      <c r="H3452" s="1" t="str">
        <f t="shared" si="109"/>
        <v>Complete</v>
      </c>
      <c r="I3452" s="68" t="s">
        <v>4326</v>
      </c>
    </row>
    <row r="3453" spans="2:9" ht="15" customHeight="1" x14ac:dyDescent="0.25">
      <c r="B3453" s="9" t="s">
        <v>4313</v>
      </c>
      <c r="C3453" s="1">
        <v>14</v>
      </c>
      <c r="D3453" s="2" t="s">
        <v>8629</v>
      </c>
      <c r="E3453" s="16"/>
      <c r="F3453" s="16" t="str">
        <f>IF(INDEX(I.Electricity.ES3U10C3,14)="","",INDEX(I.Electricity.ES3U10C3,14))</f>
        <v/>
      </c>
      <c r="G3453" s="16"/>
      <c r="H3453" s="1" t="str">
        <f t="shared" si="109"/>
        <v>Complete</v>
      </c>
      <c r="I3453" s="68" t="s">
        <v>4327</v>
      </c>
    </row>
    <row r="3454" spans="2:9" ht="15" customHeight="1" x14ac:dyDescent="0.25">
      <c r="B3454" s="9" t="s">
        <v>4313</v>
      </c>
      <c r="C3454" s="1">
        <v>15</v>
      </c>
      <c r="D3454" s="2" t="s">
        <v>8629</v>
      </c>
      <c r="E3454" s="16"/>
      <c r="F3454" s="16" t="str">
        <f>IF(INDEX(I.Electricity.ES3U10C3,15)="","",INDEX(I.Electricity.ES3U10C3,15))</f>
        <v/>
      </c>
      <c r="G3454" s="16"/>
      <c r="H3454" s="1" t="str">
        <f t="shared" si="109"/>
        <v>Complete</v>
      </c>
      <c r="I3454" s="68" t="s">
        <v>4328</v>
      </c>
    </row>
    <row r="3455" spans="2:9" ht="15" customHeight="1" x14ac:dyDescent="0.25">
      <c r="B3455" s="9" t="s">
        <v>4313</v>
      </c>
      <c r="C3455" s="1">
        <v>16</v>
      </c>
      <c r="D3455" s="2" t="s">
        <v>8629</v>
      </c>
      <c r="E3455" s="16"/>
      <c r="F3455" s="16" t="str">
        <f>IF(INDEX(I.Electricity.ES3U10C3,16)="","",INDEX(I.Electricity.ES3U10C3,16))</f>
        <v/>
      </c>
      <c r="G3455" s="16"/>
      <c r="H3455" s="1" t="str">
        <f t="shared" si="109"/>
        <v>Complete</v>
      </c>
      <c r="I3455" s="68" t="s">
        <v>4329</v>
      </c>
    </row>
    <row r="3456" spans="2:9" ht="15" customHeight="1" x14ac:dyDescent="0.25">
      <c r="B3456" s="9" t="s">
        <v>4313</v>
      </c>
      <c r="C3456" s="1">
        <v>17</v>
      </c>
      <c r="D3456" s="2" t="s">
        <v>8629</v>
      </c>
      <c r="E3456" s="16"/>
      <c r="F3456" s="16" t="str">
        <f>IF(INDEX(I.Electricity.ES3U10C3,17)="","",INDEX(I.Electricity.ES3U10C3,17))</f>
        <v/>
      </c>
      <c r="G3456" s="16"/>
      <c r="H3456" s="1" t="str">
        <f t="shared" si="109"/>
        <v>Complete</v>
      </c>
      <c r="I3456" s="68" t="s">
        <v>4330</v>
      </c>
    </row>
    <row r="3457" spans="2:9" ht="15" customHeight="1" x14ac:dyDescent="0.25">
      <c r="B3457" s="9" t="s">
        <v>4313</v>
      </c>
      <c r="C3457" s="1">
        <v>18</v>
      </c>
      <c r="D3457" s="2" t="s">
        <v>8629</v>
      </c>
      <c r="E3457" s="16"/>
      <c r="F3457" s="16" t="str">
        <f>IF(INDEX(I.Electricity.ES3U10C3,18)="","",INDEX(I.Electricity.ES3U10C3,18))</f>
        <v/>
      </c>
      <c r="G3457" s="16"/>
      <c r="H3457" s="1" t="str">
        <f t="shared" si="109"/>
        <v>Complete</v>
      </c>
      <c r="I3457" s="68" t="s">
        <v>4331</v>
      </c>
    </row>
    <row r="3458" spans="2:9" ht="15" customHeight="1" x14ac:dyDescent="0.25">
      <c r="B3458" s="9" t="s">
        <v>4313</v>
      </c>
      <c r="C3458" s="1">
        <v>19</v>
      </c>
      <c r="D3458" s="2" t="s">
        <v>8629</v>
      </c>
      <c r="E3458" s="16"/>
      <c r="F3458" s="16" t="str">
        <f>IF(INDEX(I.Electricity.ES3U10C3,19)="","",INDEX(I.Electricity.ES3U10C3,19))</f>
        <v/>
      </c>
      <c r="G3458" s="16"/>
      <c r="H3458" s="1" t="str">
        <f t="shared" si="109"/>
        <v>Complete</v>
      </c>
      <c r="I3458" s="68" t="s">
        <v>4332</v>
      </c>
    </row>
    <row r="3459" spans="2:9" ht="15" customHeight="1" x14ac:dyDescent="0.25">
      <c r="B3459" s="9" t="s">
        <v>4313</v>
      </c>
      <c r="C3459" s="1">
        <v>20</v>
      </c>
      <c r="D3459" s="2" t="s">
        <v>8629</v>
      </c>
      <c r="E3459" s="16"/>
      <c r="F3459" s="16" t="str">
        <f>IF(INDEX(I.Electricity.ES3U10C3,20)="","",INDEX(I.Electricity.ES3U10C3,20))</f>
        <v/>
      </c>
      <c r="G3459" s="16"/>
      <c r="H3459" s="1" t="str">
        <f t="shared" si="109"/>
        <v>Complete</v>
      </c>
      <c r="I3459" s="68" t="s">
        <v>4333</v>
      </c>
    </row>
    <row r="3460" spans="2:9" ht="15" customHeight="1" x14ac:dyDescent="0.25">
      <c r="B3460" s="7" t="s">
        <v>4313</v>
      </c>
      <c r="C3460" s="5">
        <v>21</v>
      </c>
      <c r="D3460" s="6" t="s">
        <v>8629</v>
      </c>
      <c r="E3460" s="76"/>
      <c r="F3460" s="76" t="str">
        <f>IF(INDEX(I.Electricity.ES3U10C3,21)="","",INDEX(I.Electricity.ES3U10C3,21))</f>
        <v/>
      </c>
      <c r="G3460" s="76"/>
      <c r="H3460" s="5" t="str">
        <f t="shared" si="109"/>
        <v>Complete</v>
      </c>
      <c r="I3460" s="71" t="s">
        <v>4334</v>
      </c>
    </row>
    <row r="3461" spans="2:9" ht="15" customHeight="1" x14ac:dyDescent="0.25">
      <c r="B3461" s="9" t="s">
        <v>4335</v>
      </c>
      <c r="C3461" s="1">
        <v>1</v>
      </c>
      <c r="D3461" s="2" t="s">
        <v>8630</v>
      </c>
      <c r="E3461" s="16"/>
      <c r="F3461" s="16" t="str">
        <f>IF(INDEX(I.Electricity.ES3U11C3,1)="","",INDEX(I.Electricity.ES3U11C3,1))</f>
        <v/>
      </c>
      <c r="G3461" s="16"/>
      <c r="H3461" s="1" t="str">
        <f t="shared" ref="H3461:H3481" si="110">IF(AND(I.Developer.ES3=TRUE,I.Facility.UnitCount&gt;=11,I.Developer.C3=TRUE,F3461=""),"Incomplete","Complete")</f>
        <v>Complete</v>
      </c>
      <c r="I3461" s="68" t="s">
        <v>4336</v>
      </c>
    </row>
    <row r="3462" spans="2:9" ht="15" customHeight="1" x14ac:dyDescent="0.25">
      <c r="B3462" s="9" t="s">
        <v>4335</v>
      </c>
      <c r="C3462" s="1">
        <v>2</v>
      </c>
      <c r="D3462" s="2" t="s">
        <v>8630</v>
      </c>
      <c r="E3462" s="16"/>
      <c r="F3462" s="16" t="str">
        <f>IF(INDEX(I.Electricity.ES3U11C3,2)="","",INDEX(I.Electricity.ES3U11C3,2))</f>
        <v/>
      </c>
      <c r="G3462" s="16"/>
      <c r="H3462" s="1" t="str">
        <f t="shared" si="110"/>
        <v>Complete</v>
      </c>
      <c r="I3462" s="68" t="s">
        <v>4337</v>
      </c>
    </row>
    <row r="3463" spans="2:9" ht="15" customHeight="1" x14ac:dyDescent="0.25">
      <c r="B3463" s="9" t="s">
        <v>4335</v>
      </c>
      <c r="C3463" s="1">
        <v>3</v>
      </c>
      <c r="D3463" s="2" t="s">
        <v>8630</v>
      </c>
      <c r="E3463" s="16"/>
      <c r="F3463" s="16" t="str">
        <f>IF(INDEX(I.Electricity.ES3U11C3,3)="","",INDEX(I.Electricity.ES3U11C3,3))</f>
        <v/>
      </c>
      <c r="G3463" s="16"/>
      <c r="H3463" s="1" t="str">
        <f t="shared" si="110"/>
        <v>Complete</v>
      </c>
      <c r="I3463" s="68" t="s">
        <v>4338</v>
      </c>
    </row>
    <row r="3464" spans="2:9" ht="15" customHeight="1" x14ac:dyDescent="0.25">
      <c r="B3464" s="9" t="s">
        <v>4335</v>
      </c>
      <c r="C3464" s="1">
        <v>4</v>
      </c>
      <c r="D3464" s="2" t="s">
        <v>8630</v>
      </c>
      <c r="E3464" s="16"/>
      <c r="F3464" s="16" t="str">
        <f>IF(INDEX(I.Electricity.ES3U11C3,4)="","",INDEX(I.Electricity.ES3U11C3,4))</f>
        <v/>
      </c>
      <c r="G3464" s="16"/>
      <c r="H3464" s="1" t="str">
        <f t="shared" si="110"/>
        <v>Complete</v>
      </c>
      <c r="I3464" s="68" t="s">
        <v>4339</v>
      </c>
    </row>
    <row r="3465" spans="2:9" ht="15" customHeight="1" x14ac:dyDescent="0.25">
      <c r="B3465" s="9" t="s">
        <v>4335</v>
      </c>
      <c r="C3465" s="1">
        <v>5</v>
      </c>
      <c r="D3465" s="2" t="s">
        <v>8630</v>
      </c>
      <c r="E3465" s="16"/>
      <c r="F3465" s="16" t="str">
        <f>IF(INDEX(I.Electricity.ES3U11C3,5)="","",INDEX(I.Electricity.ES3U11C3,5))</f>
        <v/>
      </c>
      <c r="G3465" s="16"/>
      <c r="H3465" s="1" t="str">
        <f t="shared" si="110"/>
        <v>Complete</v>
      </c>
      <c r="I3465" s="68" t="s">
        <v>4340</v>
      </c>
    </row>
    <row r="3466" spans="2:9" ht="15" customHeight="1" x14ac:dyDescent="0.25">
      <c r="B3466" s="9" t="s">
        <v>4335</v>
      </c>
      <c r="C3466" s="1">
        <v>6</v>
      </c>
      <c r="D3466" s="2" t="s">
        <v>8630</v>
      </c>
      <c r="E3466" s="16"/>
      <c r="F3466" s="16" t="str">
        <f>IF(INDEX(I.Electricity.ES3U11C3,6)="","",INDEX(I.Electricity.ES3U11C3,6))</f>
        <v/>
      </c>
      <c r="G3466" s="16"/>
      <c r="H3466" s="1" t="str">
        <f t="shared" si="110"/>
        <v>Complete</v>
      </c>
      <c r="I3466" s="68" t="s">
        <v>4341</v>
      </c>
    </row>
    <row r="3467" spans="2:9" ht="15" customHeight="1" x14ac:dyDescent="0.25">
      <c r="B3467" s="9" t="s">
        <v>4335</v>
      </c>
      <c r="C3467" s="1">
        <v>7</v>
      </c>
      <c r="D3467" s="2" t="s">
        <v>8630</v>
      </c>
      <c r="E3467" s="16"/>
      <c r="F3467" s="16" t="str">
        <f>IF(INDEX(I.Electricity.ES3U11C3,7)="","",INDEX(I.Electricity.ES3U11C3,7))</f>
        <v/>
      </c>
      <c r="G3467" s="16"/>
      <c r="H3467" s="1" t="str">
        <f t="shared" si="110"/>
        <v>Complete</v>
      </c>
      <c r="I3467" s="68" t="s">
        <v>4342</v>
      </c>
    </row>
    <row r="3468" spans="2:9" ht="15" customHeight="1" x14ac:dyDescent="0.25">
      <c r="B3468" s="9" t="s">
        <v>4335</v>
      </c>
      <c r="C3468" s="1">
        <v>8</v>
      </c>
      <c r="D3468" s="2" t="s">
        <v>8630</v>
      </c>
      <c r="E3468" s="16"/>
      <c r="F3468" s="16" t="str">
        <f>IF(INDEX(I.Electricity.ES3U11C3,8)="","",INDEX(I.Electricity.ES3U11C3,8))</f>
        <v/>
      </c>
      <c r="G3468" s="16"/>
      <c r="H3468" s="1" t="str">
        <f t="shared" si="110"/>
        <v>Complete</v>
      </c>
      <c r="I3468" s="68" t="s">
        <v>4343</v>
      </c>
    </row>
    <row r="3469" spans="2:9" ht="15" customHeight="1" x14ac:dyDescent="0.25">
      <c r="B3469" s="9" t="s">
        <v>4335</v>
      </c>
      <c r="C3469" s="1">
        <v>9</v>
      </c>
      <c r="D3469" s="2" t="s">
        <v>8630</v>
      </c>
      <c r="E3469" s="16"/>
      <c r="F3469" s="16" t="str">
        <f>IF(INDEX(I.Electricity.ES3U11C3,9)="","",INDEX(I.Electricity.ES3U11C3,9))</f>
        <v/>
      </c>
      <c r="G3469" s="16"/>
      <c r="H3469" s="1" t="str">
        <f t="shared" si="110"/>
        <v>Complete</v>
      </c>
      <c r="I3469" s="68" t="s">
        <v>4344</v>
      </c>
    </row>
    <row r="3470" spans="2:9" ht="15" customHeight="1" x14ac:dyDescent="0.25">
      <c r="B3470" s="9" t="s">
        <v>4335</v>
      </c>
      <c r="C3470" s="1">
        <v>10</v>
      </c>
      <c r="D3470" s="2" t="s">
        <v>8630</v>
      </c>
      <c r="E3470" s="16"/>
      <c r="F3470" s="16" t="str">
        <f>IF(INDEX(I.Electricity.ES3U11C3,10)="","",INDEX(I.Electricity.ES3U11C3,10))</f>
        <v/>
      </c>
      <c r="G3470" s="16"/>
      <c r="H3470" s="1" t="str">
        <f t="shared" si="110"/>
        <v>Complete</v>
      </c>
      <c r="I3470" s="68" t="s">
        <v>4345</v>
      </c>
    </row>
    <row r="3471" spans="2:9" ht="15" customHeight="1" x14ac:dyDescent="0.25">
      <c r="B3471" s="9" t="s">
        <v>4335</v>
      </c>
      <c r="C3471" s="1">
        <v>11</v>
      </c>
      <c r="D3471" s="2" t="s">
        <v>8630</v>
      </c>
      <c r="E3471" s="16"/>
      <c r="F3471" s="16" t="str">
        <f>IF(INDEX(I.Electricity.ES3U11C3,11)="","",INDEX(I.Electricity.ES3U11C3,11))</f>
        <v/>
      </c>
      <c r="G3471" s="16"/>
      <c r="H3471" s="1" t="str">
        <f t="shared" si="110"/>
        <v>Complete</v>
      </c>
      <c r="I3471" s="68" t="s">
        <v>4346</v>
      </c>
    </row>
    <row r="3472" spans="2:9" ht="15" customHeight="1" x14ac:dyDescent="0.25">
      <c r="B3472" s="9" t="s">
        <v>4335</v>
      </c>
      <c r="C3472" s="1">
        <v>12</v>
      </c>
      <c r="D3472" s="2" t="s">
        <v>8630</v>
      </c>
      <c r="E3472" s="16"/>
      <c r="F3472" s="16" t="str">
        <f>IF(INDEX(I.Electricity.ES3U11C3,12)="","",INDEX(I.Electricity.ES3U11C3,12))</f>
        <v/>
      </c>
      <c r="G3472" s="16"/>
      <c r="H3472" s="1" t="str">
        <f t="shared" si="110"/>
        <v>Complete</v>
      </c>
      <c r="I3472" s="68" t="s">
        <v>4347</v>
      </c>
    </row>
    <row r="3473" spans="2:9" ht="15" customHeight="1" x14ac:dyDescent="0.25">
      <c r="B3473" s="9" t="s">
        <v>4335</v>
      </c>
      <c r="C3473" s="1">
        <v>13</v>
      </c>
      <c r="D3473" s="2" t="s">
        <v>8630</v>
      </c>
      <c r="E3473" s="16"/>
      <c r="F3473" s="16" t="str">
        <f>IF(INDEX(I.Electricity.ES3U11C3,13)="","",INDEX(I.Electricity.ES3U11C3,13))</f>
        <v/>
      </c>
      <c r="G3473" s="16"/>
      <c r="H3473" s="1" t="str">
        <f t="shared" si="110"/>
        <v>Complete</v>
      </c>
      <c r="I3473" s="68" t="s">
        <v>4348</v>
      </c>
    </row>
    <row r="3474" spans="2:9" ht="15" customHeight="1" x14ac:dyDescent="0.25">
      <c r="B3474" s="9" t="s">
        <v>4335</v>
      </c>
      <c r="C3474" s="1">
        <v>14</v>
      </c>
      <c r="D3474" s="2" t="s">
        <v>8630</v>
      </c>
      <c r="E3474" s="16"/>
      <c r="F3474" s="16" t="str">
        <f>IF(INDEX(I.Electricity.ES3U11C3,14)="","",INDEX(I.Electricity.ES3U11C3,14))</f>
        <v/>
      </c>
      <c r="G3474" s="16"/>
      <c r="H3474" s="1" t="str">
        <f t="shared" si="110"/>
        <v>Complete</v>
      </c>
      <c r="I3474" s="68" t="s">
        <v>4349</v>
      </c>
    </row>
    <row r="3475" spans="2:9" ht="15" customHeight="1" x14ac:dyDescent="0.25">
      <c r="B3475" s="9" t="s">
        <v>4335</v>
      </c>
      <c r="C3475" s="1">
        <v>15</v>
      </c>
      <c r="D3475" s="2" t="s">
        <v>8630</v>
      </c>
      <c r="E3475" s="16"/>
      <c r="F3475" s="16" t="str">
        <f>IF(INDEX(I.Electricity.ES3U11C3,15)="","",INDEX(I.Electricity.ES3U11C3,15))</f>
        <v/>
      </c>
      <c r="G3475" s="16"/>
      <c r="H3475" s="1" t="str">
        <f t="shared" si="110"/>
        <v>Complete</v>
      </c>
      <c r="I3475" s="68" t="s">
        <v>4350</v>
      </c>
    </row>
    <row r="3476" spans="2:9" ht="15" customHeight="1" x14ac:dyDescent="0.25">
      <c r="B3476" s="9" t="s">
        <v>4335</v>
      </c>
      <c r="C3476" s="1">
        <v>16</v>
      </c>
      <c r="D3476" s="2" t="s">
        <v>8630</v>
      </c>
      <c r="E3476" s="16"/>
      <c r="F3476" s="16" t="str">
        <f>IF(INDEX(I.Electricity.ES3U11C3,16)="","",INDEX(I.Electricity.ES3U11C3,16))</f>
        <v/>
      </c>
      <c r="G3476" s="16"/>
      <c r="H3476" s="1" t="str">
        <f t="shared" si="110"/>
        <v>Complete</v>
      </c>
      <c r="I3476" s="68" t="s">
        <v>4351</v>
      </c>
    </row>
    <row r="3477" spans="2:9" ht="15" customHeight="1" x14ac:dyDescent="0.25">
      <c r="B3477" s="9" t="s">
        <v>4335</v>
      </c>
      <c r="C3477" s="1">
        <v>17</v>
      </c>
      <c r="D3477" s="2" t="s">
        <v>8630</v>
      </c>
      <c r="E3477" s="16"/>
      <c r="F3477" s="16" t="str">
        <f>IF(INDEX(I.Electricity.ES3U11C3,17)="","",INDEX(I.Electricity.ES3U11C3,17))</f>
        <v/>
      </c>
      <c r="G3477" s="16"/>
      <c r="H3477" s="1" t="str">
        <f t="shared" si="110"/>
        <v>Complete</v>
      </c>
      <c r="I3477" s="68" t="s">
        <v>4352</v>
      </c>
    </row>
    <row r="3478" spans="2:9" ht="15" customHeight="1" x14ac:dyDescent="0.25">
      <c r="B3478" s="9" t="s">
        <v>4335</v>
      </c>
      <c r="C3478" s="1">
        <v>18</v>
      </c>
      <c r="D3478" s="2" t="s">
        <v>8630</v>
      </c>
      <c r="E3478" s="16"/>
      <c r="F3478" s="16" t="str">
        <f>IF(INDEX(I.Electricity.ES3U11C3,18)="","",INDEX(I.Electricity.ES3U11C3,18))</f>
        <v/>
      </c>
      <c r="G3478" s="16"/>
      <c r="H3478" s="1" t="str">
        <f t="shared" si="110"/>
        <v>Complete</v>
      </c>
      <c r="I3478" s="68" t="s">
        <v>4353</v>
      </c>
    </row>
    <row r="3479" spans="2:9" ht="15" customHeight="1" x14ac:dyDescent="0.25">
      <c r="B3479" s="9" t="s">
        <v>4335</v>
      </c>
      <c r="C3479" s="1">
        <v>19</v>
      </c>
      <c r="D3479" s="2" t="s">
        <v>8630</v>
      </c>
      <c r="E3479" s="16"/>
      <c r="F3479" s="16" t="str">
        <f>IF(INDEX(I.Electricity.ES3U11C3,19)="","",INDEX(I.Electricity.ES3U11C3,19))</f>
        <v/>
      </c>
      <c r="G3479" s="16"/>
      <c r="H3479" s="1" t="str">
        <f t="shared" si="110"/>
        <v>Complete</v>
      </c>
      <c r="I3479" s="68" t="s">
        <v>4354</v>
      </c>
    </row>
    <row r="3480" spans="2:9" ht="15" customHeight="1" x14ac:dyDescent="0.25">
      <c r="B3480" s="9" t="s">
        <v>4335</v>
      </c>
      <c r="C3480" s="1">
        <v>20</v>
      </c>
      <c r="D3480" s="2" t="s">
        <v>8630</v>
      </c>
      <c r="E3480" s="16"/>
      <c r="F3480" s="16" t="str">
        <f>IF(INDEX(I.Electricity.ES3U11C3,20)="","",INDEX(I.Electricity.ES3U11C3,20))</f>
        <v/>
      </c>
      <c r="G3480" s="16"/>
      <c r="H3480" s="1" t="str">
        <f t="shared" si="110"/>
        <v>Complete</v>
      </c>
      <c r="I3480" s="68" t="s">
        <v>4355</v>
      </c>
    </row>
    <row r="3481" spans="2:9" ht="15" customHeight="1" x14ac:dyDescent="0.25">
      <c r="B3481" s="7" t="s">
        <v>4335</v>
      </c>
      <c r="C3481" s="5">
        <v>21</v>
      </c>
      <c r="D3481" s="6" t="s">
        <v>8630</v>
      </c>
      <c r="E3481" s="76"/>
      <c r="F3481" s="76" t="str">
        <f>IF(INDEX(I.Electricity.ES3U11C3,21)="","",INDEX(I.Electricity.ES3U11C3,21))</f>
        <v/>
      </c>
      <c r="G3481" s="76"/>
      <c r="H3481" s="5" t="str">
        <f t="shared" si="110"/>
        <v>Complete</v>
      </c>
      <c r="I3481" s="71" t="s">
        <v>4356</v>
      </c>
    </row>
    <row r="3482" spans="2:9" ht="15" customHeight="1" x14ac:dyDescent="0.25">
      <c r="B3482" s="9" t="s">
        <v>4357</v>
      </c>
      <c r="C3482" s="1">
        <v>1</v>
      </c>
      <c r="D3482" s="2" t="s">
        <v>8631</v>
      </c>
      <c r="E3482" s="16"/>
      <c r="F3482" s="16" t="str">
        <f>IF(INDEX(I.Electricity.ES3U12C3,1)="","",INDEX(I.Electricity.ES3U12C3,1))</f>
        <v/>
      </c>
      <c r="G3482" s="16"/>
      <c r="H3482" s="1" t="str">
        <f t="shared" ref="H3482:H3502" si="111">IF(AND(I.Developer.ES3=TRUE,I.Facility.UnitCount&gt;=12,I.Developer.C3=TRUE,F3482=""),"Incomplete","Complete")</f>
        <v>Complete</v>
      </c>
      <c r="I3482" s="68" t="s">
        <v>4358</v>
      </c>
    </row>
    <row r="3483" spans="2:9" ht="15" customHeight="1" x14ac:dyDescent="0.25">
      <c r="B3483" s="9" t="s">
        <v>4357</v>
      </c>
      <c r="C3483" s="1">
        <v>2</v>
      </c>
      <c r="D3483" s="2" t="s">
        <v>8631</v>
      </c>
      <c r="E3483" s="16"/>
      <c r="F3483" s="16" t="str">
        <f>IF(INDEX(I.Electricity.ES3U12C3,2)="","",INDEX(I.Electricity.ES3U12C3,2))</f>
        <v/>
      </c>
      <c r="G3483" s="16"/>
      <c r="H3483" s="1" t="str">
        <f t="shared" si="111"/>
        <v>Complete</v>
      </c>
      <c r="I3483" s="68" t="s">
        <v>4359</v>
      </c>
    </row>
    <row r="3484" spans="2:9" ht="15" customHeight="1" x14ac:dyDescent="0.25">
      <c r="B3484" s="9" t="s">
        <v>4357</v>
      </c>
      <c r="C3484" s="1">
        <v>3</v>
      </c>
      <c r="D3484" s="2" t="s">
        <v>8631</v>
      </c>
      <c r="E3484" s="16"/>
      <c r="F3484" s="16" t="str">
        <f>IF(INDEX(I.Electricity.ES3U12C3,3)="","",INDEX(I.Electricity.ES3U12C3,3))</f>
        <v/>
      </c>
      <c r="G3484" s="16"/>
      <c r="H3484" s="1" t="str">
        <f t="shared" si="111"/>
        <v>Complete</v>
      </c>
      <c r="I3484" s="68" t="s">
        <v>4360</v>
      </c>
    </row>
    <row r="3485" spans="2:9" ht="15" customHeight="1" x14ac:dyDescent="0.25">
      <c r="B3485" s="9" t="s">
        <v>4357</v>
      </c>
      <c r="C3485" s="1">
        <v>4</v>
      </c>
      <c r="D3485" s="2" t="s">
        <v>8631</v>
      </c>
      <c r="E3485" s="16"/>
      <c r="F3485" s="16" t="str">
        <f>IF(INDEX(I.Electricity.ES3U12C3,4)="","",INDEX(I.Electricity.ES3U12C3,4))</f>
        <v/>
      </c>
      <c r="G3485" s="16"/>
      <c r="H3485" s="1" t="str">
        <f t="shared" si="111"/>
        <v>Complete</v>
      </c>
      <c r="I3485" s="68" t="s">
        <v>4361</v>
      </c>
    </row>
    <row r="3486" spans="2:9" ht="15" customHeight="1" x14ac:dyDescent="0.25">
      <c r="B3486" s="9" t="s">
        <v>4357</v>
      </c>
      <c r="C3486" s="1">
        <v>5</v>
      </c>
      <c r="D3486" s="2" t="s">
        <v>8631</v>
      </c>
      <c r="E3486" s="16"/>
      <c r="F3486" s="16" t="str">
        <f>IF(INDEX(I.Electricity.ES3U12C3,5)="","",INDEX(I.Electricity.ES3U12C3,5))</f>
        <v/>
      </c>
      <c r="G3486" s="16"/>
      <c r="H3486" s="1" t="str">
        <f t="shared" si="111"/>
        <v>Complete</v>
      </c>
      <c r="I3486" s="68" t="s">
        <v>4362</v>
      </c>
    </row>
    <row r="3487" spans="2:9" ht="15" customHeight="1" x14ac:dyDescent="0.25">
      <c r="B3487" s="9" t="s">
        <v>4357</v>
      </c>
      <c r="C3487" s="1">
        <v>6</v>
      </c>
      <c r="D3487" s="2" t="s">
        <v>8631</v>
      </c>
      <c r="E3487" s="16"/>
      <c r="F3487" s="16" t="str">
        <f>IF(INDEX(I.Electricity.ES3U12C3,6)="","",INDEX(I.Electricity.ES3U12C3,6))</f>
        <v/>
      </c>
      <c r="G3487" s="16"/>
      <c r="H3487" s="1" t="str">
        <f t="shared" si="111"/>
        <v>Complete</v>
      </c>
      <c r="I3487" s="68" t="s">
        <v>4363</v>
      </c>
    </row>
    <row r="3488" spans="2:9" ht="15" customHeight="1" x14ac:dyDescent="0.25">
      <c r="B3488" s="9" t="s">
        <v>4357</v>
      </c>
      <c r="C3488" s="1">
        <v>7</v>
      </c>
      <c r="D3488" s="2" t="s">
        <v>8631</v>
      </c>
      <c r="E3488" s="16"/>
      <c r="F3488" s="16" t="str">
        <f>IF(INDEX(I.Electricity.ES3U12C3,7)="","",INDEX(I.Electricity.ES3U12C3,7))</f>
        <v/>
      </c>
      <c r="G3488" s="16"/>
      <c r="H3488" s="1" t="str">
        <f t="shared" si="111"/>
        <v>Complete</v>
      </c>
      <c r="I3488" s="68" t="s">
        <v>4364</v>
      </c>
    </row>
    <row r="3489" spans="2:9" ht="15" customHeight="1" x14ac:dyDescent="0.25">
      <c r="B3489" s="9" t="s">
        <v>4357</v>
      </c>
      <c r="C3489" s="1">
        <v>8</v>
      </c>
      <c r="D3489" s="2" t="s">
        <v>8631</v>
      </c>
      <c r="E3489" s="16"/>
      <c r="F3489" s="16" t="str">
        <f>IF(INDEX(I.Electricity.ES3U12C3,8)="","",INDEX(I.Electricity.ES3U12C3,8))</f>
        <v/>
      </c>
      <c r="G3489" s="16"/>
      <c r="H3489" s="1" t="str">
        <f t="shared" si="111"/>
        <v>Complete</v>
      </c>
      <c r="I3489" s="68" t="s">
        <v>4365</v>
      </c>
    </row>
    <row r="3490" spans="2:9" ht="15" customHeight="1" x14ac:dyDescent="0.25">
      <c r="B3490" s="9" t="s">
        <v>4357</v>
      </c>
      <c r="C3490" s="1">
        <v>9</v>
      </c>
      <c r="D3490" s="2" t="s">
        <v>8631</v>
      </c>
      <c r="E3490" s="16"/>
      <c r="F3490" s="16" t="str">
        <f>IF(INDEX(I.Electricity.ES3U12C3,9)="","",INDEX(I.Electricity.ES3U12C3,9))</f>
        <v/>
      </c>
      <c r="G3490" s="16"/>
      <c r="H3490" s="1" t="str">
        <f t="shared" si="111"/>
        <v>Complete</v>
      </c>
      <c r="I3490" s="68" t="s">
        <v>4366</v>
      </c>
    </row>
    <row r="3491" spans="2:9" ht="15" customHeight="1" x14ac:dyDescent="0.25">
      <c r="B3491" s="9" t="s">
        <v>4357</v>
      </c>
      <c r="C3491" s="1">
        <v>10</v>
      </c>
      <c r="D3491" s="2" t="s">
        <v>8631</v>
      </c>
      <c r="E3491" s="16"/>
      <c r="F3491" s="16" t="str">
        <f>IF(INDEX(I.Electricity.ES3U12C3,10)="","",INDEX(I.Electricity.ES3U12C3,10))</f>
        <v/>
      </c>
      <c r="G3491" s="16"/>
      <c r="H3491" s="1" t="str">
        <f t="shared" si="111"/>
        <v>Complete</v>
      </c>
      <c r="I3491" s="68" t="s">
        <v>4367</v>
      </c>
    </row>
    <row r="3492" spans="2:9" ht="15" customHeight="1" x14ac:dyDescent="0.25">
      <c r="B3492" s="9" t="s">
        <v>4357</v>
      </c>
      <c r="C3492" s="1">
        <v>11</v>
      </c>
      <c r="D3492" s="2" t="s">
        <v>8631</v>
      </c>
      <c r="E3492" s="16"/>
      <c r="F3492" s="16" t="str">
        <f>IF(INDEX(I.Electricity.ES3U12C3,11)="","",INDEX(I.Electricity.ES3U12C3,11))</f>
        <v/>
      </c>
      <c r="G3492" s="16"/>
      <c r="H3492" s="1" t="str">
        <f t="shared" si="111"/>
        <v>Complete</v>
      </c>
      <c r="I3492" s="68" t="s">
        <v>4368</v>
      </c>
    </row>
    <row r="3493" spans="2:9" ht="15" customHeight="1" x14ac:dyDescent="0.25">
      <c r="B3493" s="9" t="s">
        <v>4357</v>
      </c>
      <c r="C3493" s="1">
        <v>12</v>
      </c>
      <c r="D3493" s="2" t="s">
        <v>8631</v>
      </c>
      <c r="E3493" s="16"/>
      <c r="F3493" s="16" t="str">
        <f>IF(INDEX(I.Electricity.ES3U12C3,12)="","",INDEX(I.Electricity.ES3U12C3,12))</f>
        <v/>
      </c>
      <c r="G3493" s="16"/>
      <c r="H3493" s="1" t="str">
        <f t="shared" si="111"/>
        <v>Complete</v>
      </c>
      <c r="I3493" s="68" t="s">
        <v>4369</v>
      </c>
    </row>
    <row r="3494" spans="2:9" ht="15" customHeight="1" x14ac:dyDescent="0.25">
      <c r="B3494" s="9" t="s">
        <v>4357</v>
      </c>
      <c r="C3494" s="1">
        <v>13</v>
      </c>
      <c r="D3494" s="2" t="s">
        <v>8631</v>
      </c>
      <c r="E3494" s="16"/>
      <c r="F3494" s="16" t="str">
        <f>IF(INDEX(I.Electricity.ES3U12C3,13)="","",INDEX(I.Electricity.ES3U12C3,13))</f>
        <v/>
      </c>
      <c r="G3494" s="16"/>
      <c r="H3494" s="1" t="str">
        <f t="shared" si="111"/>
        <v>Complete</v>
      </c>
      <c r="I3494" s="68" t="s">
        <v>4370</v>
      </c>
    </row>
    <row r="3495" spans="2:9" ht="15" customHeight="1" x14ac:dyDescent="0.25">
      <c r="B3495" s="9" t="s">
        <v>4357</v>
      </c>
      <c r="C3495" s="1">
        <v>14</v>
      </c>
      <c r="D3495" s="2" t="s">
        <v>8631</v>
      </c>
      <c r="E3495" s="16"/>
      <c r="F3495" s="16" t="str">
        <f>IF(INDEX(I.Electricity.ES3U12C3,14)="","",INDEX(I.Electricity.ES3U12C3,14))</f>
        <v/>
      </c>
      <c r="G3495" s="16"/>
      <c r="H3495" s="1" t="str">
        <f t="shared" si="111"/>
        <v>Complete</v>
      </c>
      <c r="I3495" s="68" t="s">
        <v>4371</v>
      </c>
    </row>
    <row r="3496" spans="2:9" ht="15" customHeight="1" x14ac:dyDescent="0.25">
      <c r="B3496" s="9" t="s">
        <v>4357</v>
      </c>
      <c r="C3496" s="1">
        <v>15</v>
      </c>
      <c r="D3496" s="2" t="s">
        <v>8631</v>
      </c>
      <c r="E3496" s="16"/>
      <c r="F3496" s="16" t="str">
        <f>IF(INDEX(I.Electricity.ES3U12C3,15)="","",INDEX(I.Electricity.ES3U12C3,15))</f>
        <v/>
      </c>
      <c r="G3496" s="16"/>
      <c r="H3496" s="1" t="str">
        <f t="shared" si="111"/>
        <v>Complete</v>
      </c>
      <c r="I3496" s="68" t="s">
        <v>4372</v>
      </c>
    </row>
    <row r="3497" spans="2:9" ht="15" customHeight="1" x14ac:dyDescent="0.25">
      <c r="B3497" s="9" t="s">
        <v>4357</v>
      </c>
      <c r="C3497" s="1">
        <v>16</v>
      </c>
      <c r="D3497" s="2" t="s">
        <v>8631</v>
      </c>
      <c r="E3497" s="16"/>
      <c r="F3497" s="16" t="str">
        <f>IF(INDEX(I.Electricity.ES3U12C3,16)="","",INDEX(I.Electricity.ES3U12C3,16))</f>
        <v/>
      </c>
      <c r="G3497" s="16"/>
      <c r="H3497" s="1" t="str">
        <f t="shared" si="111"/>
        <v>Complete</v>
      </c>
      <c r="I3497" s="68" t="s">
        <v>4373</v>
      </c>
    </row>
    <row r="3498" spans="2:9" ht="15" customHeight="1" x14ac:dyDescent="0.25">
      <c r="B3498" s="9" t="s">
        <v>4357</v>
      </c>
      <c r="C3498" s="1">
        <v>17</v>
      </c>
      <c r="D3498" s="2" t="s">
        <v>8631</v>
      </c>
      <c r="E3498" s="16"/>
      <c r="F3498" s="16" t="str">
        <f>IF(INDEX(I.Electricity.ES3U12C3,17)="","",INDEX(I.Electricity.ES3U12C3,17))</f>
        <v/>
      </c>
      <c r="G3498" s="16"/>
      <c r="H3498" s="1" t="str">
        <f t="shared" si="111"/>
        <v>Complete</v>
      </c>
      <c r="I3498" s="68" t="s">
        <v>4374</v>
      </c>
    </row>
    <row r="3499" spans="2:9" ht="15" customHeight="1" x14ac:dyDescent="0.25">
      <c r="B3499" s="9" t="s">
        <v>4357</v>
      </c>
      <c r="C3499" s="1">
        <v>18</v>
      </c>
      <c r="D3499" s="2" t="s">
        <v>8631</v>
      </c>
      <c r="E3499" s="16"/>
      <c r="F3499" s="16" t="str">
        <f>IF(INDEX(I.Electricity.ES3U12C3,18)="","",INDEX(I.Electricity.ES3U12C3,18))</f>
        <v/>
      </c>
      <c r="G3499" s="16"/>
      <c r="H3499" s="1" t="str">
        <f t="shared" si="111"/>
        <v>Complete</v>
      </c>
      <c r="I3499" s="68" t="s">
        <v>4375</v>
      </c>
    </row>
    <row r="3500" spans="2:9" ht="15" customHeight="1" x14ac:dyDescent="0.25">
      <c r="B3500" s="9" t="s">
        <v>4357</v>
      </c>
      <c r="C3500" s="1">
        <v>19</v>
      </c>
      <c r="D3500" s="2" t="s">
        <v>8631</v>
      </c>
      <c r="E3500" s="16"/>
      <c r="F3500" s="16" t="str">
        <f>IF(INDEX(I.Electricity.ES3U12C3,19)="","",INDEX(I.Electricity.ES3U12C3,19))</f>
        <v/>
      </c>
      <c r="G3500" s="16"/>
      <c r="H3500" s="1" t="str">
        <f t="shared" si="111"/>
        <v>Complete</v>
      </c>
      <c r="I3500" s="68" t="s">
        <v>4376</v>
      </c>
    </row>
    <row r="3501" spans="2:9" ht="15" customHeight="1" x14ac:dyDescent="0.25">
      <c r="B3501" s="9" t="s">
        <v>4357</v>
      </c>
      <c r="C3501" s="1">
        <v>20</v>
      </c>
      <c r="D3501" s="2" t="s">
        <v>8631</v>
      </c>
      <c r="E3501" s="16"/>
      <c r="F3501" s="16" t="str">
        <f>IF(INDEX(I.Electricity.ES3U12C3,20)="","",INDEX(I.Electricity.ES3U12C3,20))</f>
        <v/>
      </c>
      <c r="G3501" s="16"/>
      <c r="H3501" s="1" t="str">
        <f t="shared" si="111"/>
        <v>Complete</v>
      </c>
      <c r="I3501" s="68" t="s">
        <v>4377</v>
      </c>
    </row>
    <row r="3502" spans="2:9" ht="15" customHeight="1" x14ac:dyDescent="0.25">
      <c r="B3502" s="7" t="s">
        <v>4357</v>
      </c>
      <c r="C3502" s="5">
        <v>21</v>
      </c>
      <c r="D3502" s="6" t="s">
        <v>8631</v>
      </c>
      <c r="E3502" s="76"/>
      <c r="F3502" s="76" t="str">
        <f>IF(INDEX(I.Electricity.ES3U12C3,21)="","",INDEX(I.Electricity.ES3U12C3,21))</f>
        <v/>
      </c>
      <c r="G3502" s="76"/>
      <c r="H3502" s="5" t="str">
        <f t="shared" si="111"/>
        <v>Complete</v>
      </c>
      <c r="I3502" s="71" t="s">
        <v>4378</v>
      </c>
    </row>
    <row r="3503" spans="2:9" ht="15" customHeight="1" x14ac:dyDescent="0.25">
      <c r="B3503" s="9" t="s">
        <v>4379</v>
      </c>
      <c r="C3503" s="1">
        <v>1</v>
      </c>
      <c r="D3503" s="2" t="s">
        <v>8632</v>
      </c>
      <c r="E3503" s="16"/>
      <c r="F3503" s="16" t="str">
        <f>IF(INDEX(I.Electricity.ES3U13C3,1)="","",INDEX(I.Electricity.ES3U13C3,1))</f>
        <v/>
      </c>
      <c r="G3503" s="16"/>
      <c r="H3503" s="1" t="str">
        <f t="shared" ref="H3503:H3523" si="112">IF(AND(I.Developer.ES3=TRUE,I.Facility.UnitCount&gt;=13,I.Developer.C3=TRUE,F3503=""),"Incomplete","Complete")</f>
        <v>Complete</v>
      </c>
      <c r="I3503" s="68" t="s">
        <v>4380</v>
      </c>
    </row>
    <row r="3504" spans="2:9" ht="15" customHeight="1" x14ac:dyDescent="0.25">
      <c r="B3504" s="9" t="s">
        <v>4379</v>
      </c>
      <c r="C3504" s="1">
        <v>2</v>
      </c>
      <c r="D3504" s="2" t="s">
        <v>8632</v>
      </c>
      <c r="E3504" s="16"/>
      <c r="F3504" s="16" t="str">
        <f>IF(INDEX(I.Electricity.ES3U13C3,2)="","",INDEX(I.Electricity.ES3U13C3,2))</f>
        <v/>
      </c>
      <c r="G3504" s="16"/>
      <c r="H3504" s="1" t="str">
        <f t="shared" si="112"/>
        <v>Complete</v>
      </c>
      <c r="I3504" s="68" t="s">
        <v>4381</v>
      </c>
    </row>
    <row r="3505" spans="2:9" ht="15" customHeight="1" x14ac:dyDescent="0.25">
      <c r="B3505" s="9" t="s">
        <v>4379</v>
      </c>
      <c r="C3505" s="1">
        <v>3</v>
      </c>
      <c r="D3505" s="2" t="s">
        <v>8632</v>
      </c>
      <c r="E3505" s="16"/>
      <c r="F3505" s="16" t="str">
        <f>IF(INDEX(I.Electricity.ES3U13C3,3)="","",INDEX(I.Electricity.ES3U13C3,3))</f>
        <v/>
      </c>
      <c r="G3505" s="16"/>
      <c r="H3505" s="1" t="str">
        <f t="shared" si="112"/>
        <v>Complete</v>
      </c>
      <c r="I3505" s="68" t="s">
        <v>4382</v>
      </c>
    </row>
    <row r="3506" spans="2:9" ht="15" customHeight="1" x14ac:dyDescent="0.25">
      <c r="B3506" s="9" t="s">
        <v>4379</v>
      </c>
      <c r="C3506" s="1">
        <v>4</v>
      </c>
      <c r="D3506" s="2" t="s">
        <v>8632</v>
      </c>
      <c r="E3506" s="16"/>
      <c r="F3506" s="16" t="str">
        <f>IF(INDEX(I.Electricity.ES3U13C3,4)="","",INDEX(I.Electricity.ES3U13C3,4))</f>
        <v/>
      </c>
      <c r="G3506" s="16"/>
      <c r="H3506" s="1" t="str">
        <f t="shared" si="112"/>
        <v>Complete</v>
      </c>
      <c r="I3506" s="68" t="s">
        <v>4383</v>
      </c>
    </row>
    <row r="3507" spans="2:9" ht="15" customHeight="1" x14ac:dyDescent="0.25">
      <c r="B3507" s="9" t="s">
        <v>4379</v>
      </c>
      <c r="C3507" s="1">
        <v>5</v>
      </c>
      <c r="D3507" s="2" t="s">
        <v>8632</v>
      </c>
      <c r="E3507" s="16"/>
      <c r="F3507" s="16" t="str">
        <f>IF(INDEX(I.Electricity.ES3U13C3,5)="","",INDEX(I.Electricity.ES3U13C3,5))</f>
        <v/>
      </c>
      <c r="G3507" s="16"/>
      <c r="H3507" s="1" t="str">
        <f t="shared" si="112"/>
        <v>Complete</v>
      </c>
      <c r="I3507" s="68" t="s">
        <v>4384</v>
      </c>
    </row>
    <row r="3508" spans="2:9" ht="15" customHeight="1" x14ac:dyDescent="0.25">
      <c r="B3508" s="9" t="s">
        <v>4379</v>
      </c>
      <c r="C3508" s="1">
        <v>6</v>
      </c>
      <c r="D3508" s="2" t="s">
        <v>8632</v>
      </c>
      <c r="E3508" s="16"/>
      <c r="F3508" s="16" t="str">
        <f>IF(INDEX(I.Electricity.ES3U13C3,6)="","",INDEX(I.Electricity.ES3U13C3,6))</f>
        <v/>
      </c>
      <c r="G3508" s="16"/>
      <c r="H3508" s="1" t="str">
        <f t="shared" si="112"/>
        <v>Complete</v>
      </c>
      <c r="I3508" s="68" t="s">
        <v>4385</v>
      </c>
    </row>
    <row r="3509" spans="2:9" ht="15" customHeight="1" x14ac:dyDescent="0.25">
      <c r="B3509" s="9" t="s">
        <v>4379</v>
      </c>
      <c r="C3509" s="1">
        <v>7</v>
      </c>
      <c r="D3509" s="2" t="s">
        <v>8632</v>
      </c>
      <c r="E3509" s="16"/>
      <c r="F3509" s="16" t="str">
        <f>IF(INDEX(I.Electricity.ES3U13C3,7)="","",INDEX(I.Electricity.ES3U13C3,7))</f>
        <v/>
      </c>
      <c r="G3509" s="16"/>
      <c r="H3509" s="1" t="str">
        <f t="shared" si="112"/>
        <v>Complete</v>
      </c>
      <c r="I3509" s="68" t="s">
        <v>4386</v>
      </c>
    </row>
    <row r="3510" spans="2:9" ht="15" customHeight="1" x14ac:dyDescent="0.25">
      <c r="B3510" s="9" t="s">
        <v>4379</v>
      </c>
      <c r="C3510" s="1">
        <v>8</v>
      </c>
      <c r="D3510" s="2" t="s">
        <v>8632</v>
      </c>
      <c r="E3510" s="16"/>
      <c r="F3510" s="16" t="str">
        <f>IF(INDEX(I.Electricity.ES3U13C3,8)="","",INDEX(I.Electricity.ES3U13C3,8))</f>
        <v/>
      </c>
      <c r="G3510" s="16"/>
      <c r="H3510" s="1" t="str">
        <f t="shared" si="112"/>
        <v>Complete</v>
      </c>
      <c r="I3510" s="68" t="s">
        <v>4387</v>
      </c>
    </row>
    <row r="3511" spans="2:9" ht="15" customHeight="1" x14ac:dyDescent="0.25">
      <c r="B3511" s="9" t="s">
        <v>4379</v>
      </c>
      <c r="C3511" s="1">
        <v>9</v>
      </c>
      <c r="D3511" s="2" t="s">
        <v>8632</v>
      </c>
      <c r="E3511" s="16"/>
      <c r="F3511" s="16" t="str">
        <f>IF(INDEX(I.Electricity.ES3U13C3,9)="","",INDEX(I.Electricity.ES3U13C3,9))</f>
        <v/>
      </c>
      <c r="G3511" s="16"/>
      <c r="H3511" s="1" t="str">
        <f t="shared" si="112"/>
        <v>Complete</v>
      </c>
      <c r="I3511" s="68" t="s">
        <v>4388</v>
      </c>
    </row>
    <row r="3512" spans="2:9" ht="15" customHeight="1" x14ac:dyDescent="0.25">
      <c r="B3512" s="9" t="s">
        <v>4379</v>
      </c>
      <c r="C3512" s="1">
        <v>10</v>
      </c>
      <c r="D3512" s="2" t="s">
        <v>8632</v>
      </c>
      <c r="E3512" s="16"/>
      <c r="F3512" s="16" t="str">
        <f>IF(INDEX(I.Electricity.ES3U13C3,10)="","",INDEX(I.Electricity.ES3U13C3,10))</f>
        <v/>
      </c>
      <c r="G3512" s="16"/>
      <c r="H3512" s="1" t="str">
        <f t="shared" si="112"/>
        <v>Complete</v>
      </c>
      <c r="I3512" s="68" t="s">
        <v>4389</v>
      </c>
    </row>
    <row r="3513" spans="2:9" ht="15" customHeight="1" x14ac:dyDescent="0.25">
      <c r="B3513" s="9" t="s">
        <v>4379</v>
      </c>
      <c r="C3513" s="1">
        <v>11</v>
      </c>
      <c r="D3513" s="2" t="s">
        <v>8632</v>
      </c>
      <c r="E3513" s="16"/>
      <c r="F3513" s="16" t="str">
        <f>IF(INDEX(I.Electricity.ES3U13C3,11)="","",INDEX(I.Electricity.ES3U13C3,11))</f>
        <v/>
      </c>
      <c r="G3513" s="16"/>
      <c r="H3513" s="1" t="str">
        <f t="shared" si="112"/>
        <v>Complete</v>
      </c>
      <c r="I3513" s="68" t="s">
        <v>4390</v>
      </c>
    </row>
    <row r="3514" spans="2:9" ht="15" customHeight="1" x14ac:dyDescent="0.25">
      <c r="B3514" s="9" t="s">
        <v>4379</v>
      </c>
      <c r="C3514" s="1">
        <v>12</v>
      </c>
      <c r="D3514" s="2" t="s">
        <v>8632</v>
      </c>
      <c r="E3514" s="16"/>
      <c r="F3514" s="16" t="str">
        <f>IF(INDEX(I.Electricity.ES3U13C3,12)="","",INDEX(I.Electricity.ES3U13C3,12))</f>
        <v/>
      </c>
      <c r="G3514" s="16"/>
      <c r="H3514" s="1" t="str">
        <f t="shared" si="112"/>
        <v>Complete</v>
      </c>
      <c r="I3514" s="68" t="s">
        <v>4391</v>
      </c>
    </row>
    <row r="3515" spans="2:9" ht="15" customHeight="1" x14ac:dyDescent="0.25">
      <c r="B3515" s="9" t="s">
        <v>4379</v>
      </c>
      <c r="C3515" s="1">
        <v>13</v>
      </c>
      <c r="D3515" s="2" t="s">
        <v>8632</v>
      </c>
      <c r="E3515" s="16"/>
      <c r="F3515" s="16" t="str">
        <f>IF(INDEX(I.Electricity.ES3U13C3,13)="","",INDEX(I.Electricity.ES3U13C3,13))</f>
        <v/>
      </c>
      <c r="G3515" s="16"/>
      <c r="H3515" s="1" t="str">
        <f t="shared" si="112"/>
        <v>Complete</v>
      </c>
      <c r="I3515" s="68" t="s">
        <v>4392</v>
      </c>
    </row>
    <row r="3516" spans="2:9" ht="15" customHeight="1" x14ac:dyDescent="0.25">
      <c r="B3516" s="9" t="s">
        <v>4379</v>
      </c>
      <c r="C3516" s="1">
        <v>14</v>
      </c>
      <c r="D3516" s="2" t="s">
        <v>8632</v>
      </c>
      <c r="E3516" s="16"/>
      <c r="F3516" s="16" t="str">
        <f>IF(INDEX(I.Electricity.ES3U13C3,14)="","",INDEX(I.Electricity.ES3U13C3,14))</f>
        <v/>
      </c>
      <c r="G3516" s="16"/>
      <c r="H3516" s="1" t="str">
        <f t="shared" si="112"/>
        <v>Complete</v>
      </c>
      <c r="I3516" s="68" t="s">
        <v>4393</v>
      </c>
    </row>
    <row r="3517" spans="2:9" ht="15" customHeight="1" x14ac:dyDescent="0.25">
      <c r="B3517" s="9" t="s">
        <v>4379</v>
      </c>
      <c r="C3517" s="1">
        <v>15</v>
      </c>
      <c r="D3517" s="2" t="s">
        <v>8632</v>
      </c>
      <c r="E3517" s="16"/>
      <c r="F3517" s="16" t="str">
        <f>IF(INDEX(I.Electricity.ES3U13C3,15)="","",INDEX(I.Electricity.ES3U13C3,15))</f>
        <v/>
      </c>
      <c r="G3517" s="16"/>
      <c r="H3517" s="1" t="str">
        <f t="shared" si="112"/>
        <v>Complete</v>
      </c>
      <c r="I3517" s="68" t="s">
        <v>4394</v>
      </c>
    </row>
    <row r="3518" spans="2:9" ht="15" customHeight="1" x14ac:dyDescent="0.25">
      <c r="B3518" s="9" t="s">
        <v>4379</v>
      </c>
      <c r="C3518" s="1">
        <v>16</v>
      </c>
      <c r="D3518" s="2" t="s">
        <v>8632</v>
      </c>
      <c r="E3518" s="16"/>
      <c r="F3518" s="16" t="str">
        <f>IF(INDEX(I.Electricity.ES3U13C3,16)="","",INDEX(I.Electricity.ES3U13C3,16))</f>
        <v/>
      </c>
      <c r="G3518" s="16"/>
      <c r="H3518" s="1" t="str">
        <f t="shared" si="112"/>
        <v>Complete</v>
      </c>
      <c r="I3518" s="68" t="s">
        <v>4395</v>
      </c>
    </row>
    <row r="3519" spans="2:9" ht="15" customHeight="1" x14ac:dyDescent="0.25">
      <c r="B3519" s="9" t="s">
        <v>4379</v>
      </c>
      <c r="C3519" s="1">
        <v>17</v>
      </c>
      <c r="D3519" s="2" t="s">
        <v>8632</v>
      </c>
      <c r="E3519" s="16"/>
      <c r="F3519" s="16" t="str">
        <f>IF(INDEX(I.Electricity.ES3U13C3,17)="","",INDEX(I.Electricity.ES3U13C3,17))</f>
        <v/>
      </c>
      <c r="G3519" s="16"/>
      <c r="H3519" s="1" t="str">
        <f t="shared" si="112"/>
        <v>Complete</v>
      </c>
      <c r="I3519" s="68" t="s">
        <v>4396</v>
      </c>
    </row>
    <row r="3520" spans="2:9" ht="15" customHeight="1" x14ac:dyDescent="0.25">
      <c r="B3520" s="9" t="s">
        <v>4379</v>
      </c>
      <c r="C3520" s="1">
        <v>18</v>
      </c>
      <c r="D3520" s="2" t="s">
        <v>8632</v>
      </c>
      <c r="E3520" s="16"/>
      <c r="F3520" s="16" t="str">
        <f>IF(INDEX(I.Electricity.ES3U13C3,18)="","",INDEX(I.Electricity.ES3U13C3,18))</f>
        <v/>
      </c>
      <c r="G3520" s="16"/>
      <c r="H3520" s="1" t="str">
        <f t="shared" si="112"/>
        <v>Complete</v>
      </c>
      <c r="I3520" s="68" t="s">
        <v>4397</v>
      </c>
    </row>
    <row r="3521" spans="2:9" ht="15" customHeight="1" x14ac:dyDescent="0.25">
      <c r="B3521" s="9" t="s">
        <v>4379</v>
      </c>
      <c r="C3521" s="1">
        <v>19</v>
      </c>
      <c r="D3521" s="2" t="s">
        <v>8632</v>
      </c>
      <c r="E3521" s="16"/>
      <c r="F3521" s="16" t="str">
        <f>IF(INDEX(I.Electricity.ES3U13C3,19)="","",INDEX(I.Electricity.ES3U13C3,19))</f>
        <v/>
      </c>
      <c r="G3521" s="16"/>
      <c r="H3521" s="1" t="str">
        <f t="shared" si="112"/>
        <v>Complete</v>
      </c>
      <c r="I3521" s="68" t="s">
        <v>4398</v>
      </c>
    </row>
    <row r="3522" spans="2:9" ht="15" customHeight="1" x14ac:dyDescent="0.25">
      <c r="B3522" s="9" t="s">
        <v>4379</v>
      </c>
      <c r="C3522" s="1">
        <v>20</v>
      </c>
      <c r="D3522" s="2" t="s">
        <v>8632</v>
      </c>
      <c r="E3522" s="16"/>
      <c r="F3522" s="16" t="str">
        <f>IF(INDEX(I.Electricity.ES3U13C3,20)="","",INDEX(I.Electricity.ES3U13C3,20))</f>
        <v/>
      </c>
      <c r="G3522" s="16"/>
      <c r="H3522" s="1" t="str">
        <f t="shared" si="112"/>
        <v>Complete</v>
      </c>
      <c r="I3522" s="68" t="s">
        <v>4399</v>
      </c>
    </row>
    <row r="3523" spans="2:9" ht="15" customHeight="1" x14ac:dyDescent="0.25">
      <c r="B3523" s="7" t="s">
        <v>4379</v>
      </c>
      <c r="C3523" s="5">
        <v>21</v>
      </c>
      <c r="D3523" s="6" t="s">
        <v>8632</v>
      </c>
      <c r="E3523" s="76"/>
      <c r="F3523" s="76" t="str">
        <f>IF(INDEX(I.Electricity.ES3U13C3,21)="","",INDEX(I.Electricity.ES3U13C3,21))</f>
        <v/>
      </c>
      <c r="G3523" s="76"/>
      <c r="H3523" s="5" t="str">
        <f t="shared" si="112"/>
        <v>Complete</v>
      </c>
      <c r="I3523" s="71" t="s">
        <v>4400</v>
      </c>
    </row>
    <row r="3524" spans="2:9" ht="15" customHeight="1" x14ac:dyDescent="0.25">
      <c r="B3524" s="9" t="s">
        <v>4401</v>
      </c>
      <c r="C3524" s="1">
        <v>1</v>
      </c>
      <c r="D3524" s="2" t="s">
        <v>8633</v>
      </c>
      <c r="E3524" s="16"/>
      <c r="F3524" s="16" t="str">
        <f>IF(INDEX(I.Electricity.ES3U14C3,1)="","",INDEX(I.Electricity.ES3U14C3,1))</f>
        <v/>
      </c>
      <c r="G3524" s="16"/>
      <c r="H3524" s="1" t="str">
        <f t="shared" ref="H3524:H3544" si="113">IF(AND(I.Developer.ES3=TRUE,I.Facility.UnitCount&gt;=14,I.Developer.C3=TRUE,F3524=""),"Incomplete","Complete")</f>
        <v>Complete</v>
      </c>
      <c r="I3524" s="68" t="s">
        <v>4402</v>
      </c>
    </row>
    <row r="3525" spans="2:9" ht="15" customHeight="1" x14ac:dyDescent="0.25">
      <c r="B3525" s="9" t="s">
        <v>4401</v>
      </c>
      <c r="C3525" s="1">
        <v>2</v>
      </c>
      <c r="D3525" s="2" t="s">
        <v>8633</v>
      </c>
      <c r="E3525" s="16"/>
      <c r="F3525" s="16" t="str">
        <f>IF(INDEX(I.Electricity.ES3U14C3,2)="","",INDEX(I.Electricity.ES3U14C3,2))</f>
        <v/>
      </c>
      <c r="G3525" s="16"/>
      <c r="H3525" s="1" t="str">
        <f t="shared" si="113"/>
        <v>Complete</v>
      </c>
      <c r="I3525" s="68" t="s">
        <v>4403</v>
      </c>
    </row>
    <row r="3526" spans="2:9" ht="15" customHeight="1" x14ac:dyDescent="0.25">
      <c r="B3526" s="9" t="s">
        <v>4401</v>
      </c>
      <c r="C3526" s="1">
        <v>3</v>
      </c>
      <c r="D3526" s="2" t="s">
        <v>8633</v>
      </c>
      <c r="E3526" s="16"/>
      <c r="F3526" s="16" t="str">
        <f>IF(INDEX(I.Electricity.ES3U14C3,3)="","",INDEX(I.Electricity.ES3U14C3,3))</f>
        <v/>
      </c>
      <c r="G3526" s="16"/>
      <c r="H3526" s="1" t="str">
        <f t="shared" si="113"/>
        <v>Complete</v>
      </c>
      <c r="I3526" s="68" t="s">
        <v>4404</v>
      </c>
    </row>
    <row r="3527" spans="2:9" ht="15" customHeight="1" x14ac:dyDescent="0.25">
      <c r="B3527" s="9" t="s">
        <v>4401</v>
      </c>
      <c r="C3527" s="1">
        <v>4</v>
      </c>
      <c r="D3527" s="2" t="s">
        <v>8633</v>
      </c>
      <c r="E3527" s="16"/>
      <c r="F3527" s="16" t="str">
        <f>IF(INDEX(I.Electricity.ES3U14C3,4)="","",INDEX(I.Electricity.ES3U14C3,4))</f>
        <v/>
      </c>
      <c r="G3527" s="16"/>
      <c r="H3527" s="1" t="str">
        <f t="shared" si="113"/>
        <v>Complete</v>
      </c>
      <c r="I3527" s="68" t="s">
        <v>4405</v>
      </c>
    </row>
    <row r="3528" spans="2:9" ht="15" customHeight="1" x14ac:dyDescent="0.25">
      <c r="B3528" s="9" t="s">
        <v>4401</v>
      </c>
      <c r="C3528" s="1">
        <v>5</v>
      </c>
      <c r="D3528" s="2" t="s">
        <v>8633</v>
      </c>
      <c r="E3528" s="16"/>
      <c r="F3528" s="16" t="str">
        <f>IF(INDEX(I.Electricity.ES3U14C3,5)="","",INDEX(I.Electricity.ES3U14C3,5))</f>
        <v/>
      </c>
      <c r="G3528" s="16"/>
      <c r="H3528" s="1" t="str">
        <f t="shared" si="113"/>
        <v>Complete</v>
      </c>
      <c r="I3528" s="68" t="s">
        <v>4406</v>
      </c>
    </row>
    <row r="3529" spans="2:9" ht="15" customHeight="1" x14ac:dyDescent="0.25">
      <c r="B3529" s="9" t="s">
        <v>4401</v>
      </c>
      <c r="C3529" s="1">
        <v>6</v>
      </c>
      <c r="D3529" s="2" t="s">
        <v>8633</v>
      </c>
      <c r="E3529" s="16"/>
      <c r="F3529" s="16" t="str">
        <f>IF(INDEX(I.Electricity.ES3U14C3,6)="","",INDEX(I.Electricity.ES3U14C3,6))</f>
        <v/>
      </c>
      <c r="G3529" s="16"/>
      <c r="H3529" s="1" t="str">
        <f t="shared" si="113"/>
        <v>Complete</v>
      </c>
      <c r="I3529" s="68" t="s">
        <v>4407</v>
      </c>
    </row>
    <row r="3530" spans="2:9" ht="15" customHeight="1" x14ac:dyDescent="0.25">
      <c r="B3530" s="9" t="s">
        <v>4401</v>
      </c>
      <c r="C3530" s="1">
        <v>7</v>
      </c>
      <c r="D3530" s="2" t="s">
        <v>8633</v>
      </c>
      <c r="E3530" s="16"/>
      <c r="F3530" s="16" t="str">
        <f>IF(INDEX(I.Electricity.ES3U14C3,7)="","",INDEX(I.Electricity.ES3U14C3,7))</f>
        <v/>
      </c>
      <c r="G3530" s="16"/>
      <c r="H3530" s="1" t="str">
        <f t="shared" si="113"/>
        <v>Complete</v>
      </c>
      <c r="I3530" s="68" t="s">
        <v>4408</v>
      </c>
    </row>
    <row r="3531" spans="2:9" ht="15" customHeight="1" x14ac:dyDescent="0.25">
      <c r="B3531" s="9" t="s">
        <v>4401</v>
      </c>
      <c r="C3531" s="1">
        <v>8</v>
      </c>
      <c r="D3531" s="2" t="s">
        <v>8633</v>
      </c>
      <c r="E3531" s="16"/>
      <c r="F3531" s="16" t="str">
        <f>IF(INDEX(I.Electricity.ES3U14C3,8)="","",INDEX(I.Electricity.ES3U14C3,8))</f>
        <v/>
      </c>
      <c r="G3531" s="16"/>
      <c r="H3531" s="1" t="str">
        <f t="shared" si="113"/>
        <v>Complete</v>
      </c>
      <c r="I3531" s="68" t="s">
        <v>4409</v>
      </c>
    </row>
    <row r="3532" spans="2:9" ht="15" customHeight="1" x14ac:dyDescent="0.25">
      <c r="B3532" s="9" t="s">
        <v>4401</v>
      </c>
      <c r="C3532" s="1">
        <v>9</v>
      </c>
      <c r="D3532" s="2" t="s">
        <v>8633</v>
      </c>
      <c r="E3532" s="16"/>
      <c r="F3532" s="16" t="str">
        <f>IF(INDEX(I.Electricity.ES3U14C3,9)="","",INDEX(I.Electricity.ES3U14C3,9))</f>
        <v/>
      </c>
      <c r="G3532" s="16"/>
      <c r="H3532" s="1" t="str">
        <f t="shared" si="113"/>
        <v>Complete</v>
      </c>
      <c r="I3532" s="68" t="s">
        <v>4410</v>
      </c>
    </row>
    <row r="3533" spans="2:9" ht="15" customHeight="1" x14ac:dyDescent="0.25">
      <c r="B3533" s="9" t="s">
        <v>4401</v>
      </c>
      <c r="C3533" s="1">
        <v>10</v>
      </c>
      <c r="D3533" s="2" t="s">
        <v>8633</v>
      </c>
      <c r="E3533" s="16"/>
      <c r="F3533" s="16" t="str">
        <f>IF(INDEX(I.Electricity.ES3U14C3,10)="","",INDEX(I.Electricity.ES3U14C3,10))</f>
        <v/>
      </c>
      <c r="G3533" s="16"/>
      <c r="H3533" s="1" t="str">
        <f t="shared" si="113"/>
        <v>Complete</v>
      </c>
      <c r="I3533" s="68" t="s">
        <v>4411</v>
      </c>
    </row>
    <row r="3534" spans="2:9" ht="15" customHeight="1" x14ac:dyDescent="0.25">
      <c r="B3534" s="9" t="s">
        <v>4401</v>
      </c>
      <c r="C3534" s="1">
        <v>11</v>
      </c>
      <c r="D3534" s="2" t="s">
        <v>8633</v>
      </c>
      <c r="E3534" s="16"/>
      <c r="F3534" s="16" t="str">
        <f>IF(INDEX(I.Electricity.ES3U14C3,11)="","",INDEX(I.Electricity.ES3U14C3,11))</f>
        <v/>
      </c>
      <c r="G3534" s="16"/>
      <c r="H3534" s="1" t="str">
        <f t="shared" si="113"/>
        <v>Complete</v>
      </c>
      <c r="I3534" s="68" t="s">
        <v>4412</v>
      </c>
    </row>
    <row r="3535" spans="2:9" ht="15" customHeight="1" x14ac:dyDescent="0.25">
      <c r="B3535" s="9" t="s">
        <v>4401</v>
      </c>
      <c r="C3535" s="1">
        <v>12</v>
      </c>
      <c r="D3535" s="2" t="s">
        <v>8633</v>
      </c>
      <c r="E3535" s="16"/>
      <c r="F3535" s="16" t="str">
        <f>IF(INDEX(I.Electricity.ES3U14C3,12)="","",INDEX(I.Electricity.ES3U14C3,12))</f>
        <v/>
      </c>
      <c r="G3535" s="16"/>
      <c r="H3535" s="1" t="str">
        <f t="shared" si="113"/>
        <v>Complete</v>
      </c>
      <c r="I3535" s="68" t="s">
        <v>4413</v>
      </c>
    </row>
    <row r="3536" spans="2:9" ht="15" customHeight="1" x14ac:dyDescent="0.25">
      <c r="B3536" s="9" t="s">
        <v>4401</v>
      </c>
      <c r="C3536" s="1">
        <v>13</v>
      </c>
      <c r="D3536" s="2" t="s">
        <v>8633</v>
      </c>
      <c r="E3536" s="16"/>
      <c r="F3536" s="16" t="str">
        <f>IF(INDEX(I.Electricity.ES3U14C3,13)="","",INDEX(I.Electricity.ES3U14C3,13))</f>
        <v/>
      </c>
      <c r="G3536" s="16"/>
      <c r="H3536" s="1" t="str">
        <f t="shared" si="113"/>
        <v>Complete</v>
      </c>
      <c r="I3536" s="68" t="s">
        <v>4414</v>
      </c>
    </row>
    <row r="3537" spans="2:9" ht="15" customHeight="1" x14ac:dyDescent="0.25">
      <c r="B3537" s="9" t="s">
        <v>4401</v>
      </c>
      <c r="C3537" s="1">
        <v>14</v>
      </c>
      <c r="D3537" s="2" t="s">
        <v>8633</v>
      </c>
      <c r="E3537" s="16"/>
      <c r="F3537" s="16" t="str">
        <f>IF(INDEX(I.Electricity.ES3U14C3,14)="","",INDEX(I.Electricity.ES3U14C3,14))</f>
        <v/>
      </c>
      <c r="G3537" s="16"/>
      <c r="H3537" s="1" t="str">
        <f t="shared" si="113"/>
        <v>Complete</v>
      </c>
      <c r="I3537" s="68" t="s">
        <v>4415</v>
      </c>
    </row>
    <row r="3538" spans="2:9" ht="15" customHeight="1" x14ac:dyDescent="0.25">
      <c r="B3538" s="9" t="s">
        <v>4401</v>
      </c>
      <c r="C3538" s="1">
        <v>15</v>
      </c>
      <c r="D3538" s="2" t="s">
        <v>8633</v>
      </c>
      <c r="E3538" s="16"/>
      <c r="F3538" s="16" t="str">
        <f>IF(INDEX(I.Electricity.ES3U14C3,15)="","",INDEX(I.Electricity.ES3U14C3,15))</f>
        <v/>
      </c>
      <c r="G3538" s="16"/>
      <c r="H3538" s="1" t="str">
        <f t="shared" si="113"/>
        <v>Complete</v>
      </c>
      <c r="I3538" s="68" t="s">
        <v>4416</v>
      </c>
    </row>
    <row r="3539" spans="2:9" ht="15" customHeight="1" x14ac:dyDescent="0.25">
      <c r="B3539" s="9" t="s">
        <v>4401</v>
      </c>
      <c r="C3539" s="1">
        <v>16</v>
      </c>
      <c r="D3539" s="2" t="s">
        <v>8633</v>
      </c>
      <c r="E3539" s="16"/>
      <c r="F3539" s="16" t="str">
        <f>IF(INDEX(I.Electricity.ES3U14C3,16)="","",INDEX(I.Electricity.ES3U14C3,16))</f>
        <v/>
      </c>
      <c r="G3539" s="16"/>
      <c r="H3539" s="1" t="str">
        <f t="shared" si="113"/>
        <v>Complete</v>
      </c>
      <c r="I3539" s="68" t="s">
        <v>4417</v>
      </c>
    </row>
    <row r="3540" spans="2:9" ht="15" customHeight="1" x14ac:dyDescent="0.25">
      <c r="B3540" s="9" t="s">
        <v>4401</v>
      </c>
      <c r="C3540" s="1">
        <v>17</v>
      </c>
      <c r="D3540" s="2" t="s">
        <v>8633</v>
      </c>
      <c r="E3540" s="16"/>
      <c r="F3540" s="16" t="str">
        <f>IF(INDEX(I.Electricity.ES3U14C3,17)="","",INDEX(I.Electricity.ES3U14C3,17))</f>
        <v/>
      </c>
      <c r="G3540" s="16"/>
      <c r="H3540" s="1" t="str">
        <f t="shared" si="113"/>
        <v>Complete</v>
      </c>
      <c r="I3540" s="68" t="s">
        <v>4418</v>
      </c>
    </row>
    <row r="3541" spans="2:9" ht="15" customHeight="1" x14ac:dyDescent="0.25">
      <c r="B3541" s="9" t="s">
        <v>4401</v>
      </c>
      <c r="C3541" s="1">
        <v>18</v>
      </c>
      <c r="D3541" s="2" t="s">
        <v>8633</v>
      </c>
      <c r="E3541" s="16"/>
      <c r="F3541" s="16" t="str">
        <f>IF(INDEX(I.Electricity.ES3U14C3,18)="","",INDEX(I.Electricity.ES3U14C3,18))</f>
        <v/>
      </c>
      <c r="G3541" s="16"/>
      <c r="H3541" s="1" t="str">
        <f t="shared" si="113"/>
        <v>Complete</v>
      </c>
      <c r="I3541" s="68" t="s">
        <v>4419</v>
      </c>
    </row>
    <row r="3542" spans="2:9" ht="15" customHeight="1" x14ac:dyDescent="0.25">
      <c r="B3542" s="9" t="s">
        <v>4401</v>
      </c>
      <c r="C3542" s="1">
        <v>19</v>
      </c>
      <c r="D3542" s="2" t="s">
        <v>8633</v>
      </c>
      <c r="E3542" s="16"/>
      <c r="F3542" s="16" t="str">
        <f>IF(INDEX(I.Electricity.ES3U14C3,19)="","",INDEX(I.Electricity.ES3U14C3,19))</f>
        <v/>
      </c>
      <c r="G3542" s="16"/>
      <c r="H3542" s="1" t="str">
        <f t="shared" si="113"/>
        <v>Complete</v>
      </c>
      <c r="I3542" s="68" t="s">
        <v>4420</v>
      </c>
    </row>
    <row r="3543" spans="2:9" ht="15" customHeight="1" x14ac:dyDescent="0.25">
      <c r="B3543" s="9" t="s">
        <v>4401</v>
      </c>
      <c r="C3543" s="1">
        <v>20</v>
      </c>
      <c r="D3543" s="2" t="s">
        <v>8633</v>
      </c>
      <c r="E3543" s="16"/>
      <c r="F3543" s="16" t="str">
        <f>IF(INDEX(I.Electricity.ES3U14C3,20)="","",INDEX(I.Electricity.ES3U14C3,20))</f>
        <v/>
      </c>
      <c r="G3543" s="16"/>
      <c r="H3543" s="1" t="str">
        <f t="shared" si="113"/>
        <v>Complete</v>
      </c>
      <c r="I3543" s="68" t="s">
        <v>4421</v>
      </c>
    </row>
    <row r="3544" spans="2:9" ht="15" customHeight="1" x14ac:dyDescent="0.25">
      <c r="B3544" s="7" t="s">
        <v>4401</v>
      </c>
      <c r="C3544" s="5">
        <v>21</v>
      </c>
      <c r="D3544" s="6" t="s">
        <v>8633</v>
      </c>
      <c r="E3544" s="76"/>
      <c r="F3544" s="76" t="str">
        <f>IF(INDEX(I.Electricity.ES3U14C3,21)="","",INDEX(I.Electricity.ES3U14C3,21))</f>
        <v/>
      </c>
      <c r="G3544" s="76"/>
      <c r="H3544" s="5" t="str">
        <f t="shared" si="113"/>
        <v>Complete</v>
      </c>
      <c r="I3544" s="71" t="s">
        <v>4422</v>
      </c>
    </row>
    <row r="3545" spans="2:9" ht="15" customHeight="1" x14ac:dyDescent="0.25">
      <c r="B3545" s="9" t="s">
        <v>4423</v>
      </c>
      <c r="C3545" s="1">
        <v>1</v>
      </c>
      <c r="D3545" s="2" t="s">
        <v>8634</v>
      </c>
      <c r="E3545" s="16"/>
      <c r="F3545" s="16" t="str">
        <f>IF(INDEX(I.Electricity.ES3U15C3,1)="","",INDEX(I.Electricity.ES3U15C3,1))</f>
        <v/>
      </c>
      <c r="G3545" s="16"/>
      <c r="H3545" s="1" t="str">
        <f t="shared" ref="H3545:H3565" si="114">IF(AND(I.Developer.ES3=TRUE,I.Facility.UnitCount&gt;=15,I.Developer.C3=TRUE,F3545=""),"Incomplete","Complete")</f>
        <v>Complete</v>
      </c>
      <c r="I3545" s="68" t="s">
        <v>4424</v>
      </c>
    </row>
    <row r="3546" spans="2:9" ht="15" customHeight="1" x14ac:dyDescent="0.25">
      <c r="B3546" s="9" t="s">
        <v>4423</v>
      </c>
      <c r="C3546" s="1">
        <v>2</v>
      </c>
      <c r="D3546" s="2" t="s">
        <v>8634</v>
      </c>
      <c r="E3546" s="16"/>
      <c r="F3546" s="16" t="str">
        <f>IF(INDEX(I.Electricity.ES3U15C3,2)="","",INDEX(I.Electricity.ES3U15C3,2))</f>
        <v/>
      </c>
      <c r="G3546" s="16"/>
      <c r="H3546" s="1" t="str">
        <f t="shared" si="114"/>
        <v>Complete</v>
      </c>
      <c r="I3546" s="68" t="s">
        <v>4425</v>
      </c>
    </row>
    <row r="3547" spans="2:9" ht="15" customHeight="1" x14ac:dyDescent="0.25">
      <c r="B3547" s="9" t="s">
        <v>4423</v>
      </c>
      <c r="C3547" s="1">
        <v>3</v>
      </c>
      <c r="D3547" s="2" t="s">
        <v>8634</v>
      </c>
      <c r="E3547" s="16"/>
      <c r="F3547" s="16" t="str">
        <f>IF(INDEX(I.Electricity.ES3U15C3,3)="","",INDEX(I.Electricity.ES3U15C3,3))</f>
        <v/>
      </c>
      <c r="G3547" s="16"/>
      <c r="H3547" s="1" t="str">
        <f t="shared" si="114"/>
        <v>Complete</v>
      </c>
      <c r="I3547" s="68" t="s">
        <v>4426</v>
      </c>
    </row>
    <row r="3548" spans="2:9" ht="15" customHeight="1" x14ac:dyDescent="0.25">
      <c r="B3548" s="9" t="s">
        <v>4423</v>
      </c>
      <c r="C3548" s="1">
        <v>4</v>
      </c>
      <c r="D3548" s="2" t="s">
        <v>8634</v>
      </c>
      <c r="E3548" s="16"/>
      <c r="F3548" s="16" t="str">
        <f>IF(INDEX(I.Electricity.ES3U15C3,4)="","",INDEX(I.Electricity.ES3U15C3,4))</f>
        <v/>
      </c>
      <c r="G3548" s="16"/>
      <c r="H3548" s="1" t="str">
        <f t="shared" si="114"/>
        <v>Complete</v>
      </c>
      <c r="I3548" s="68" t="s">
        <v>4427</v>
      </c>
    </row>
    <row r="3549" spans="2:9" ht="15" customHeight="1" x14ac:dyDescent="0.25">
      <c r="B3549" s="9" t="s">
        <v>4423</v>
      </c>
      <c r="C3549" s="1">
        <v>5</v>
      </c>
      <c r="D3549" s="2" t="s">
        <v>8634</v>
      </c>
      <c r="E3549" s="16"/>
      <c r="F3549" s="16" t="str">
        <f>IF(INDEX(I.Electricity.ES3U15C3,5)="","",INDEX(I.Electricity.ES3U15C3,5))</f>
        <v/>
      </c>
      <c r="G3549" s="16"/>
      <c r="H3549" s="1" t="str">
        <f t="shared" si="114"/>
        <v>Complete</v>
      </c>
      <c r="I3549" s="68" t="s">
        <v>4428</v>
      </c>
    </row>
    <row r="3550" spans="2:9" ht="15" customHeight="1" x14ac:dyDescent="0.25">
      <c r="B3550" s="9" t="s">
        <v>4423</v>
      </c>
      <c r="C3550" s="1">
        <v>6</v>
      </c>
      <c r="D3550" s="2" t="s">
        <v>8634</v>
      </c>
      <c r="E3550" s="16"/>
      <c r="F3550" s="16" t="str">
        <f>IF(INDEX(I.Electricity.ES3U15C3,6)="","",INDEX(I.Electricity.ES3U15C3,6))</f>
        <v/>
      </c>
      <c r="G3550" s="16"/>
      <c r="H3550" s="1" t="str">
        <f t="shared" si="114"/>
        <v>Complete</v>
      </c>
      <c r="I3550" s="68" t="s">
        <v>4429</v>
      </c>
    </row>
    <row r="3551" spans="2:9" ht="15" customHeight="1" x14ac:dyDescent="0.25">
      <c r="B3551" s="9" t="s">
        <v>4423</v>
      </c>
      <c r="C3551" s="1">
        <v>7</v>
      </c>
      <c r="D3551" s="2" t="s">
        <v>8634</v>
      </c>
      <c r="E3551" s="16"/>
      <c r="F3551" s="16" t="str">
        <f>IF(INDEX(I.Electricity.ES3U15C3,7)="","",INDEX(I.Electricity.ES3U15C3,7))</f>
        <v/>
      </c>
      <c r="G3551" s="16"/>
      <c r="H3551" s="1" t="str">
        <f t="shared" si="114"/>
        <v>Complete</v>
      </c>
      <c r="I3551" s="68" t="s">
        <v>4430</v>
      </c>
    </row>
    <row r="3552" spans="2:9" ht="15" customHeight="1" x14ac:dyDescent="0.25">
      <c r="B3552" s="9" t="s">
        <v>4423</v>
      </c>
      <c r="C3552" s="1">
        <v>8</v>
      </c>
      <c r="D3552" s="2" t="s">
        <v>8634</v>
      </c>
      <c r="E3552" s="16"/>
      <c r="F3552" s="16" t="str">
        <f>IF(INDEX(I.Electricity.ES3U15C3,8)="","",INDEX(I.Electricity.ES3U15C3,8))</f>
        <v/>
      </c>
      <c r="G3552" s="16"/>
      <c r="H3552" s="1" t="str">
        <f t="shared" si="114"/>
        <v>Complete</v>
      </c>
      <c r="I3552" s="68" t="s">
        <v>4431</v>
      </c>
    </row>
    <row r="3553" spans="2:9" ht="15" customHeight="1" x14ac:dyDescent="0.25">
      <c r="B3553" s="9" t="s">
        <v>4423</v>
      </c>
      <c r="C3553" s="1">
        <v>9</v>
      </c>
      <c r="D3553" s="2" t="s">
        <v>8634</v>
      </c>
      <c r="E3553" s="16"/>
      <c r="F3553" s="16" t="str">
        <f>IF(INDEX(I.Electricity.ES3U15C3,9)="","",INDEX(I.Electricity.ES3U15C3,9))</f>
        <v/>
      </c>
      <c r="G3553" s="16"/>
      <c r="H3553" s="1" t="str">
        <f t="shared" si="114"/>
        <v>Complete</v>
      </c>
      <c r="I3553" s="68" t="s">
        <v>4432</v>
      </c>
    </row>
    <row r="3554" spans="2:9" ht="15" customHeight="1" x14ac:dyDescent="0.25">
      <c r="B3554" s="9" t="s">
        <v>4423</v>
      </c>
      <c r="C3554" s="1">
        <v>10</v>
      </c>
      <c r="D3554" s="2" t="s">
        <v>8634</v>
      </c>
      <c r="E3554" s="16"/>
      <c r="F3554" s="16" t="str">
        <f>IF(INDEX(I.Electricity.ES3U15C3,10)="","",INDEX(I.Electricity.ES3U15C3,10))</f>
        <v/>
      </c>
      <c r="G3554" s="16"/>
      <c r="H3554" s="1" t="str">
        <f t="shared" si="114"/>
        <v>Complete</v>
      </c>
      <c r="I3554" s="68" t="s">
        <v>4433</v>
      </c>
    </row>
    <row r="3555" spans="2:9" ht="15" customHeight="1" x14ac:dyDescent="0.25">
      <c r="B3555" s="9" t="s">
        <v>4423</v>
      </c>
      <c r="C3555" s="1">
        <v>11</v>
      </c>
      <c r="D3555" s="2" t="s">
        <v>8634</v>
      </c>
      <c r="E3555" s="16"/>
      <c r="F3555" s="16" t="str">
        <f>IF(INDEX(I.Electricity.ES3U15C3,11)="","",INDEX(I.Electricity.ES3U15C3,11))</f>
        <v/>
      </c>
      <c r="G3555" s="16"/>
      <c r="H3555" s="1" t="str">
        <f t="shared" si="114"/>
        <v>Complete</v>
      </c>
      <c r="I3555" s="68" t="s">
        <v>4434</v>
      </c>
    </row>
    <row r="3556" spans="2:9" ht="15" customHeight="1" x14ac:dyDescent="0.25">
      <c r="B3556" s="9" t="s">
        <v>4423</v>
      </c>
      <c r="C3556" s="1">
        <v>12</v>
      </c>
      <c r="D3556" s="2" t="s">
        <v>8634</v>
      </c>
      <c r="E3556" s="16"/>
      <c r="F3556" s="16" t="str">
        <f>IF(INDEX(I.Electricity.ES3U15C3,12)="","",INDEX(I.Electricity.ES3U15C3,12))</f>
        <v/>
      </c>
      <c r="G3556" s="16"/>
      <c r="H3556" s="1" t="str">
        <f t="shared" si="114"/>
        <v>Complete</v>
      </c>
      <c r="I3556" s="68" t="s">
        <v>4435</v>
      </c>
    </row>
    <row r="3557" spans="2:9" ht="15" customHeight="1" x14ac:dyDescent="0.25">
      <c r="B3557" s="9" t="s">
        <v>4423</v>
      </c>
      <c r="C3557" s="1">
        <v>13</v>
      </c>
      <c r="D3557" s="2" t="s">
        <v>8634</v>
      </c>
      <c r="E3557" s="16"/>
      <c r="F3557" s="16" t="str">
        <f>IF(INDEX(I.Electricity.ES3U15C3,13)="","",INDEX(I.Electricity.ES3U15C3,13))</f>
        <v/>
      </c>
      <c r="G3557" s="16"/>
      <c r="H3557" s="1" t="str">
        <f t="shared" si="114"/>
        <v>Complete</v>
      </c>
      <c r="I3557" s="68" t="s">
        <v>4436</v>
      </c>
    </row>
    <row r="3558" spans="2:9" ht="15" customHeight="1" x14ac:dyDescent="0.25">
      <c r="B3558" s="9" t="s">
        <v>4423</v>
      </c>
      <c r="C3558" s="1">
        <v>14</v>
      </c>
      <c r="D3558" s="2" t="s">
        <v>8634</v>
      </c>
      <c r="E3558" s="16"/>
      <c r="F3558" s="16" t="str">
        <f>IF(INDEX(I.Electricity.ES3U15C3,14)="","",INDEX(I.Electricity.ES3U15C3,14))</f>
        <v/>
      </c>
      <c r="G3558" s="16"/>
      <c r="H3558" s="1" t="str">
        <f t="shared" si="114"/>
        <v>Complete</v>
      </c>
      <c r="I3558" s="68" t="s">
        <v>4437</v>
      </c>
    </row>
    <row r="3559" spans="2:9" ht="15" customHeight="1" x14ac:dyDescent="0.25">
      <c r="B3559" s="9" t="s">
        <v>4423</v>
      </c>
      <c r="C3559" s="1">
        <v>15</v>
      </c>
      <c r="D3559" s="2" t="s">
        <v>8634</v>
      </c>
      <c r="E3559" s="16"/>
      <c r="F3559" s="16" t="str">
        <f>IF(INDEX(I.Electricity.ES3U15C3,15)="","",INDEX(I.Electricity.ES3U15C3,15))</f>
        <v/>
      </c>
      <c r="G3559" s="16"/>
      <c r="H3559" s="1" t="str">
        <f t="shared" si="114"/>
        <v>Complete</v>
      </c>
      <c r="I3559" s="68" t="s">
        <v>4438</v>
      </c>
    </row>
    <row r="3560" spans="2:9" ht="15" customHeight="1" x14ac:dyDescent="0.25">
      <c r="B3560" s="9" t="s">
        <v>4423</v>
      </c>
      <c r="C3560" s="1">
        <v>16</v>
      </c>
      <c r="D3560" s="2" t="s">
        <v>8634</v>
      </c>
      <c r="E3560" s="16"/>
      <c r="F3560" s="16" t="str">
        <f>IF(INDEX(I.Electricity.ES3U15C3,16)="","",INDEX(I.Electricity.ES3U15C3,16))</f>
        <v/>
      </c>
      <c r="G3560" s="16"/>
      <c r="H3560" s="1" t="str">
        <f t="shared" si="114"/>
        <v>Complete</v>
      </c>
      <c r="I3560" s="68" t="s">
        <v>4439</v>
      </c>
    </row>
    <row r="3561" spans="2:9" ht="15" customHeight="1" x14ac:dyDescent="0.25">
      <c r="B3561" s="9" t="s">
        <v>4423</v>
      </c>
      <c r="C3561" s="1">
        <v>17</v>
      </c>
      <c r="D3561" s="2" t="s">
        <v>8634</v>
      </c>
      <c r="E3561" s="16"/>
      <c r="F3561" s="16" t="str">
        <f>IF(INDEX(I.Electricity.ES3U15C3,17)="","",INDEX(I.Electricity.ES3U15C3,17))</f>
        <v/>
      </c>
      <c r="G3561" s="16"/>
      <c r="H3561" s="1" t="str">
        <f t="shared" si="114"/>
        <v>Complete</v>
      </c>
      <c r="I3561" s="68" t="s">
        <v>4440</v>
      </c>
    </row>
    <row r="3562" spans="2:9" ht="15" customHeight="1" x14ac:dyDescent="0.25">
      <c r="B3562" s="9" t="s">
        <v>4423</v>
      </c>
      <c r="C3562" s="1">
        <v>18</v>
      </c>
      <c r="D3562" s="2" t="s">
        <v>8634</v>
      </c>
      <c r="E3562" s="16"/>
      <c r="F3562" s="16" t="str">
        <f>IF(INDEX(I.Electricity.ES3U15C3,18)="","",INDEX(I.Electricity.ES3U15C3,18))</f>
        <v/>
      </c>
      <c r="G3562" s="16"/>
      <c r="H3562" s="1" t="str">
        <f t="shared" si="114"/>
        <v>Complete</v>
      </c>
      <c r="I3562" s="68" t="s">
        <v>4441</v>
      </c>
    </row>
    <row r="3563" spans="2:9" ht="15" customHeight="1" x14ac:dyDescent="0.25">
      <c r="B3563" s="9" t="s">
        <v>4423</v>
      </c>
      <c r="C3563" s="1">
        <v>19</v>
      </c>
      <c r="D3563" s="2" t="s">
        <v>8634</v>
      </c>
      <c r="E3563" s="16"/>
      <c r="F3563" s="16" t="str">
        <f>IF(INDEX(I.Electricity.ES3U15C3,19)="","",INDEX(I.Electricity.ES3U15C3,19))</f>
        <v/>
      </c>
      <c r="G3563" s="16"/>
      <c r="H3563" s="1" t="str">
        <f t="shared" si="114"/>
        <v>Complete</v>
      </c>
      <c r="I3563" s="68" t="s">
        <v>4442</v>
      </c>
    </row>
    <row r="3564" spans="2:9" ht="15" customHeight="1" x14ac:dyDescent="0.25">
      <c r="B3564" s="9" t="s">
        <v>4423</v>
      </c>
      <c r="C3564" s="1">
        <v>20</v>
      </c>
      <c r="D3564" s="2" t="s">
        <v>8634</v>
      </c>
      <c r="E3564" s="16"/>
      <c r="F3564" s="16" t="str">
        <f>IF(INDEX(I.Electricity.ES3U15C3,20)="","",INDEX(I.Electricity.ES3U15C3,20))</f>
        <v/>
      </c>
      <c r="G3564" s="16"/>
      <c r="H3564" s="1" t="str">
        <f t="shared" si="114"/>
        <v>Complete</v>
      </c>
      <c r="I3564" s="68" t="s">
        <v>4443</v>
      </c>
    </row>
    <row r="3565" spans="2:9" ht="15" customHeight="1" x14ac:dyDescent="0.25">
      <c r="B3565" s="7" t="s">
        <v>4423</v>
      </c>
      <c r="C3565" s="5">
        <v>21</v>
      </c>
      <c r="D3565" s="6" t="s">
        <v>8634</v>
      </c>
      <c r="E3565" s="76"/>
      <c r="F3565" s="76" t="str">
        <f>IF(INDEX(I.Electricity.ES3U15C3,21)="","",INDEX(I.Electricity.ES3U15C3,21))</f>
        <v/>
      </c>
      <c r="G3565" s="76"/>
      <c r="H3565" s="5" t="str">
        <f t="shared" si="114"/>
        <v>Complete</v>
      </c>
      <c r="I3565" s="71" t="s">
        <v>4444</v>
      </c>
    </row>
    <row r="3566" spans="2:9" ht="15" customHeight="1" x14ac:dyDescent="0.25">
      <c r="B3566" s="9" t="s">
        <v>4445</v>
      </c>
      <c r="C3566" s="1">
        <v>1</v>
      </c>
      <c r="D3566" s="2" t="s">
        <v>8635</v>
      </c>
      <c r="E3566" s="16"/>
      <c r="F3566" s="16" t="str">
        <f>IF(INDEX(I.Electricity.ES3U16C3,1)="","",INDEX(I.Electricity.ES3U16C3,1))</f>
        <v/>
      </c>
      <c r="G3566" s="16"/>
      <c r="H3566" s="1" t="str">
        <f t="shared" ref="H3566:H3586" si="115">IF(AND(I.Developer.ES3=TRUE,I.Facility.UnitCount&gt;=16,I.Developer.C3=TRUE,F3566=""),"Incomplete","Complete")</f>
        <v>Complete</v>
      </c>
      <c r="I3566" s="68" t="s">
        <v>4446</v>
      </c>
    </row>
    <row r="3567" spans="2:9" ht="15" customHeight="1" x14ac:dyDescent="0.25">
      <c r="B3567" s="9" t="s">
        <v>4445</v>
      </c>
      <c r="C3567" s="1">
        <v>2</v>
      </c>
      <c r="D3567" s="2" t="s">
        <v>8635</v>
      </c>
      <c r="E3567" s="16"/>
      <c r="F3567" s="16" t="str">
        <f>IF(INDEX(I.Electricity.ES3U16C3,2)="","",INDEX(I.Electricity.ES3U16C3,2))</f>
        <v/>
      </c>
      <c r="G3567" s="16"/>
      <c r="H3567" s="1" t="str">
        <f t="shared" si="115"/>
        <v>Complete</v>
      </c>
      <c r="I3567" s="68" t="s">
        <v>4447</v>
      </c>
    </row>
    <row r="3568" spans="2:9" ht="15" customHeight="1" x14ac:dyDescent="0.25">
      <c r="B3568" s="9" t="s">
        <v>4445</v>
      </c>
      <c r="C3568" s="1">
        <v>3</v>
      </c>
      <c r="D3568" s="2" t="s">
        <v>8635</v>
      </c>
      <c r="E3568" s="16"/>
      <c r="F3568" s="16" t="str">
        <f>IF(INDEX(I.Electricity.ES3U16C3,3)="","",INDEX(I.Electricity.ES3U16C3,3))</f>
        <v/>
      </c>
      <c r="G3568" s="16"/>
      <c r="H3568" s="1" t="str">
        <f t="shared" si="115"/>
        <v>Complete</v>
      </c>
      <c r="I3568" s="68" t="s">
        <v>4448</v>
      </c>
    </row>
    <row r="3569" spans="2:9" ht="15" customHeight="1" x14ac:dyDescent="0.25">
      <c r="B3569" s="9" t="s">
        <v>4445</v>
      </c>
      <c r="C3569" s="1">
        <v>4</v>
      </c>
      <c r="D3569" s="2" t="s">
        <v>8635</v>
      </c>
      <c r="E3569" s="16"/>
      <c r="F3569" s="16" t="str">
        <f>IF(INDEX(I.Electricity.ES3U16C3,4)="","",INDEX(I.Electricity.ES3U16C3,4))</f>
        <v/>
      </c>
      <c r="G3569" s="16"/>
      <c r="H3569" s="1" t="str">
        <f t="shared" si="115"/>
        <v>Complete</v>
      </c>
      <c r="I3569" s="68" t="s">
        <v>4449</v>
      </c>
    </row>
    <row r="3570" spans="2:9" ht="15" customHeight="1" x14ac:dyDescent="0.25">
      <c r="B3570" s="9" t="s">
        <v>4445</v>
      </c>
      <c r="C3570" s="1">
        <v>5</v>
      </c>
      <c r="D3570" s="2" t="s">
        <v>8635</v>
      </c>
      <c r="E3570" s="16"/>
      <c r="F3570" s="16" t="str">
        <f>IF(INDEX(I.Electricity.ES3U16C3,5)="","",INDEX(I.Electricity.ES3U16C3,5))</f>
        <v/>
      </c>
      <c r="G3570" s="16"/>
      <c r="H3570" s="1" t="str">
        <f t="shared" si="115"/>
        <v>Complete</v>
      </c>
      <c r="I3570" s="68" t="s">
        <v>4450</v>
      </c>
    </row>
    <row r="3571" spans="2:9" ht="15" customHeight="1" x14ac:dyDescent="0.25">
      <c r="B3571" s="9" t="s">
        <v>4445</v>
      </c>
      <c r="C3571" s="1">
        <v>6</v>
      </c>
      <c r="D3571" s="2" t="s">
        <v>8635</v>
      </c>
      <c r="E3571" s="16"/>
      <c r="F3571" s="16" t="str">
        <f>IF(INDEX(I.Electricity.ES3U16C3,6)="","",INDEX(I.Electricity.ES3U16C3,6))</f>
        <v/>
      </c>
      <c r="G3571" s="16"/>
      <c r="H3571" s="1" t="str">
        <f t="shared" si="115"/>
        <v>Complete</v>
      </c>
      <c r="I3571" s="68" t="s">
        <v>4451</v>
      </c>
    </row>
    <row r="3572" spans="2:9" ht="15" customHeight="1" x14ac:dyDescent="0.25">
      <c r="B3572" s="9" t="s">
        <v>4445</v>
      </c>
      <c r="C3572" s="1">
        <v>7</v>
      </c>
      <c r="D3572" s="2" t="s">
        <v>8635</v>
      </c>
      <c r="E3572" s="16"/>
      <c r="F3572" s="16" t="str">
        <f>IF(INDEX(I.Electricity.ES3U16C3,7)="","",INDEX(I.Electricity.ES3U16C3,7))</f>
        <v/>
      </c>
      <c r="G3572" s="16"/>
      <c r="H3572" s="1" t="str">
        <f t="shared" si="115"/>
        <v>Complete</v>
      </c>
      <c r="I3572" s="68" t="s">
        <v>4452</v>
      </c>
    </row>
    <row r="3573" spans="2:9" ht="15" customHeight="1" x14ac:dyDescent="0.25">
      <c r="B3573" s="9" t="s">
        <v>4445</v>
      </c>
      <c r="C3573" s="1">
        <v>8</v>
      </c>
      <c r="D3573" s="2" t="s">
        <v>8635</v>
      </c>
      <c r="E3573" s="16"/>
      <c r="F3573" s="16" t="str">
        <f>IF(INDEX(I.Electricity.ES3U16C3,8)="","",INDEX(I.Electricity.ES3U16C3,8))</f>
        <v/>
      </c>
      <c r="G3573" s="16"/>
      <c r="H3573" s="1" t="str">
        <f t="shared" si="115"/>
        <v>Complete</v>
      </c>
      <c r="I3573" s="68" t="s">
        <v>4453</v>
      </c>
    </row>
    <row r="3574" spans="2:9" ht="15" customHeight="1" x14ac:dyDescent="0.25">
      <c r="B3574" s="9" t="s">
        <v>4445</v>
      </c>
      <c r="C3574" s="1">
        <v>9</v>
      </c>
      <c r="D3574" s="2" t="s">
        <v>8635</v>
      </c>
      <c r="E3574" s="16"/>
      <c r="F3574" s="16" t="str">
        <f>IF(INDEX(I.Electricity.ES3U16C3,9)="","",INDEX(I.Electricity.ES3U16C3,9))</f>
        <v/>
      </c>
      <c r="G3574" s="16"/>
      <c r="H3574" s="1" t="str">
        <f t="shared" si="115"/>
        <v>Complete</v>
      </c>
      <c r="I3574" s="68" t="s">
        <v>4454</v>
      </c>
    </row>
    <row r="3575" spans="2:9" ht="15" customHeight="1" x14ac:dyDescent="0.25">
      <c r="B3575" s="9" t="s">
        <v>4445</v>
      </c>
      <c r="C3575" s="1">
        <v>10</v>
      </c>
      <c r="D3575" s="2" t="s">
        <v>8635</v>
      </c>
      <c r="E3575" s="16"/>
      <c r="F3575" s="16" t="str">
        <f>IF(INDEX(I.Electricity.ES3U16C3,10)="","",INDEX(I.Electricity.ES3U16C3,10))</f>
        <v/>
      </c>
      <c r="G3575" s="16"/>
      <c r="H3575" s="1" t="str">
        <f t="shared" si="115"/>
        <v>Complete</v>
      </c>
      <c r="I3575" s="68" t="s">
        <v>4455</v>
      </c>
    </row>
    <row r="3576" spans="2:9" ht="15" customHeight="1" x14ac:dyDescent="0.25">
      <c r="B3576" s="9" t="s">
        <v>4445</v>
      </c>
      <c r="C3576" s="1">
        <v>11</v>
      </c>
      <c r="D3576" s="2" t="s">
        <v>8635</v>
      </c>
      <c r="E3576" s="16"/>
      <c r="F3576" s="16" t="str">
        <f>IF(INDEX(I.Electricity.ES3U16C3,11)="","",INDEX(I.Electricity.ES3U16C3,11))</f>
        <v/>
      </c>
      <c r="G3576" s="16"/>
      <c r="H3576" s="1" t="str">
        <f t="shared" si="115"/>
        <v>Complete</v>
      </c>
      <c r="I3576" s="68" t="s">
        <v>4456</v>
      </c>
    </row>
    <row r="3577" spans="2:9" ht="15" customHeight="1" x14ac:dyDescent="0.25">
      <c r="B3577" s="9" t="s">
        <v>4445</v>
      </c>
      <c r="C3577" s="1">
        <v>12</v>
      </c>
      <c r="D3577" s="2" t="s">
        <v>8635</v>
      </c>
      <c r="E3577" s="16"/>
      <c r="F3577" s="16" t="str">
        <f>IF(INDEX(I.Electricity.ES3U16C3,12)="","",INDEX(I.Electricity.ES3U16C3,12))</f>
        <v/>
      </c>
      <c r="G3577" s="16"/>
      <c r="H3577" s="1" t="str">
        <f t="shared" si="115"/>
        <v>Complete</v>
      </c>
      <c r="I3577" s="68" t="s">
        <v>4457</v>
      </c>
    </row>
    <row r="3578" spans="2:9" ht="15" customHeight="1" x14ac:dyDescent="0.25">
      <c r="B3578" s="9" t="s">
        <v>4445</v>
      </c>
      <c r="C3578" s="1">
        <v>13</v>
      </c>
      <c r="D3578" s="2" t="s">
        <v>8635</v>
      </c>
      <c r="E3578" s="16"/>
      <c r="F3578" s="16" t="str">
        <f>IF(INDEX(I.Electricity.ES3U16C3,13)="","",INDEX(I.Electricity.ES3U16C3,13))</f>
        <v/>
      </c>
      <c r="G3578" s="16"/>
      <c r="H3578" s="1" t="str">
        <f t="shared" si="115"/>
        <v>Complete</v>
      </c>
      <c r="I3578" s="68" t="s">
        <v>4458</v>
      </c>
    </row>
    <row r="3579" spans="2:9" ht="15" customHeight="1" x14ac:dyDescent="0.25">
      <c r="B3579" s="9" t="s">
        <v>4445</v>
      </c>
      <c r="C3579" s="1">
        <v>14</v>
      </c>
      <c r="D3579" s="2" t="s">
        <v>8635</v>
      </c>
      <c r="E3579" s="16"/>
      <c r="F3579" s="16" t="str">
        <f>IF(INDEX(I.Electricity.ES3U16C3,14)="","",INDEX(I.Electricity.ES3U16C3,14))</f>
        <v/>
      </c>
      <c r="G3579" s="16"/>
      <c r="H3579" s="1" t="str">
        <f t="shared" si="115"/>
        <v>Complete</v>
      </c>
      <c r="I3579" s="68" t="s">
        <v>4459</v>
      </c>
    </row>
    <row r="3580" spans="2:9" ht="15" customHeight="1" x14ac:dyDescent="0.25">
      <c r="B3580" s="9" t="s">
        <v>4445</v>
      </c>
      <c r="C3580" s="1">
        <v>15</v>
      </c>
      <c r="D3580" s="2" t="s">
        <v>8635</v>
      </c>
      <c r="E3580" s="16"/>
      <c r="F3580" s="16" t="str">
        <f>IF(INDEX(I.Electricity.ES3U16C3,15)="","",INDEX(I.Electricity.ES3U16C3,15))</f>
        <v/>
      </c>
      <c r="G3580" s="16"/>
      <c r="H3580" s="1" t="str">
        <f t="shared" si="115"/>
        <v>Complete</v>
      </c>
      <c r="I3580" s="68" t="s">
        <v>4460</v>
      </c>
    </row>
    <row r="3581" spans="2:9" ht="15" customHeight="1" x14ac:dyDescent="0.25">
      <c r="B3581" s="9" t="s">
        <v>4445</v>
      </c>
      <c r="C3581" s="1">
        <v>16</v>
      </c>
      <c r="D3581" s="2" t="s">
        <v>8635</v>
      </c>
      <c r="E3581" s="16"/>
      <c r="F3581" s="16" t="str">
        <f>IF(INDEX(I.Electricity.ES3U16C3,16)="","",INDEX(I.Electricity.ES3U16C3,16))</f>
        <v/>
      </c>
      <c r="G3581" s="16"/>
      <c r="H3581" s="1" t="str">
        <f t="shared" si="115"/>
        <v>Complete</v>
      </c>
      <c r="I3581" s="68" t="s">
        <v>4461</v>
      </c>
    </row>
    <row r="3582" spans="2:9" ht="15" customHeight="1" x14ac:dyDescent="0.25">
      <c r="B3582" s="9" t="s">
        <v>4445</v>
      </c>
      <c r="C3582" s="1">
        <v>17</v>
      </c>
      <c r="D3582" s="2" t="s">
        <v>8635</v>
      </c>
      <c r="E3582" s="16"/>
      <c r="F3582" s="16" t="str">
        <f>IF(INDEX(I.Electricity.ES3U16C3,17)="","",INDEX(I.Electricity.ES3U16C3,17))</f>
        <v/>
      </c>
      <c r="G3582" s="16"/>
      <c r="H3582" s="1" t="str">
        <f t="shared" si="115"/>
        <v>Complete</v>
      </c>
      <c r="I3582" s="68" t="s">
        <v>4462</v>
      </c>
    </row>
    <row r="3583" spans="2:9" ht="15" customHeight="1" x14ac:dyDescent="0.25">
      <c r="B3583" s="9" t="s">
        <v>4445</v>
      </c>
      <c r="C3583" s="1">
        <v>18</v>
      </c>
      <c r="D3583" s="2" t="s">
        <v>8635</v>
      </c>
      <c r="E3583" s="16"/>
      <c r="F3583" s="16" t="str">
        <f>IF(INDEX(I.Electricity.ES3U16C3,18)="","",INDEX(I.Electricity.ES3U16C3,18))</f>
        <v/>
      </c>
      <c r="G3583" s="16"/>
      <c r="H3583" s="1" t="str">
        <f t="shared" si="115"/>
        <v>Complete</v>
      </c>
      <c r="I3583" s="68" t="s">
        <v>4463</v>
      </c>
    </row>
    <row r="3584" spans="2:9" ht="15" customHeight="1" x14ac:dyDescent="0.25">
      <c r="B3584" s="9" t="s">
        <v>4445</v>
      </c>
      <c r="C3584" s="1">
        <v>19</v>
      </c>
      <c r="D3584" s="2" t="s">
        <v>8635</v>
      </c>
      <c r="E3584" s="16"/>
      <c r="F3584" s="16" t="str">
        <f>IF(INDEX(I.Electricity.ES3U16C3,19)="","",INDEX(I.Electricity.ES3U16C3,19))</f>
        <v/>
      </c>
      <c r="G3584" s="16"/>
      <c r="H3584" s="1" t="str">
        <f t="shared" si="115"/>
        <v>Complete</v>
      </c>
      <c r="I3584" s="68" t="s">
        <v>4464</v>
      </c>
    </row>
    <row r="3585" spans="2:9" ht="15" customHeight="1" x14ac:dyDescent="0.25">
      <c r="B3585" s="9" t="s">
        <v>4445</v>
      </c>
      <c r="C3585" s="1">
        <v>20</v>
      </c>
      <c r="D3585" s="2" t="s">
        <v>8635</v>
      </c>
      <c r="E3585" s="16"/>
      <c r="F3585" s="16" t="str">
        <f>IF(INDEX(I.Electricity.ES3U16C3,20)="","",INDEX(I.Electricity.ES3U16C3,20))</f>
        <v/>
      </c>
      <c r="G3585" s="16"/>
      <c r="H3585" s="1" t="str">
        <f t="shared" si="115"/>
        <v>Complete</v>
      </c>
      <c r="I3585" s="68" t="s">
        <v>4465</v>
      </c>
    </row>
    <row r="3586" spans="2:9" ht="15" customHeight="1" x14ac:dyDescent="0.25">
      <c r="B3586" s="7" t="s">
        <v>4445</v>
      </c>
      <c r="C3586" s="5">
        <v>21</v>
      </c>
      <c r="D3586" s="6" t="s">
        <v>8635</v>
      </c>
      <c r="E3586" s="76"/>
      <c r="F3586" s="76" t="str">
        <f>IF(INDEX(I.Electricity.ES3U16C3,21)="","",INDEX(I.Electricity.ES3U16C3,21))</f>
        <v/>
      </c>
      <c r="G3586" s="76"/>
      <c r="H3586" s="5" t="str">
        <f t="shared" si="115"/>
        <v>Complete</v>
      </c>
      <c r="I3586" s="71" t="s">
        <v>4466</v>
      </c>
    </row>
    <row r="3587" spans="2:9" ht="15" customHeight="1" x14ac:dyDescent="0.25">
      <c r="B3587" s="9" t="s">
        <v>4467</v>
      </c>
      <c r="C3587" s="1">
        <v>1</v>
      </c>
      <c r="D3587" s="2" t="s">
        <v>8636</v>
      </c>
      <c r="E3587" s="16"/>
      <c r="F3587" s="16" t="str">
        <f>IF(INDEX(I.Electricity.ES3U17C3,1)="","",INDEX(I.Electricity.ES3U17C3,1))</f>
        <v/>
      </c>
      <c r="G3587" s="16"/>
      <c r="H3587" s="1" t="str">
        <f t="shared" ref="H3587:H3607" si="116">IF(AND(I.Developer.ES3=TRUE,I.Facility.UnitCount&gt;=17,I.Developer.C3=TRUE,F3587=""),"Incomplete","Complete")</f>
        <v>Complete</v>
      </c>
      <c r="I3587" s="68" t="s">
        <v>4468</v>
      </c>
    </row>
    <row r="3588" spans="2:9" ht="15" customHeight="1" x14ac:dyDescent="0.25">
      <c r="B3588" s="9" t="s">
        <v>4467</v>
      </c>
      <c r="C3588" s="1">
        <v>2</v>
      </c>
      <c r="D3588" s="2" t="s">
        <v>8636</v>
      </c>
      <c r="E3588" s="16"/>
      <c r="F3588" s="16" t="str">
        <f>IF(INDEX(I.Electricity.ES3U17C3,2)="","",INDEX(I.Electricity.ES3U17C3,2))</f>
        <v/>
      </c>
      <c r="G3588" s="16"/>
      <c r="H3588" s="1" t="str">
        <f t="shared" si="116"/>
        <v>Complete</v>
      </c>
      <c r="I3588" s="68" t="s">
        <v>4469</v>
      </c>
    </row>
    <row r="3589" spans="2:9" ht="15" customHeight="1" x14ac:dyDescent="0.25">
      <c r="B3589" s="9" t="s">
        <v>4467</v>
      </c>
      <c r="C3589" s="1">
        <v>3</v>
      </c>
      <c r="D3589" s="2" t="s">
        <v>8636</v>
      </c>
      <c r="E3589" s="16"/>
      <c r="F3589" s="16" t="str">
        <f>IF(INDEX(I.Electricity.ES3U17C3,3)="","",INDEX(I.Electricity.ES3U17C3,3))</f>
        <v/>
      </c>
      <c r="G3589" s="16"/>
      <c r="H3589" s="1" t="str">
        <f t="shared" si="116"/>
        <v>Complete</v>
      </c>
      <c r="I3589" s="68" t="s">
        <v>4470</v>
      </c>
    </row>
    <row r="3590" spans="2:9" ht="15" customHeight="1" x14ac:dyDescent="0.25">
      <c r="B3590" s="9" t="s">
        <v>4467</v>
      </c>
      <c r="C3590" s="1">
        <v>4</v>
      </c>
      <c r="D3590" s="2" t="s">
        <v>8636</v>
      </c>
      <c r="E3590" s="16"/>
      <c r="F3590" s="16" t="str">
        <f>IF(INDEX(I.Electricity.ES3U17C3,4)="","",INDEX(I.Electricity.ES3U17C3,4))</f>
        <v/>
      </c>
      <c r="G3590" s="16"/>
      <c r="H3590" s="1" t="str">
        <f t="shared" si="116"/>
        <v>Complete</v>
      </c>
      <c r="I3590" s="68" t="s">
        <v>4471</v>
      </c>
    </row>
    <row r="3591" spans="2:9" ht="15" customHeight="1" x14ac:dyDescent="0.25">
      <c r="B3591" s="9" t="s">
        <v>4467</v>
      </c>
      <c r="C3591" s="1">
        <v>5</v>
      </c>
      <c r="D3591" s="2" t="s">
        <v>8636</v>
      </c>
      <c r="E3591" s="16"/>
      <c r="F3591" s="16" t="str">
        <f>IF(INDEX(I.Electricity.ES3U17C3,5)="","",INDEX(I.Electricity.ES3U17C3,5))</f>
        <v/>
      </c>
      <c r="G3591" s="16"/>
      <c r="H3591" s="1" t="str">
        <f t="shared" si="116"/>
        <v>Complete</v>
      </c>
      <c r="I3591" s="68" t="s">
        <v>4472</v>
      </c>
    </row>
    <row r="3592" spans="2:9" ht="15" customHeight="1" x14ac:dyDescent="0.25">
      <c r="B3592" s="9" t="s">
        <v>4467</v>
      </c>
      <c r="C3592" s="1">
        <v>6</v>
      </c>
      <c r="D3592" s="2" t="s">
        <v>8636</v>
      </c>
      <c r="E3592" s="16"/>
      <c r="F3592" s="16" t="str">
        <f>IF(INDEX(I.Electricity.ES3U17C3,6)="","",INDEX(I.Electricity.ES3U17C3,6))</f>
        <v/>
      </c>
      <c r="G3592" s="16"/>
      <c r="H3592" s="1" t="str">
        <f t="shared" si="116"/>
        <v>Complete</v>
      </c>
      <c r="I3592" s="68" t="s">
        <v>4473</v>
      </c>
    </row>
    <row r="3593" spans="2:9" ht="15" customHeight="1" x14ac:dyDescent="0.25">
      <c r="B3593" s="9" t="s">
        <v>4467</v>
      </c>
      <c r="C3593" s="1">
        <v>7</v>
      </c>
      <c r="D3593" s="2" t="s">
        <v>8636</v>
      </c>
      <c r="E3593" s="16"/>
      <c r="F3593" s="16" t="str">
        <f>IF(INDEX(I.Electricity.ES3U17C3,7)="","",INDEX(I.Electricity.ES3U17C3,7))</f>
        <v/>
      </c>
      <c r="G3593" s="16"/>
      <c r="H3593" s="1" t="str">
        <f t="shared" si="116"/>
        <v>Complete</v>
      </c>
      <c r="I3593" s="68" t="s">
        <v>4474</v>
      </c>
    </row>
    <row r="3594" spans="2:9" ht="15" customHeight="1" x14ac:dyDescent="0.25">
      <c r="B3594" s="9" t="s">
        <v>4467</v>
      </c>
      <c r="C3594" s="1">
        <v>8</v>
      </c>
      <c r="D3594" s="2" t="s">
        <v>8636</v>
      </c>
      <c r="E3594" s="16"/>
      <c r="F3594" s="16" t="str">
        <f>IF(INDEX(I.Electricity.ES3U17C3,8)="","",INDEX(I.Electricity.ES3U17C3,8))</f>
        <v/>
      </c>
      <c r="G3594" s="16"/>
      <c r="H3594" s="1" t="str">
        <f t="shared" si="116"/>
        <v>Complete</v>
      </c>
      <c r="I3594" s="68" t="s">
        <v>4475</v>
      </c>
    </row>
    <row r="3595" spans="2:9" ht="15" customHeight="1" x14ac:dyDescent="0.25">
      <c r="B3595" s="9" t="s">
        <v>4467</v>
      </c>
      <c r="C3595" s="1">
        <v>9</v>
      </c>
      <c r="D3595" s="2" t="s">
        <v>8636</v>
      </c>
      <c r="E3595" s="16"/>
      <c r="F3595" s="16" t="str">
        <f>IF(INDEX(I.Electricity.ES3U17C3,9)="","",INDEX(I.Electricity.ES3U17C3,9))</f>
        <v/>
      </c>
      <c r="G3595" s="16"/>
      <c r="H3595" s="1" t="str">
        <f t="shared" si="116"/>
        <v>Complete</v>
      </c>
      <c r="I3595" s="68" t="s">
        <v>4476</v>
      </c>
    </row>
    <row r="3596" spans="2:9" ht="15" customHeight="1" x14ac:dyDescent="0.25">
      <c r="B3596" s="9" t="s">
        <v>4467</v>
      </c>
      <c r="C3596" s="1">
        <v>10</v>
      </c>
      <c r="D3596" s="2" t="s">
        <v>8636</v>
      </c>
      <c r="E3596" s="16"/>
      <c r="F3596" s="16" t="str">
        <f>IF(INDEX(I.Electricity.ES3U17C3,10)="","",INDEX(I.Electricity.ES3U17C3,10))</f>
        <v/>
      </c>
      <c r="G3596" s="16"/>
      <c r="H3596" s="1" t="str">
        <f t="shared" si="116"/>
        <v>Complete</v>
      </c>
      <c r="I3596" s="68" t="s">
        <v>4477</v>
      </c>
    </row>
    <row r="3597" spans="2:9" ht="15" customHeight="1" x14ac:dyDescent="0.25">
      <c r="B3597" s="9" t="s">
        <v>4467</v>
      </c>
      <c r="C3597" s="1">
        <v>11</v>
      </c>
      <c r="D3597" s="2" t="s">
        <v>8636</v>
      </c>
      <c r="E3597" s="16"/>
      <c r="F3597" s="16" t="str">
        <f>IF(INDEX(I.Electricity.ES3U17C3,11)="","",INDEX(I.Electricity.ES3U17C3,11))</f>
        <v/>
      </c>
      <c r="G3597" s="16"/>
      <c r="H3597" s="1" t="str">
        <f t="shared" si="116"/>
        <v>Complete</v>
      </c>
      <c r="I3597" s="68" t="s">
        <v>4478</v>
      </c>
    </row>
    <row r="3598" spans="2:9" ht="15" customHeight="1" x14ac:dyDescent="0.25">
      <c r="B3598" s="9" t="s">
        <v>4467</v>
      </c>
      <c r="C3598" s="1">
        <v>12</v>
      </c>
      <c r="D3598" s="2" t="s">
        <v>8636</v>
      </c>
      <c r="E3598" s="16"/>
      <c r="F3598" s="16" t="str">
        <f>IF(INDEX(I.Electricity.ES3U17C3,12)="","",INDEX(I.Electricity.ES3U17C3,12))</f>
        <v/>
      </c>
      <c r="G3598" s="16"/>
      <c r="H3598" s="1" t="str">
        <f t="shared" si="116"/>
        <v>Complete</v>
      </c>
      <c r="I3598" s="68" t="s">
        <v>4479</v>
      </c>
    </row>
    <row r="3599" spans="2:9" ht="15" customHeight="1" x14ac:dyDescent="0.25">
      <c r="B3599" s="9" t="s">
        <v>4467</v>
      </c>
      <c r="C3599" s="1">
        <v>13</v>
      </c>
      <c r="D3599" s="2" t="s">
        <v>8636</v>
      </c>
      <c r="E3599" s="16"/>
      <c r="F3599" s="16" t="str">
        <f>IF(INDEX(I.Electricity.ES3U17C3,13)="","",INDEX(I.Electricity.ES3U17C3,13))</f>
        <v/>
      </c>
      <c r="G3599" s="16"/>
      <c r="H3599" s="1" t="str">
        <f t="shared" si="116"/>
        <v>Complete</v>
      </c>
      <c r="I3599" s="68" t="s">
        <v>4480</v>
      </c>
    </row>
    <row r="3600" spans="2:9" ht="15" customHeight="1" x14ac:dyDescent="0.25">
      <c r="B3600" s="9" t="s">
        <v>4467</v>
      </c>
      <c r="C3600" s="1">
        <v>14</v>
      </c>
      <c r="D3600" s="2" t="s">
        <v>8636</v>
      </c>
      <c r="E3600" s="16"/>
      <c r="F3600" s="16" t="str">
        <f>IF(INDEX(I.Electricity.ES3U17C3,14)="","",INDEX(I.Electricity.ES3U17C3,14))</f>
        <v/>
      </c>
      <c r="G3600" s="16"/>
      <c r="H3600" s="1" t="str">
        <f t="shared" si="116"/>
        <v>Complete</v>
      </c>
      <c r="I3600" s="68" t="s">
        <v>4481</v>
      </c>
    </row>
    <row r="3601" spans="2:9" ht="15" customHeight="1" x14ac:dyDescent="0.25">
      <c r="B3601" s="9" t="s">
        <v>4467</v>
      </c>
      <c r="C3601" s="1">
        <v>15</v>
      </c>
      <c r="D3601" s="2" t="s">
        <v>8636</v>
      </c>
      <c r="E3601" s="16"/>
      <c r="F3601" s="16" t="str">
        <f>IF(INDEX(I.Electricity.ES3U17C3,15)="","",INDEX(I.Electricity.ES3U17C3,15))</f>
        <v/>
      </c>
      <c r="G3601" s="16"/>
      <c r="H3601" s="1" t="str">
        <f t="shared" si="116"/>
        <v>Complete</v>
      </c>
      <c r="I3601" s="68" t="s">
        <v>4482</v>
      </c>
    </row>
    <row r="3602" spans="2:9" ht="15" customHeight="1" x14ac:dyDescent="0.25">
      <c r="B3602" s="9" t="s">
        <v>4467</v>
      </c>
      <c r="C3602" s="1">
        <v>16</v>
      </c>
      <c r="D3602" s="2" t="s">
        <v>8636</v>
      </c>
      <c r="E3602" s="16"/>
      <c r="F3602" s="16" t="str">
        <f>IF(INDEX(I.Electricity.ES3U17C3,16)="","",INDEX(I.Electricity.ES3U17C3,16))</f>
        <v/>
      </c>
      <c r="G3602" s="16"/>
      <c r="H3602" s="1" t="str">
        <f t="shared" si="116"/>
        <v>Complete</v>
      </c>
      <c r="I3602" s="68" t="s">
        <v>4483</v>
      </c>
    </row>
    <row r="3603" spans="2:9" ht="15" customHeight="1" x14ac:dyDescent="0.25">
      <c r="B3603" s="9" t="s">
        <v>4467</v>
      </c>
      <c r="C3603" s="1">
        <v>17</v>
      </c>
      <c r="D3603" s="2" t="s">
        <v>8636</v>
      </c>
      <c r="E3603" s="16"/>
      <c r="F3603" s="16" t="str">
        <f>IF(INDEX(I.Electricity.ES3U17C3,17)="","",INDEX(I.Electricity.ES3U17C3,17))</f>
        <v/>
      </c>
      <c r="G3603" s="16"/>
      <c r="H3603" s="1" t="str">
        <f t="shared" si="116"/>
        <v>Complete</v>
      </c>
      <c r="I3603" s="68" t="s">
        <v>4484</v>
      </c>
    </row>
    <row r="3604" spans="2:9" ht="15" customHeight="1" x14ac:dyDescent="0.25">
      <c r="B3604" s="9" t="s">
        <v>4467</v>
      </c>
      <c r="C3604" s="1">
        <v>18</v>
      </c>
      <c r="D3604" s="2" t="s">
        <v>8636</v>
      </c>
      <c r="E3604" s="16"/>
      <c r="F3604" s="16" t="str">
        <f>IF(INDEX(I.Electricity.ES3U17C3,18)="","",INDEX(I.Electricity.ES3U17C3,18))</f>
        <v/>
      </c>
      <c r="G3604" s="16"/>
      <c r="H3604" s="1" t="str">
        <f t="shared" si="116"/>
        <v>Complete</v>
      </c>
      <c r="I3604" s="68" t="s">
        <v>4485</v>
      </c>
    </row>
    <row r="3605" spans="2:9" ht="15" customHeight="1" x14ac:dyDescent="0.25">
      <c r="B3605" s="9" t="s">
        <v>4467</v>
      </c>
      <c r="C3605" s="1">
        <v>19</v>
      </c>
      <c r="D3605" s="2" t="s">
        <v>8636</v>
      </c>
      <c r="E3605" s="16"/>
      <c r="F3605" s="16" t="str">
        <f>IF(INDEX(I.Electricity.ES3U17C3,19)="","",INDEX(I.Electricity.ES3U17C3,19))</f>
        <v/>
      </c>
      <c r="G3605" s="16"/>
      <c r="H3605" s="1" t="str">
        <f t="shared" si="116"/>
        <v>Complete</v>
      </c>
      <c r="I3605" s="68" t="s">
        <v>4486</v>
      </c>
    </row>
    <row r="3606" spans="2:9" ht="15" customHeight="1" x14ac:dyDescent="0.25">
      <c r="B3606" s="9" t="s">
        <v>4467</v>
      </c>
      <c r="C3606" s="1">
        <v>20</v>
      </c>
      <c r="D3606" s="2" t="s">
        <v>8636</v>
      </c>
      <c r="E3606" s="16"/>
      <c r="F3606" s="16" t="str">
        <f>IF(INDEX(I.Electricity.ES3U17C3,20)="","",INDEX(I.Electricity.ES3U17C3,20))</f>
        <v/>
      </c>
      <c r="G3606" s="16"/>
      <c r="H3606" s="1" t="str">
        <f t="shared" si="116"/>
        <v>Complete</v>
      </c>
      <c r="I3606" s="68" t="s">
        <v>4487</v>
      </c>
    </row>
    <row r="3607" spans="2:9" ht="15" customHeight="1" x14ac:dyDescent="0.25">
      <c r="B3607" s="7" t="s">
        <v>4467</v>
      </c>
      <c r="C3607" s="5">
        <v>21</v>
      </c>
      <c r="D3607" s="6" t="s">
        <v>8636</v>
      </c>
      <c r="E3607" s="76"/>
      <c r="F3607" s="76" t="str">
        <f>IF(INDEX(I.Electricity.ES3U17C3,21)="","",INDEX(I.Electricity.ES3U17C3,21))</f>
        <v/>
      </c>
      <c r="G3607" s="76"/>
      <c r="H3607" s="5" t="str">
        <f t="shared" si="116"/>
        <v>Complete</v>
      </c>
      <c r="I3607" s="71" t="s">
        <v>4488</v>
      </c>
    </row>
    <row r="3608" spans="2:9" ht="15" customHeight="1" x14ac:dyDescent="0.25">
      <c r="B3608" s="9" t="s">
        <v>4489</v>
      </c>
      <c r="C3608" s="1">
        <v>1</v>
      </c>
      <c r="D3608" s="2" t="s">
        <v>8637</v>
      </c>
      <c r="E3608" s="16"/>
      <c r="F3608" s="16" t="str">
        <f>IF(INDEX(I.Electricity.ES3U18C3,1)="","",INDEX(I.Electricity.ES3U18C3,1))</f>
        <v/>
      </c>
      <c r="G3608" s="16"/>
      <c r="H3608" s="1" t="str">
        <f t="shared" ref="H3608:H3628" si="117">IF(AND(I.Developer.ES3=TRUE,I.Facility.UnitCount&gt;=18,I.Developer.C3=TRUE,F3608=""),"Incomplete","Complete")</f>
        <v>Complete</v>
      </c>
      <c r="I3608" s="68" t="s">
        <v>4490</v>
      </c>
    </row>
    <row r="3609" spans="2:9" ht="15" customHeight="1" x14ac:dyDescent="0.25">
      <c r="B3609" s="9" t="s">
        <v>4489</v>
      </c>
      <c r="C3609" s="1">
        <v>2</v>
      </c>
      <c r="D3609" s="2" t="s">
        <v>8637</v>
      </c>
      <c r="E3609" s="16"/>
      <c r="F3609" s="16" t="str">
        <f>IF(INDEX(I.Electricity.ES3U18C3,2)="","",INDEX(I.Electricity.ES3U18C3,2))</f>
        <v/>
      </c>
      <c r="G3609" s="16"/>
      <c r="H3609" s="1" t="str">
        <f t="shared" si="117"/>
        <v>Complete</v>
      </c>
      <c r="I3609" s="68" t="s">
        <v>4491</v>
      </c>
    </row>
    <row r="3610" spans="2:9" ht="15" customHeight="1" x14ac:dyDescent="0.25">
      <c r="B3610" s="9" t="s">
        <v>4489</v>
      </c>
      <c r="C3610" s="1">
        <v>3</v>
      </c>
      <c r="D3610" s="2" t="s">
        <v>8637</v>
      </c>
      <c r="E3610" s="16"/>
      <c r="F3610" s="16" t="str">
        <f>IF(INDEX(I.Electricity.ES3U18C3,3)="","",INDEX(I.Electricity.ES3U18C3,3))</f>
        <v/>
      </c>
      <c r="G3610" s="16"/>
      <c r="H3610" s="1" t="str">
        <f t="shared" si="117"/>
        <v>Complete</v>
      </c>
      <c r="I3610" s="68" t="s">
        <v>4492</v>
      </c>
    </row>
    <row r="3611" spans="2:9" ht="15" customHeight="1" x14ac:dyDescent="0.25">
      <c r="B3611" s="9" t="s">
        <v>4489</v>
      </c>
      <c r="C3611" s="1">
        <v>4</v>
      </c>
      <c r="D3611" s="2" t="s">
        <v>8637</v>
      </c>
      <c r="E3611" s="16"/>
      <c r="F3611" s="16" t="str">
        <f>IF(INDEX(I.Electricity.ES3U18C3,4)="","",INDEX(I.Electricity.ES3U18C3,4))</f>
        <v/>
      </c>
      <c r="G3611" s="16"/>
      <c r="H3611" s="1" t="str">
        <f t="shared" si="117"/>
        <v>Complete</v>
      </c>
      <c r="I3611" s="68" t="s">
        <v>4493</v>
      </c>
    </row>
    <row r="3612" spans="2:9" ht="15" customHeight="1" x14ac:dyDescent="0.25">
      <c r="B3612" s="9" t="s">
        <v>4489</v>
      </c>
      <c r="C3612" s="1">
        <v>5</v>
      </c>
      <c r="D3612" s="2" t="s">
        <v>8637</v>
      </c>
      <c r="E3612" s="16"/>
      <c r="F3612" s="16" t="str">
        <f>IF(INDEX(I.Electricity.ES3U18C3,5)="","",INDEX(I.Electricity.ES3U18C3,5))</f>
        <v/>
      </c>
      <c r="G3612" s="16"/>
      <c r="H3612" s="1" t="str">
        <f t="shared" si="117"/>
        <v>Complete</v>
      </c>
      <c r="I3612" s="68" t="s">
        <v>4494</v>
      </c>
    </row>
    <row r="3613" spans="2:9" ht="15" customHeight="1" x14ac:dyDescent="0.25">
      <c r="B3613" s="9" t="s">
        <v>4489</v>
      </c>
      <c r="C3613" s="1">
        <v>6</v>
      </c>
      <c r="D3613" s="2" t="s">
        <v>8637</v>
      </c>
      <c r="E3613" s="16"/>
      <c r="F3613" s="16" t="str">
        <f>IF(INDEX(I.Electricity.ES3U18C3,6)="","",INDEX(I.Electricity.ES3U18C3,6))</f>
        <v/>
      </c>
      <c r="G3613" s="16"/>
      <c r="H3613" s="1" t="str">
        <f t="shared" si="117"/>
        <v>Complete</v>
      </c>
      <c r="I3613" s="68" t="s">
        <v>4495</v>
      </c>
    </row>
    <row r="3614" spans="2:9" ht="15" customHeight="1" x14ac:dyDescent="0.25">
      <c r="B3614" s="9" t="s">
        <v>4489</v>
      </c>
      <c r="C3614" s="1">
        <v>7</v>
      </c>
      <c r="D3614" s="2" t="s">
        <v>8637</v>
      </c>
      <c r="E3614" s="16"/>
      <c r="F3614" s="16" t="str">
        <f>IF(INDEX(I.Electricity.ES3U18C3,7)="","",INDEX(I.Electricity.ES3U18C3,7))</f>
        <v/>
      </c>
      <c r="G3614" s="16"/>
      <c r="H3614" s="1" t="str">
        <f t="shared" si="117"/>
        <v>Complete</v>
      </c>
      <c r="I3614" s="68" t="s">
        <v>4496</v>
      </c>
    </row>
    <row r="3615" spans="2:9" ht="15" customHeight="1" x14ac:dyDescent="0.25">
      <c r="B3615" s="9" t="s">
        <v>4489</v>
      </c>
      <c r="C3615" s="1">
        <v>8</v>
      </c>
      <c r="D3615" s="2" t="s">
        <v>8637</v>
      </c>
      <c r="E3615" s="16"/>
      <c r="F3615" s="16" t="str">
        <f>IF(INDEX(I.Electricity.ES3U18C3,8)="","",INDEX(I.Electricity.ES3U18C3,8))</f>
        <v/>
      </c>
      <c r="G3615" s="16"/>
      <c r="H3615" s="1" t="str">
        <f t="shared" si="117"/>
        <v>Complete</v>
      </c>
      <c r="I3615" s="68" t="s">
        <v>4497</v>
      </c>
    </row>
    <row r="3616" spans="2:9" ht="15" customHeight="1" x14ac:dyDescent="0.25">
      <c r="B3616" s="9" t="s">
        <v>4489</v>
      </c>
      <c r="C3616" s="1">
        <v>9</v>
      </c>
      <c r="D3616" s="2" t="s">
        <v>8637</v>
      </c>
      <c r="E3616" s="16"/>
      <c r="F3616" s="16" t="str">
        <f>IF(INDEX(I.Electricity.ES3U18C3,9)="","",INDEX(I.Electricity.ES3U18C3,9))</f>
        <v/>
      </c>
      <c r="G3616" s="16"/>
      <c r="H3616" s="1" t="str">
        <f t="shared" si="117"/>
        <v>Complete</v>
      </c>
      <c r="I3616" s="68" t="s">
        <v>4498</v>
      </c>
    </row>
    <row r="3617" spans="2:9" ht="15" customHeight="1" x14ac:dyDescent="0.25">
      <c r="B3617" s="9" t="s">
        <v>4489</v>
      </c>
      <c r="C3617" s="1">
        <v>10</v>
      </c>
      <c r="D3617" s="2" t="s">
        <v>8637</v>
      </c>
      <c r="E3617" s="16"/>
      <c r="F3617" s="16" t="str">
        <f>IF(INDEX(I.Electricity.ES3U18C3,10)="","",INDEX(I.Electricity.ES3U18C3,10))</f>
        <v/>
      </c>
      <c r="G3617" s="16"/>
      <c r="H3617" s="1" t="str">
        <f t="shared" si="117"/>
        <v>Complete</v>
      </c>
      <c r="I3617" s="68" t="s">
        <v>4499</v>
      </c>
    </row>
    <row r="3618" spans="2:9" ht="15" customHeight="1" x14ac:dyDescent="0.25">
      <c r="B3618" s="9" t="s">
        <v>4489</v>
      </c>
      <c r="C3618" s="1">
        <v>11</v>
      </c>
      <c r="D3618" s="2" t="s">
        <v>8637</v>
      </c>
      <c r="E3618" s="16"/>
      <c r="F3618" s="16" t="str">
        <f>IF(INDEX(I.Electricity.ES3U18C3,11)="","",INDEX(I.Electricity.ES3U18C3,11))</f>
        <v/>
      </c>
      <c r="G3618" s="16"/>
      <c r="H3618" s="1" t="str">
        <f t="shared" si="117"/>
        <v>Complete</v>
      </c>
      <c r="I3618" s="68" t="s">
        <v>4500</v>
      </c>
    </row>
    <row r="3619" spans="2:9" ht="15" customHeight="1" x14ac:dyDescent="0.25">
      <c r="B3619" s="9" t="s">
        <v>4489</v>
      </c>
      <c r="C3619" s="1">
        <v>12</v>
      </c>
      <c r="D3619" s="2" t="s">
        <v>8637</v>
      </c>
      <c r="E3619" s="16"/>
      <c r="F3619" s="16" t="str">
        <f>IF(INDEX(I.Electricity.ES3U18C3,12)="","",INDEX(I.Electricity.ES3U18C3,12))</f>
        <v/>
      </c>
      <c r="G3619" s="16"/>
      <c r="H3619" s="1" t="str">
        <f t="shared" si="117"/>
        <v>Complete</v>
      </c>
      <c r="I3619" s="68" t="s">
        <v>4501</v>
      </c>
    </row>
    <row r="3620" spans="2:9" ht="15" customHeight="1" x14ac:dyDescent="0.25">
      <c r="B3620" s="9" t="s">
        <v>4489</v>
      </c>
      <c r="C3620" s="1">
        <v>13</v>
      </c>
      <c r="D3620" s="2" t="s">
        <v>8637</v>
      </c>
      <c r="E3620" s="16"/>
      <c r="F3620" s="16" t="str">
        <f>IF(INDEX(I.Electricity.ES3U18C3,13)="","",INDEX(I.Electricity.ES3U18C3,13))</f>
        <v/>
      </c>
      <c r="G3620" s="16"/>
      <c r="H3620" s="1" t="str">
        <f t="shared" si="117"/>
        <v>Complete</v>
      </c>
      <c r="I3620" s="68" t="s">
        <v>4502</v>
      </c>
    </row>
    <row r="3621" spans="2:9" ht="15" customHeight="1" x14ac:dyDescent="0.25">
      <c r="B3621" s="9" t="s">
        <v>4489</v>
      </c>
      <c r="C3621" s="1">
        <v>14</v>
      </c>
      <c r="D3621" s="2" t="s">
        <v>8637</v>
      </c>
      <c r="E3621" s="16"/>
      <c r="F3621" s="16" t="str">
        <f>IF(INDEX(I.Electricity.ES3U18C3,14)="","",INDEX(I.Electricity.ES3U18C3,14))</f>
        <v/>
      </c>
      <c r="G3621" s="16"/>
      <c r="H3621" s="1" t="str">
        <f t="shared" si="117"/>
        <v>Complete</v>
      </c>
      <c r="I3621" s="68" t="s">
        <v>4503</v>
      </c>
    </row>
    <row r="3622" spans="2:9" ht="15" customHeight="1" x14ac:dyDescent="0.25">
      <c r="B3622" s="9" t="s">
        <v>4489</v>
      </c>
      <c r="C3622" s="1">
        <v>15</v>
      </c>
      <c r="D3622" s="2" t="s">
        <v>8637</v>
      </c>
      <c r="E3622" s="16"/>
      <c r="F3622" s="16" t="str">
        <f>IF(INDEX(I.Electricity.ES3U18C3,15)="","",INDEX(I.Electricity.ES3U18C3,15))</f>
        <v/>
      </c>
      <c r="G3622" s="16"/>
      <c r="H3622" s="1" t="str">
        <f t="shared" si="117"/>
        <v>Complete</v>
      </c>
      <c r="I3622" s="68" t="s">
        <v>4504</v>
      </c>
    </row>
    <row r="3623" spans="2:9" ht="15" customHeight="1" x14ac:dyDescent="0.25">
      <c r="B3623" s="9" t="s">
        <v>4489</v>
      </c>
      <c r="C3623" s="1">
        <v>16</v>
      </c>
      <c r="D3623" s="2" t="s">
        <v>8637</v>
      </c>
      <c r="E3623" s="16"/>
      <c r="F3623" s="16" t="str">
        <f>IF(INDEX(I.Electricity.ES3U18C3,16)="","",INDEX(I.Electricity.ES3U18C3,16))</f>
        <v/>
      </c>
      <c r="G3623" s="16"/>
      <c r="H3623" s="1" t="str">
        <f t="shared" si="117"/>
        <v>Complete</v>
      </c>
      <c r="I3623" s="68" t="s">
        <v>4505</v>
      </c>
    </row>
    <row r="3624" spans="2:9" ht="15" customHeight="1" x14ac:dyDescent="0.25">
      <c r="B3624" s="9" t="s">
        <v>4489</v>
      </c>
      <c r="C3624" s="1">
        <v>17</v>
      </c>
      <c r="D3624" s="2" t="s">
        <v>8637</v>
      </c>
      <c r="E3624" s="16"/>
      <c r="F3624" s="16" t="str">
        <f>IF(INDEX(I.Electricity.ES3U18C3,17)="","",INDEX(I.Electricity.ES3U18C3,17))</f>
        <v/>
      </c>
      <c r="G3624" s="16"/>
      <c r="H3624" s="1" t="str">
        <f t="shared" si="117"/>
        <v>Complete</v>
      </c>
      <c r="I3624" s="68" t="s">
        <v>4506</v>
      </c>
    </row>
    <row r="3625" spans="2:9" ht="15" customHeight="1" x14ac:dyDescent="0.25">
      <c r="B3625" s="9" t="s">
        <v>4489</v>
      </c>
      <c r="C3625" s="1">
        <v>18</v>
      </c>
      <c r="D3625" s="2" t="s">
        <v>8637</v>
      </c>
      <c r="E3625" s="16"/>
      <c r="F3625" s="16" t="str">
        <f>IF(INDEX(I.Electricity.ES3U18C3,18)="","",INDEX(I.Electricity.ES3U18C3,18))</f>
        <v/>
      </c>
      <c r="G3625" s="16"/>
      <c r="H3625" s="1" t="str">
        <f t="shared" si="117"/>
        <v>Complete</v>
      </c>
      <c r="I3625" s="68" t="s">
        <v>4507</v>
      </c>
    </row>
    <row r="3626" spans="2:9" ht="15" customHeight="1" x14ac:dyDescent="0.25">
      <c r="B3626" s="9" t="s">
        <v>4489</v>
      </c>
      <c r="C3626" s="1">
        <v>19</v>
      </c>
      <c r="D3626" s="2" t="s">
        <v>8637</v>
      </c>
      <c r="E3626" s="16"/>
      <c r="F3626" s="16" t="str">
        <f>IF(INDEX(I.Electricity.ES3U18C3,19)="","",INDEX(I.Electricity.ES3U18C3,19))</f>
        <v/>
      </c>
      <c r="G3626" s="16"/>
      <c r="H3626" s="1" t="str">
        <f t="shared" si="117"/>
        <v>Complete</v>
      </c>
      <c r="I3626" s="68" t="s">
        <v>4508</v>
      </c>
    </row>
    <row r="3627" spans="2:9" ht="15" customHeight="1" x14ac:dyDescent="0.25">
      <c r="B3627" s="9" t="s">
        <v>4489</v>
      </c>
      <c r="C3627" s="1">
        <v>20</v>
      </c>
      <c r="D3627" s="2" t="s">
        <v>8637</v>
      </c>
      <c r="E3627" s="16"/>
      <c r="F3627" s="16" t="str">
        <f>IF(INDEX(I.Electricity.ES3U18C3,20)="","",INDEX(I.Electricity.ES3U18C3,20))</f>
        <v/>
      </c>
      <c r="G3627" s="16"/>
      <c r="H3627" s="1" t="str">
        <f t="shared" si="117"/>
        <v>Complete</v>
      </c>
      <c r="I3627" s="68" t="s">
        <v>4509</v>
      </c>
    </row>
    <row r="3628" spans="2:9" ht="15" customHeight="1" x14ac:dyDescent="0.25">
      <c r="B3628" s="7" t="s">
        <v>4489</v>
      </c>
      <c r="C3628" s="5">
        <v>21</v>
      </c>
      <c r="D3628" s="6" t="s">
        <v>8637</v>
      </c>
      <c r="E3628" s="76"/>
      <c r="F3628" s="76" t="str">
        <f>IF(INDEX(I.Electricity.ES3U18C3,21)="","",INDEX(I.Electricity.ES3U18C3,21))</f>
        <v/>
      </c>
      <c r="G3628" s="76"/>
      <c r="H3628" s="5" t="str">
        <f t="shared" si="117"/>
        <v>Complete</v>
      </c>
      <c r="I3628" s="71" t="s">
        <v>4510</v>
      </c>
    </row>
    <row r="3629" spans="2:9" ht="15" customHeight="1" x14ac:dyDescent="0.25">
      <c r="B3629" s="9" t="s">
        <v>4511</v>
      </c>
      <c r="C3629" s="1">
        <v>1</v>
      </c>
      <c r="D3629" s="2" t="s">
        <v>8638</v>
      </c>
      <c r="E3629" s="16"/>
      <c r="F3629" s="16" t="str">
        <f>IF(INDEX(I.Electricity.ES3U19C3,1)="","",INDEX(I.Electricity.ES3U19C3,1))</f>
        <v/>
      </c>
      <c r="G3629" s="16"/>
      <c r="H3629" s="1" t="str">
        <f t="shared" ref="H3629:H3649" si="118">IF(AND(I.Developer.ES3=TRUE,I.Facility.UnitCount&gt;=19,I.Developer.C3=TRUE,F3629=""),"Incomplete","Complete")</f>
        <v>Complete</v>
      </c>
      <c r="I3629" s="68" t="s">
        <v>4512</v>
      </c>
    </row>
    <row r="3630" spans="2:9" ht="15" customHeight="1" x14ac:dyDescent="0.25">
      <c r="B3630" s="9" t="s">
        <v>4511</v>
      </c>
      <c r="C3630" s="1">
        <v>2</v>
      </c>
      <c r="D3630" s="2" t="s">
        <v>8638</v>
      </c>
      <c r="E3630" s="16"/>
      <c r="F3630" s="16" t="str">
        <f>IF(INDEX(I.Electricity.ES3U19C3,2)="","",INDEX(I.Electricity.ES3U19C3,2))</f>
        <v/>
      </c>
      <c r="G3630" s="16"/>
      <c r="H3630" s="1" t="str">
        <f t="shared" si="118"/>
        <v>Complete</v>
      </c>
      <c r="I3630" s="68" t="s">
        <v>4513</v>
      </c>
    </row>
    <row r="3631" spans="2:9" ht="15" customHeight="1" x14ac:dyDescent="0.25">
      <c r="B3631" s="9" t="s">
        <v>4511</v>
      </c>
      <c r="C3631" s="1">
        <v>3</v>
      </c>
      <c r="D3631" s="2" t="s">
        <v>8638</v>
      </c>
      <c r="E3631" s="16"/>
      <c r="F3631" s="16" t="str">
        <f>IF(INDEX(I.Electricity.ES3U19C3,3)="","",INDEX(I.Electricity.ES3U19C3,3))</f>
        <v/>
      </c>
      <c r="G3631" s="16"/>
      <c r="H3631" s="1" t="str">
        <f t="shared" si="118"/>
        <v>Complete</v>
      </c>
      <c r="I3631" s="68" t="s">
        <v>4514</v>
      </c>
    </row>
    <row r="3632" spans="2:9" ht="15" customHeight="1" x14ac:dyDescent="0.25">
      <c r="B3632" s="9" t="s">
        <v>4511</v>
      </c>
      <c r="C3632" s="1">
        <v>4</v>
      </c>
      <c r="D3632" s="2" t="s">
        <v>8638</v>
      </c>
      <c r="E3632" s="16"/>
      <c r="F3632" s="16" t="str">
        <f>IF(INDEX(I.Electricity.ES3U19C3,4)="","",INDEX(I.Electricity.ES3U19C3,4))</f>
        <v/>
      </c>
      <c r="G3632" s="16"/>
      <c r="H3632" s="1" t="str">
        <f t="shared" si="118"/>
        <v>Complete</v>
      </c>
      <c r="I3632" s="68" t="s">
        <v>4515</v>
      </c>
    </row>
    <row r="3633" spans="2:9" ht="15" customHeight="1" x14ac:dyDescent="0.25">
      <c r="B3633" s="9" t="s">
        <v>4511</v>
      </c>
      <c r="C3633" s="1">
        <v>5</v>
      </c>
      <c r="D3633" s="2" t="s">
        <v>8638</v>
      </c>
      <c r="E3633" s="16"/>
      <c r="F3633" s="16" t="str">
        <f>IF(INDEX(I.Electricity.ES3U19C3,5)="","",INDEX(I.Electricity.ES3U19C3,5))</f>
        <v/>
      </c>
      <c r="G3633" s="16"/>
      <c r="H3633" s="1" t="str">
        <f t="shared" si="118"/>
        <v>Complete</v>
      </c>
      <c r="I3633" s="68" t="s">
        <v>4516</v>
      </c>
    </row>
    <row r="3634" spans="2:9" ht="15" customHeight="1" x14ac:dyDescent="0.25">
      <c r="B3634" s="9" t="s">
        <v>4511</v>
      </c>
      <c r="C3634" s="1">
        <v>6</v>
      </c>
      <c r="D3634" s="2" t="s">
        <v>8638</v>
      </c>
      <c r="E3634" s="16"/>
      <c r="F3634" s="16" t="str">
        <f>IF(INDEX(I.Electricity.ES3U19C3,6)="","",INDEX(I.Electricity.ES3U19C3,6))</f>
        <v/>
      </c>
      <c r="G3634" s="16"/>
      <c r="H3634" s="1" t="str">
        <f t="shared" si="118"/>
        <v>Complete</v>
      </c>
      <c r="I3634" s="68" t="s">
        <v>4517</v>
      </c>
    </row>
    <row r="3635" spans="2:9" ht="15" customHeight="1" x14ac:dyDescent="0.25">
      <c r="B3635" s="9" t="s">
        <v>4511</v>
      </c>
      <c r="C3635" s="1">
        <v>7</v>
      </c>
      <c r="D3635" s="2" t="s">
        <v>8638</v>
      </c>
      <c r="E3635" s="16"/>
      <c r="F3635" s="16" t="str">
        <f>IF(INDEX(I.Electricity.ES3U19C3,7)="","",INDEX(I.Electricity.ES3U19C3,7))</f>
        <v/>
      </c>
      <c r="G3635" s="16"/>
      <c r="H3635" s="1" t="str">
        <f t="shared" si="118"/>
        <v>Complete</v>
      </c>
      <c r="I3635" s="68" t="s">
        <v>4518</v>
      </c>
    </row>
    <row r="3636" spans="2:9" ht="15" customHeight="1" x14ac:dyDescent="0.25">
      <c r="B3636" s="9" t="s">
        <v>4511</v>
      </c>
      <c r="C3636" s="1">
        <v>8</v>
      </c>
      <c r="D3636" s="2" t="s">
        <v>8638</v>
      </c>
      <c r="E3636" s="16"/>
      <c r="F3636" s="16" t="str">
        <f>IF(INDEX(I.Electricity.ES3U19C3,8)="","",INDEX(I.Electricity.ES3U19C3,8))</f>
        <v/>
      </c>
      <c r="G3636" s="16"/>
      <c r="H3636" s="1" t="str">
        <f t="shared" si="118"/>
        <v>Complete</v>
      </c>
      <c r="I3636" s="68" t="s">
        <v>4519</v>
      </c>
    </row>
    <row r="3637" spans="2:9" ht="15" customHeight="1" x14ac:dyDescent="0.25">
      <c r="B3637" s="9" t="s">
        <v>4511</v>
      </c>
      <c r="C3637" s="1">
        <v>9</v>
      </c>
      <c r="D3637" s="2" t="s">
        <v>8638</v>
      </c>
      <c r="E3637" s="16"/>
      <c r="F3637" s="16" t="str">
        <f>IF(INDEX(I.Electricity.ES3U19C3,9)="","",INDEX(I.Electricity.ES3U19C3,9))</f>
        <v/>
      </c>
      <c r="G3637" s="16"/>
      <c r="H3637" s="1" t="str">
        <f t="shared" si="118"/>
        <v>Complete</v>
      </c>
      <c r="I3637" s="68" t="s">
        <v>4520</v>
      </c>
    </row>
    <row r="3638" spans="2:9" ht="15" customHeight="1" x14ac:dyDescent="0.25">
      <c r="B3638" s="9" t="s">
        <v>4511</v>
      </c>
      <c r="C3638" s="1">
        <v>10</v>
      </c>
      <c r="D3638" s="2" t="s">
        <v>8638</v>
      </c>
      <c r="E3638" s="16"/>
      <c r="F3638" s="16" t="str">
        <f>IF(INDEX(I.Electricity.ES3U19C3,10)="","",INDEX(I.Electricity.ES3U19C3,10))</f>
        <v/>
      </c>
      <c r="G3638" s="16"/>
      <c r="H3638" s="1" t="str">
        <f t="shared" si="118"/>
        <v>Complete</v>
      </c>
      <c r="I3638" s="68" t="s">
        <v>4521</v>
      </c>
    </row>
    <row r="3639" spans="2:9" ht="15" customHeight="1" x14ac:dyDescent="0.25">
      <c r="B3639" s="9" t="s">
        <v>4511</v>
      </c>
      <c r="C3639" s="1">
        <v>11</v>
      </c>
      <c r="D3639" s="2" t="s">
        <v>8638</v>
      </c>
      <c r="E3639" s="16"/>
      <c r="F3639" s="16" t="str">
        <f>IF(INDEX(I.Electricity.ES3U19C3,11)="","",INDEX(I.Electricity.ES3U19C3,11))</f>
        <v/>
      </c>
      <c r="G3639" s="16"/>
      <c r="H3639" s="1" t="str">
        <f t="shared" si="118"/>
        <v>Complete</v>
      </c>
      <c r="I3639" s="68" t="s">
        <v>4522</v>
      </c>
    </row>
    <row r="3640" spans="2:9" ht="15" customHeight="1" x14ac:dyDescent="0.25">
      <c r="B3640" s="9" t="s">
        <v>4511</v>
      </c>
      <c r="C3640" s="1">
        <v>12</v>
      </c>
      <c r="D3640" s="2" t="s">
        <v>8638</v>
      </c>
      <c r="E3640" s="16"/>
      <c r="F3640" s="16" t="str">
        <f>IF(INDEX(I.Electricity.ES3U19C3,12)="","",INDEX(I.Electricity.ES3U19C3,12))</f>
        <v/>
      </c>
      <c r="G3640" s="16"/>
      <c r="H3640" s="1" t="str">
        <f t="shared" si="118"/>
        <v>Complete</v>
      </c>
      <c r="I3640" s="68" t="s">
        <v>4523</v>
      </c>
    </row>
    <row r="3641" spans="2:9" ht="15" customHeight="1" x14ac:dyDescent="0.25">
      <c r="B3641" s="9" t="s">
        <v>4511</v>
      </c>
      <c r="C3641" s="1">
        <v>13</v>
      </c>
      <c r="D3641" s="2" t="s">
        <v>8638</v>
      </c>
      <c r="E3641" s="16"/>
      <c r="F3641" s="16" t="str">
        <f>IF(INDEX(I.Electricity.ES3U19C3,13)="","",INDEX(I.Electricity.ES3U19C3,13))</f>
        <v/>
      </c>
      <c r="G3641" s="16"/>
      <c r="H3641" s="1" t="str">
        <f t="shared" si="118"/>
        <v>Complete</v>
      </c>
      <c r="I3641" s="68" t="s">
        <v>4524</v>
      </c>
    </row>
    <row r="3642" spans="2:9" ht="15" customHeight="1" x14ac:dyDescent="0.25">
      <c r="B3642" s="9" t="s">
        <v>4511</v>
      </c>
      <c r="C3642" s="1">
        <v>14</v>
      </c>
      <c r="D3642" s="2" t="s">
        <v>8638</v>
      </c>
      <c r="E3642" s="16"/>
      <c r="F3642" s="16" t="str">
        <f>IF(INDEX(I.Electricity.ES3U19C3,14)="","",INDEX(I.Electricity.ES3U19C3,14))</f>
        <v/>
      </c>
      <c r="G3642" s="16"/>
      <c r="H3642" s="1" t="str">
        <f t="shared" si="118"/>
        <v>Complete</v>
      </c>
      <c r="I3642" s="68" t="s">
        <v>4525</v>
      </c>
    </row>
    <row r="3643" spans="2:9" ht="15" customHeight="1" x14ac:dyDescent="0.25">
      <c r="B3643" s="9" t="s">
        <v>4511</v>
      </c>
      <c r="C3643" s="1">
        <v>15</v>
      </c>
      <c r="D3643" s="2" t="s">
        <v>8638</v>
      </c>
      <c r="E3643" s="16"/>
      <c r="F3643" s="16" t="str">
        <f>IF(INDEX(I.Electricity.ES3U19C3,15)="","",INDEX(I.Electricity.ES3U19C3,15))</f>
        <v/>
      </c>
      <c r="G3643" s="16"/>
      <c r="H3643" s="1" t="str">
        <f t="shared" si="118"/>
        <v>Complete</v>
      </c>
      <c r="I3643" s="68" t="s">
        <v>4526</v>
      </c>
    </row>
    <row r="3644" spans="2:9" ht="15" customHeight="1" x14ac:dyDescent="0.25">
      <c r="B3644" s="9" t="s">
        <v>4511</v>
      </c>
      <c r="C3644" s="1">
        <v>16</v>
      </c>
      <c r="D3644" s="2" t="s">
        <v>8638</v>
      </c>
      <c r="E3644" s="16"/>
      <c r="F3644" s="16" t="str">
        <f>IF(INDEX(I.Electricity.ES3U19C3,16)="","",INDEX(I.Electricity.ES3U19C3,16))</f>
        <v/>
      </c>
      <c r="G3644" s="16"/>
      <c r="H3644" s="1" t="str">
        <f t="shared" si="118"/>
        <v>Complete</v>
      </c>
      <c r="I3644" s="68" t="s">
        <v>4527</v>
      </c>
    </row>
    <row r="3645" spans="2:9" ht="15" customHeight="1" x14ac:dyDescent="0.25">
      <c r="B3645" s="9" t="s">
        <v>4511</v>
      </c>
      <c r="C3645" s="1">
        <v>17</v>
      </c>
      <c r="D3645" s="2" t="s">
        <v>8638</v>
      </c>
      <c r="E3645" s="16"/>
      <c r="F3645" s="16" t="str">
        <f>IF(INDEX(I.Electricity.ES3U19C3,17)="","",INDEX(I.Electricity.ES3U19C3,17))</f>
        <v/>
      </c>
      <c r="G3645" s="16"/>
      <c r="H3645" s="1" t="str">
        <f t="shared" si="118"/>
        <v>Complete</v>
      </c>
      <c r="I3645" s="68" t="s">
        <v>4528</v>
      </c>
    </row>
    <row r="3646" spans="2:9" ht="15" customHeight="1" x14ac:dyDescent="0.25">
      <c r="B3646" s="9" t="s">
        <v>4511</v>
      </c>
      <c r="C3646" s="1">
        <v>18</v>
      </c>
      <c r="D3646" s="2" t="s">
        <v>8638</v>
      </c>
      <c r="E3646" s="16"/>
      <c r="F3646" s="16" t="str">
        <f>IF(INDEX(I.Electricity.ES3U19C3,18)="","",INDEX(I.Electricity.ES3U19C3,18))</f>
        <v/>
      </c>
      <c r="G3646" s="16"/>
      <c r="H3646" s="1" t="str">
        <f t="shared" si="118"/>
        <v>Complete</v>
      </c>
      <c r="I3646" s="68" t="s">
        <v>4529</v>
      </c>
    </row>
    <row r="3647" spans="2:9" ht="15" customHeight="1" x14ac:dyDescent="0.25">
      <c r="B3647" s="9" t="s">
        <v>4511</v>
      </c>
      <c r="C3647" s="1">
        <v>19</v>
      </c>
      <c r="D3647" s="2" t="s">
        <v>8638</v>
      </c>
      <c r="E3647" s="16"/>
      <c r="F3647" s="16" t="str">
        <f>IF(INDEX(I.Electricity.ES3U19C3,19)="","",INDEX(I.Electricity.ES3U19C3,19))</f>
        <v/>
      </c>
      <c r="G3647" s="16"/>
      <c r="H3647" s="1" t="str">
        <f t="shared" si="118"/>
        <v>Complete</v>
      </c>
      <c r="I3647" s="68" t="s">
        <v>4530</v>
      </c>
    </row>
    <row r="3648" spans="2:9" ht="15" customHeight="1" x14ac:dyDescent="0.25">
      <c r="B3648" s="9" t="s">
        <v>4511</v>
      </c>
      <c r="C3648" s="1">
        <v>20</v>
      </c>
      <c r="D3648" s="2" t="s">
        <v>8638</v>
      </c>
      <c r="E3648" s="16"/>
      <c r="F3648" s="16" t="str">
        <f>IF(INDEX(I.Electricity.ES3U19C3,20)="","",INDEX(I.Electricity.ES3U19C3,20))</f>
        <v/>
      </c>
      <c r="G3648" s="16"/>
      <c r="H3648" s="1" t="str">
        <f t="shared" si="118"/>
        <v>Complete</v>
      </c>
      <c r="I3648" s="68" t="s">
        <v>4531</v>
      </c>
    </row>
    <row r="3649" spans="2:9" ht="15" customHeight="1" x14ac:dyDescent="0.25">
      <c r="B3649" s="7" t="s">
        <v>4511</v>
      </c>
      <c r="C3649" s="5">
        <v>21</v>
      </c>
      <c r="D3649" s="6" t="s">
        <v>8638</v>
      </c>
      <c r="E3649" s="76"/>
      <c r="F3649" s="76" t="str">
        <f>IF(INDEX(I.Electricity.ES3U19C3,21)="","",INDEX(I.Electricity.ES3U19C3,21))</f>
        <v/>
      </c>
      <c r="G3649" s="76"/>
      <c r="H3649" s="5" t="str">
        <f t="shared" si="118"/>
        <v>Complete</v>
      </c>
      <c r="I3649" s="71" t="s">
        <v>4532</v>
      </c>
    </row>
    <row r="3650" spans="2:9" ht="15" customHeight="1" x14ac:dyDescent="0.25">
      <c r="B3650" s="9" t="s">
        <v>4533</v>
      </c>
      <c r="C3650" s="1">
        <v>1</v>
      </c>
      <c r="D3650" s="2" t="s">
        <v>8639</v>
      </c>
      <c r="E3650" s="16"/>
      <c r="F3650" s="16" t="str">
        <f>IF(INDEX(I.Electricity.ES3U20C3,1)="","",INDEX(I.Electricity.ES3U20C3,1))</f>
        <v/>
      </c>
      <c r="G3650" s="16"/>
      <c r="H3650" s="1" t="str">
        <f t="shared" ref="H3650:H3670" si="119">IF(AND(I.Developer.ES3=TRUE,I.Facility.UnitCount&gt;=20,I.Developer.C3=TRUE,F3650=""),"Incomplete","Complete")</f>
        <v>Complete</v>
      </c>
      <c r="I3650" s="68" t="s">
        <v>4534</v>
      </c>
    </row>
    <row r="3651" spans="2:9" ht="15" customHeight="1" x14ac:dyDescent="0.25">
      <c r="B3651" s="9" t="s">
        <v>4533</v>
      </c>
      <c r="C3651" s="1">
        <v>2</v>
      </c>
      <c r="D3651" s="2" t="s">
        <v>8639</v>
      </c>
      <c r="E3651" s="16"/>
      <c r="F3651" s="16" t="str">
        <f>IF(INDEX(I.Electricity.ES3U20C3,2)="","",INDEX(I.Electricity.ES3U20C3,2))</f>
        <v/>
      </c>
      <c r="G3651" s="16"/>
      <c r="H3651" s="1" t="str">
        <f t="shared" si="119"/>
        <v>Complete</v>
      </c>
      <c r="I3651" s="68" t="s">
        <v>4535</v>
      </c>
    </row>
    <row r="3652" spans="2:9" ht="15" customHeight="1" x14ac:dyDescent="0.25">
      <c r="B3652" s="9" t="s">
        <v>4533</v>
      </c>
      <c r="C3652" s="1">
        <v>3</v>
      </c>
      <c r="D3652" s="2" t="s">
        <v>8639</v>
      </c>
      <c r="E3652" s="16"/>
      <c r="F3652" s="16" t="str">
        <f>IF(INDEX(I.Electricity.ES3U20C3,3)="","",INDEX(I.Electricity.ES3U20C3,3))</f>
        <v/>
      </c>
      <c r="G3652" s="16"/>
      <c r="H3652" s="1" t="str">
        <f t="shared" si="119"/>
        <v>Complete</v>
      </c>
      <c r="I3652" s="68" t="s">
        <v>4536</v>
      </c>
    </row>
    <row r="3653" spans="2:9" ht="15" customHeight="1" x14ac:dyDescent="0.25">
      <c r="B3653" s="9" t="s">
        <v>4533</v>
      </c>
      <c r="C3653" s="1">
        <v>4</v>
      </c>
      <c r="D3653" s="2" t="s">
        <v>8639</v>
      </c>
      <c r="E3653" s="16"/>
      <c r="F3653" s="16" t="str">
        <f>IF(INDEX(I.Electricity.ES3U20C3,4)="","",INDEX(I.Electricity.ES3U20C3,4))</f>
        <v/>
      </c>
      <c r="G3653" s="16"/>
      <c r="H3653" s="1" t="str">
        <f t="shared" si="119"/>
        <v>Complete</v>
      </c>
      <c r="I3653" s="68" t="s">
        <v>4537</v>
      </c>
    </row>
    <row r="3654" spans="2:9" ht="15" customHeight="1" x14ac:dyDescent="0.25">
      <c r="B3654" s="9" t="s">
        <v>4533</v>
      </c>
      <c r="C3654" s="1">
        <v>5</v>
      </c>
      <c r="D3654" s="2" t="s">
        <v>8639</v>
      </c>
      <c r="E3654" s="16"/>
      <c r="F3654" s="16" t="str">
        <f>IF(INDEX(I.Electricity.ES3U20C3,5)="","",INDEX(I.Electricity.ES3U20C3,5))</f>
        <v/>
      </c>
      <c r="G3654" s="16"/>
      <c r="H3654" s="1" t="str">
        <f t="shared" si="119"/>
        <v>Complete</v>
      </c>
      <c r="I3654" s="68" t="s">
        <v>4538</v>
      </c>
    </row>
    <row r="3655" spans="2:9" ht="15" customHeight="1" x14ac:dyDescent="0.25">
      <c r="B3655" s="9" t="s">
        <v>4533</v>
      </c>
      <c r="C3655" s="1">
        <v>6</v>
      </c>
      <c r="D3655" s="2" t="s">
        <v>8639</v>
      </c>
      <c r="E3655" s="16"/>
      <c r="F3655" s="16" t="str">
        <f>IF(INDEX(I.Electricity.ES3U20C3,6)="","",INDEX(I.Electricity.ES3U20C3,6))</f>
        <v/>
      </c>
      <c r="G3655" s="16"/>
      <c r="H3655" s="1" t="str">
        <f t="shared" si="119"/>
        <v>Complete</v>
      </c>
      <c r="I3655" s="68" t="s">
        <v>4539</v>
      </c>
    </row>
    <row r="3656" spans="2:9" ht="15" customHeight="1" x14ac:dyDescent="0.25">
      <c r="B3656" s="9" t="s">
        <v>4533</v>
      </c>
      <c r="C3656" s="1">
        <v>7</v>
      </c>
      <c r="D3656" s="2" t="s">
        <v>8639</v>
      </c>
      <c r="E3656" s="16"/>
      <c r="F3656" s="16" t="str">
        <f>IF(INDEX(I.Electricity.ES3U20C3,7)="","",INDEX(I.Electricity.ES3U20C3,7))</f>
        <v/>
      </c>
      <c r="G3656" s="16"/>
      <c r="H3656" s="1" t="str">
        <f t="shared" si="119"/>
        <v>Complete</v>
      </c>
      <c r="I3656" s="68" t="s">
        <v>4540</v>
      </c>
    </row>
    <row r="3657" spans="2:9" ht="15" customHeight="1" x14ac:dyDescent="0.25">
      <c r="B3657" s="9" t="s">
        <v>4533</v>
      </c>
      <c r="C3657" s="1">
        <v>8</v>
      </c>
      <c r="D3657" s="2" t="s">
        <v>8639</v>
      </c>
      <c r="E3657" s="16"/>
      <c r="F3657" s="16" t="str">
        <f>IF(INDEX(I.Electricity.ES3U20C3,8)="","",INDEX(I.Electricity.ES3U20C3,8))</f>
        <v/>
      </c>
      <c r="G3657" s="16"/>
      <c r="H3657" s="1" t="str">
        <f t="shared" si="119"/>
        <v>Complete</v>
      </c>
      <c r="I3657" s="68" t="s">
        <v>4541</v>
      </c>
    </row>
    <row r="3658" spans="2:9" ht="15" customHeight="1" x14ac:dyDescent="0.25">
      <c r="B3658" s="9" t="s">
        <v>4533</v>
      </c>
      <c r="C3658" s="1">
        <v>9</v>
      </c>
      <c r="D3658" s="2" t="s">
        <v>8639</v>
      </c>
      <c r="E3658" s="16"/>
      <c r="F3658" s="16" t="str">
        <f>IF(INDEX(I.Electricity.ES3U20C3,9)="","",INDEX(I.Electricity.ES3U20C3,9))</f>
        <v/>
      </c>
      <c r="G3658" s="16"/>
      <c r="H3658" s="1" t="str">
        <f t="shared" si="119"/>
        <v>Complete</v>
      </c>
      <c r="I3658" s="68" t="s">
        <v>4542</v>
      </c>
    </row>
    <row r="3659" spans="2:9" ht="15" customHeight="1" x14ac:dyDescent="0.25">
      <c r="B3659" s="9" t="s">
        <v>4533</v>
      </c>
      <c r="C3659" s="1">
        <v>10</v>
      </c>
      <c r="D3659" s="2" t="s">
        <v>8639</v>
      </c>
      <c r="E3659" s="16"/>
      <c r="F3659" s="16" t="str">
        <f>IF(INDEX(I.Electricity.ES3U20C3,10)="","",INDEX(I.Electricity.ES3U20C3,10))</f>
        <v/>
      </c>
      <c r="G3659" s="16"/>
      <c r="H3659" s="1" t="str">
        <f t="shared" si="119"/>
        <v>Complete</v>
      </c>
      <c r="I3659" s="68" t="s">
        <v>4543</v>
      </c>
    </row>
    <row r="3660" spans="2:9" ht="15" customHeight="1" x14ac:dyDescent="0.25">
      <c r="B3660" s="9" t="s">
        <v>4533</v>
      </c>
      <c r="C3660" s="1">
        <v>11</v>
      </c>
      <c r="D3660" s="2" t="s">
        <v>8639</v>
      </c>
      <c r="E3660" s="16"/>
      <c r="F3660" s="16" t="str">
        <f>IF(INDEX(I.Electricity.ES3U20C3,11)="","",INDEX(I.Electricity.ES3U20C3,11))</f>
        <v/>
      </c>
      <c r="G3660" s="16"/>
      <c r="H3660" s="1" t="str">
        <f t="shared" si="119"/>
        <v>Complete</v>
      </c>
      <c r="I3660" s="68" t="s">
        <v>4544</v>
      </c>
    </row>
    <row r="3661" spans="2:9" ht="15" customHeight="1" x14ac:dyDescent="0.25">
      <c r="B3661" s="9" t="s">
        <v>4533</v>
      </c>
      <c r="C3661" s="1">
        <v>12</v>
      </c>
      <c r="D3661" s="2" t="s">
        <v>8639</v>
      </c>
      <c r="E3661" s="16"/>
      <c r="F3661" s="16" t="str">
        <f>IF(INDEX(I.Electricity.ES3U20C3,12)="","",INDEX(I.Electricity.ES3U20C3,12))</f>
        <v/>
      </c>
      <c r="G3661" s="16"/>
      <c r="H3661" s="1" t="str">
        <f t="shared" si="119"/>
        <v>Complete</v>
      </c>
      <c r="I3661" s="68" t="s">
        <v>4545</v>
      </c>
    </row>
    <row r="3662" spans="2:9" ht="15" customHeight="1" x14ac:dyDescent="0.25">
      <c r="B3662" s="9" t="s">
        <v>4533</v>
      </c>
      <c r="C3662" s="1">
        <v>13</v>
      </c>
      <c r="D3662" s="2" t="s">
        <v>8639</v>
      </c>
      <c r="E3662" s="16"/>
      <c r="F3662" s="16" t="str">
        <f>IF(INDEX(I.Electricity.ES3U20C3,13)="","",INDEX(I.Electricity.ES3U20C3,13))</f>
        <v/>
      </c>
      <c r="G3662" s="16"/>
      <c r="H3662" s="1" t="str">
        <f t="shared" si="119"/>
        <v>Complete</v>
      </c>
      <c r="I3662" s="68" t="s">
        <v>4546</v>
      </c>
    </row>
    <row r="3663" spans="2:9" ht="15" customHeight="1" x14ac:dyDescent="0.25">
      <c r="B3663" s="9" t="s">
        <v>4533</v>
      </c>
      <c r="C3663" s="1">
        <v>14</v>
      </c>
      <c r="D3663" s="2" t="s">
        <v>8639</v>
      </c>
      <c r="E3663" s="16"/>
      <c r="F3663" s="16" t="str">
        <f>IF(INDEX(I.Electricity.ES3U20C3,14)="","",INDEX(I.Electricity.ES3U20C3,14))</f>
        <v/>
      </c>
      <c r="G3663" s="16"/>
      <c r="H3663" s="1" t="str">
        <f t="shared" si="119"/>
        <v>Complete</v>
      </c>
      <c r="I3663" s="68" t="s">
        <v>4547</v>
      </c>
    </row>
    <row r="3664" spans="2:9" ht="15" customHeight="1" x14ac:dyDescent="0.25">
      <c r="B3664" s="9" t="s">
        <v>4533</v>
      </c>
      <c r="C3664" s="1">
        <v>15</v>
      </c>
      <c r="D3664" s="2" t="s">
        <v>8639</v>
      </c>
      <c r="E3664" s="16"/>
      <c r="F3664" s="16" t="str">
        <f>IF(INDEX(I.Electricity.ES3U20C3,15)="","",INDEX(I.Electricity.ES3U20C3,15))</f>
        <v/>
      </c>
      <c r="G3664" s="16"/>
      <c r="H3664" s="1" t="str">
        <f t="shared" si="119"/>
        <v>Complete</v>
      </c>
      <c r="I3664" s="68" t="s">
        <v>4548</v>
      </c>
    </row>
    <row r="3665" spans="2:9" ht="15" customHeight="1" x14ac:dyDescent="0.25">
      <c r="B3665" s="9" t="s">
        <v>4533</v>
      </c>
      <c r="C3665" s="1">
        <v>16</v>
      </c>
      <c r="D3665" s="2" t="s">
        <v>8639</v>
      </c>
      <c r="E3665" s="16"/>
      <c r="F3665" s="16" t="str">
        <f>IF(INDEX(I.Electricity.ES3U20C3,16)="","",INDEX(I.Electricity.ES3U20C3,16))</f>
        <v/>
      </c>
      <c r="G3665" s="16"/>
      <c r="H3665" s="1" t="str">
        <f t="shared" si="119"/>
        <v>Complete</v>
      </c>
      <c r="I3665" s="68" t="s">
        <v>4549</v>
      </c>
    </row>
    <row r="3666" spans="2:9" ht="15" customHeight="1" x14ac:dyDescent="0.25">
      <c r="B3666" s="9" t="s">
        <v>4533</v>
      </c>
      <c r="C3666" s="1">
        <v>17</v>
      </c>
      <c r="D3666" s="2" t="s">
        <v>8639</v>
      </c>
      <c r="E3666" s="16"/>
      <c r="F3666" s="16" t="str">
        <f>IF(INDEX(I.Electricity.ES3U20C3,17)="","",INDEX(I.Electricity.ES3U20C3,17))</f>
        <v/>
      </c>
      <c r="G3666" s="16"/>
      <c r="H3666" s="1" t="str">
        <f t="shared" si="119"/>
        <v>Complete</v>
      </c>
      <c r="I3666" s="68" t="s">
        <v>4550</v>
      </c>
    </row>
    <row r="3667" spans="2:9" ht="15" customHeight="1" x14ac:dyDescent="0.25">
      <c r="B3667" s="9" t="s">
        <v>4533</v>
      </c>
      <c r="C3667" s="1">
        <v>18</v>
      </c>
      <c r="D3667" s="2" t="s">
        <v>8639</v>
      </c>
      <c r="E3667" s="16"/>
      <c r="F3667" s="16" t="str">
        <f>IF(INDEX(I.Electricity.ES3U20C3,18)="","",INDEX(I.Electricity.ES3U20C3,18))</f>
        <v/>
      </c>
      <c r="G3667" s="16"/>
      <c r="H3667" s="1" t="str">
        <f t="shared" si="119"/>
        <v>Complete</v>
      </c>
      <c r="I3667" s="68" t="s">
        <v>4551</v>
      </c>
    </row>
    <row r="3668" spans="2:9" ht="15" customHeight="1" x14ac:dyDescent="0.25">
      <c r="B3668" s="9" t="s">
        <v>4533</v>
      </c>
      <c r="C3668" s="1">
        <v>19</v>
      </c>
      <c r="D3668" s="2" t="s">
        <v>8639</v>
      </c>
      <c r="E3668" s="16"/>
      <c r="F3668" s="16" t="str">
        <f>IF(INDEX(I.Electricity.ES3U20C3,19)="","",INDEX(I.Electricity.ES3U20C3,19))</f>
        <v/>
      </c>
      <c r="G3668" s="16"/>
      <c r="H3668" s="1" t="str">
        <f t="shared" si="119"/>
        <v>Complete</v>
      </c>
      <c r="I3668" s="68" t="s">
        <v>4552</v>
      </c>
    </row>
    <row r="3669" spans="2:9" ht="15" customHeight="1" x14ac:dyDescent="0.25">
      <c r="B3669" s="9" t="s">
        <v>4533</v>
      </c>
      <c r="C3669" s="1">
        <v>20</v>
      </c>
      <c r="D3669" s="2" t="s">
        <v>8639</v>
      </c>
      <c r="E3669" s="16"/>
      <c r="F3669" s="16" t="str">
        <f>IF(INDEX(I.Electricity.ES3U20C3,20)="","",INDEX(I.Electricity.ES3U20C3,20))</f>
        <v/>
      </c>
      <c r="G3669" s="16"/>
      <c r="H3669" s="1" t="str">
        <f t="shared" si="119"/>
        <v>Complete</v>
      </c>
      <c r="I3669" s="68" t="s">
        <v>4553</v>
      </c>
    </row>
    <row r="3670" spans="2:9" ht="15" customHeight="1" x14ac:dyDescent="0.25">
      <c r="B3670" s="7" t="s">
        <v>4533</v>
      </c>
      <c r="C3670" s="5">
        <v>21</v>
      </c>
      <c r="D3670" s="6" t="s">
        <v>8639</v>
      </c>
      <c r="E3670" s="76"/>
      <c r="F3670" s="76" t="str">
        <f>IF(INDEX(I.Electricity.ES3U20C3,21)="","",INDEX(I.Electricity.ES3U20C3,21))</f>
        <v/>
      </c>
      <c r="G3670" s="76"/>
      <c r="H3670" s="5" t="str">
        <f t="shared" si="119"/>
        <v>Complete</v>
      </c>
      <c r="I3670" s="71" t="s">
        <v>4554</v>
      </c>
    </row>
    <row r="3671" spans="2:9" ht="15" customHeight="1" x14ac:dyDescent="0.25">
      <c r="B3671" s="9" t="s">
        <v>4555</v>
      </c>
      <c r="C3671" s="1">
        <v>1</v>
      </c>
      <c r="D3671" s="2" t="s">
        <v>8640</v>
      </c>
      <c r="E3671" s="16"/>
      <c r="F3671" s="16" t="str">
        <f>IF(INDEX(I.Electricity.ES3U1C4,1)="","",INDEX(I.Electricity.ES3U1C4,1))</f>
        <v/>
      </c>
      <c r="G3671" s="16"/>
      <c r="H3671" s="1" t="str">
        <f>IF(AND(I.Developer.ES3=TRUE,I.Facility.UnitCount&gt;=1,I.Developer.C4=TRUE,F3671=""),"Incomplete","Complete")</f>
        <v>Complete</v>
      </c>
      <c r="I3671" s="68" t="s">
        <v>4556</v>
      </c>
    </row>
    <row r="3672" spans="2:9" ht="15" customHeight="1" x14ac:dyDescent="0.25">
      <c r="B3672" s="9" t="s">
        <v>4555</v>
      </c>
      <c r="C3672" s="1">
        <v>2</v>
      </c>
      <c r="D3672" s="2" t="s">
        <v>8640</v>
      </c>
      <c r="E3672" s="16"/>
      <c r="F3672" s="16" t="str">
        <f>IF(INDEX(I.Electricity.ES3U1C4,2)="","",INDEX(I.Electricity.ES3U1C4,2))</f>
        <v/>
      </c>
      <c r="G3672" s="16"/>
      <c r="H3672" s="1" t="str">
        <f>IF(AND(I.Developer.ES3=TRUE,I.Facility.UnitCount&gt;=1,I.Developer.C4=TRUE,F3672=""),"Incomplete","Complete")</f>
        <v>Complete</v>
      </c>
      <c r="I3672" s="68" t="s">
        <v>4557</v>
      </c>
    </row>
    <row r="3673" spans="2:9" ht="15" customHeight="1" x14ac:dyDescent="0.25">
      <c r="B3673" s="7" t="s">
        <v>4555</v>
      </c>
      <c r="C3673" s="5">
        <v>3</v>
      </c>
      <c r="D3673" s="6" t="s">
        <v>8640</v>
      </c>
      <c r="E3673" s="76"/>
      <c r="F3673" s="76" t="str">
        <f>IF(INDEX(I.Electricity.ES3U1C4,3)="","",INDEX(I.Electricity.ES3U1C4,3))</f>
        <v/>
      </c>
      <c r="G3673" s="76"/>
      <c r="H3673" s="5" t="str">
        <f>IF(AND(I.Developer.ES3=TRUE,I.Facility.UnitCount&gt;=1,I.Developer.C4=TRUE,F3673=""),"Incomplete","Complete")</f>
        <v>Complete</v>
      </c>
      <c r="I3673" s="71" t="s">
        <v>4558</v>
      </c>
    </row>
    <row r="3674" spans="2:9" ht="15" customHeight="1" x14ac:dyDescent="0.25">
      <c r="B3674" s="9" t="s">
        <v>4559</v>
      </c>
      <c r="C3674" s="1">
        <v>1</v>
      </c>
      <c r="D3674" s="2" t="s">
        <v>8641</v>
      </c>
      <c r="E3674" s="16"/>
      <c r="F3674" s="16" t="str">
        <f>IF(INDEX(I.Electricity.ES3U2C4,1)="","",INDEX(I.Electricity.ES3U2C4,1))</f>
        <v/>
      </c>
      <c r="G3674" s="16"/>
      <c r="H3674" s="1" t="str">
        <f>IF(AND(I.Developer.ES3=TRUE,I.Facility.UnitCount&gt;=2,I.Developer.C4=TRUE,F3674=""),"Incomplete","Complete")</f>
        <v>Complete</v>
      </c>
      <c r="I3674" s="68" t="s">
        <v>4560</v>
      </c>
    </row>
    <row r="3675" spans="2:9" ht="15" customHeight="1" x14ac:dyDescent="0.25">
      <c r="B3675" s="9" t="s">
        <v>4559</v>
      </c>
      <c r="C3675" s="1">
        <v>2</v>
      </c>
      <c r="D3675" s="2" t="s">
        <v>8641</v>
      </c>
      <c r="E3675" s="16"/>
      <c r="F3675" s="16" t="str">
        <f>IF(INDEX(I.Electricity.ES3U2C4,2)="","",INDEX(I.Electricity.ES3U2C4,2))</f>
        <v/>
      </c>
      <c r="G3675" s="16"/>
      <c r="H3675" s="1" t="str">
        <f>IF(AND(I.Developer.ES3=TRUE,I.Facility.UnitCount&gt;=2,I.Developer.C4=TRUE,F3675=""),"Incomplete","Complete")</f>
        <v>Complete</v>
      </c>
      <c r="I3675" s="68" t="s">
        <v>4561</v>
      </c>
    </row>
    <row r="3676" spans="2:9" ht="15" customHeight="1" x14ac:dyDescent="0.25">
      <c r="B3676" s="7" t="s">
        <v>4559</v>
      </c>
      <c r="C3676" s="5">
        <v>3</v>
      </c>
      <c r="D3676" s="6" t="s">
        <v>8641</v>
      </c>
      <c r="E3676" s="76"/>
      <c r="F3676" s="76" t="str">
        <f>IF(INDEX(I.Electricity.ES3U2C4,3)="","",INDEX(I.Electricity.ES3U2C4,3))</f>
        <v/>
      </c>
      <c r="G3676" s="76"/>
      <c r="H3676" s="5" t="str">
        <f>IF(AND(I.Developer.ES3=TRUE,I.Facility.UnitCount&gt;=2,I.Developer.C4=TRUE,F3676=""),"Incomplete","Complete")</f>
        <v>Complete</v>
      </c>
      <c r="I3676" s="71" t="s">
        <v>4562</v>
      </c>
    </row>
    <row r="3677" spans="2:9" ht="15" customHeight="1" x14ac:dyDescent="0.25">
      <c r="B3677" s="9" t="s">
        <v>4563</v>
      </c>
      <c r="C3677" s="1">
        <v>1</v>
      </c>
      <c r="D3677" s="2" t="s">
        <v>8642</v>
      </c>
      <c r="E3677" s="16"/>
      <c r="F3677" s="16" t="str">
        <f>IF(INDEX(I.Electricity.ES3U3C4,1)="","",INDEX(I.Electricity.ES3U3C4,1))</f>
        <v/>
      </c>
      <c r="G3677" s="16"/>
      <c r="H3677" s="1" t="str">
        <f>IF(AND(I.Developer.ES3=TRUE,I.Facility.UnitCount&gt;=3,I.Developer.C4=TRUE,F3677=""),"Incomplete","Complete")</f>
        <v>Complete</v>
      </c>
      <c r="I3677" s="68" t="s">
        <v>4564</v>
      </c>
    </row>
    <row r="3678" spans="2:9" ht="15" customHeight="1" x14ac:dyDescent="0.25">
      <c r="B3678" s="9" t="s">
        <v>4563</v>
      </c>
      <c r="C3678" s="1">
        <v>2</v>
      </c>
      <c r="D3678" s="2" t="s">
        <v>8642</v>
      </c>
      <c r="E3678" s="16"/>
      <c r="F3678" s="16" t="str">
        <f>IF(INDEX(I.Electricity.ES3U3C4,2)="","",INDEX(I.Electricity.ES3U3C4,2))</f>
        <v/>
      </c>
      <c r="G3678" s="16"/>
      <c r="H3678" s="1" t="str">
        <f>IF(AND(I.Developer.ES3=TRUE,I.Facility.UnitCount&gt;=3,I.Developer.C4=TRUE,F3678=""),"Incomplete","Complete")</f>
        <v>Complete</v>
      </c>
      <c r="I3678" s="68" t="s">
        <v>4565</v>
      </c>
    </row>
    <row r="3679" spans="2:9" ht="15" customHeight="1" x14ac:dyDescent="0.25">
      <c r="B3679" s="7" t="s">
        <v>4563</v>
      </c>
      <c r="C3679" s="5">
        <v>3</v>
      </c>
      <c r="D3679" s="6" t="s">
        <v>8642</v>
      </c>
      <c r="E3679" s="76"/>
      <c r="F3679" s="76" t="str">
        <f>IF(INDEX(I.Electricity.ES3U3C4,3)="","",INDEX(I.Electricity.ES3U3C4,3))</f>
        <v/>
      </c>
      <c r="G3679" s="76"/>
      <c r="H3679" s="5" t="str">
        <f>IF(AND(I.Developer.ES3=TRUE,I.Facility.UnitCount&gt;=3,I.Developer.C4=TRUE,F3679=""),"Incomplete","Complete")</f>
        <v>Complete</v>
      </c>
      <c r="I3679" s="71" t="s">
        <v>4566</v>
      </c>
    </row>
    <row r="3680" spans="2:9" ht="15" customHeight="1" x14ac:dyDescent="0.25">
      <c r="B3680" s="9" t="s">
        <v>4567</v>
      </c>
      <c r="C3680" s="1">
        <v>1</v>
      </c>
      <c r="D3680" s="2" t="s">
        <v>8643</v>
      </c>
      <c r="E3680" s="16"/>
      <c r="F3680" s="16" t="str">
        <f>IF(INDEX(I.Electricity.ES3U4C4,1)="","",INDEX(I.Electricity.ES3U4C4,1))</f>
        <v/>
      </c>
      <c r="G3680" s="16"/>
      <c r="H3680" s="1" t="str">
        <f>IF(AND(I.Developer.ES3=TRUE,I.Facility.UnitCount&gt;=4,I.Developer.C4=TRUE,F3680=""),"Incomplete","Complete")</f>
        <v>Complete</v>
      </c>
      <c r="I3680" s="68" t="s">
        <v>4568</v>
      </c>
    </row>
    <row r="3681" spans="2:9" ht="15" customHeight="1" x14ac:dyDescent="0.25">
      <c r="B3681" s="9" t="s">
        <v>4567</v>
      </c>
      <c r="C3681" s="1">
        <v>2</v>
      </c>
      <c r="D3681" s="2" t="s">
        <v>8643</v>
      </c>
      <c r="E3681" s="16"/>
      <c r="F3681" s="16" t="str">
        <f>IF(INDEX(I.Electricity.ES3U4C4,2)="","",INDEX(I.Electricity.ES3U4C4,2))</f>
        <v/>
      </c>
      <c r="G3681" s="16"/>
      <c r="H3681" s="1" t="str">
        <f>IF(AND(I.Developer.ES3=TRUE,I.Facility.UnitCount&gt;=4,I.Developer.C4=TRUE,F3681=""),"Incomplete","Complete")</f>
        <v>Complete</v>
      </c>
      <c r="I3681" s="68" t="s">
        <v>4569</v>
      </c>
    </row>
    <row r="3682" spans="2:9" ht="15" customHeight="1" x14ac:dyDescent="0.25">
      <c r="B3682" s="7" t="s">
        <v>4567</v>
      </c>
      <c r="C3682" s="5">
        <v>3</v>
      </c>
      <c r="D3682" s="6" t="s">
        <v>8643</v>
      </c>
      <c r="E3682" s="76"/>
      <c r="F3682" s="76" t="str">
        <f>IF(INDEX(I.Electricity.ES3U4C4,3)="","",INDEX(I.Electricity.ES3U4C4,3))</f>
        <v/>
      </c>
      <c r="G3682" s="76"/>
      <c r="H3682" s="5" t="str">
        <f>IF(AND(I.Developer.ES3=TRUE,I.Facility.UnitCount&gt;=4,I.Developer.C4=TRUE,F3682=""),"Incomplete","Complete")</f>
        <v>Complete</v>
      </c>
      <c r="I3682" s="71" t="s">
        <v>4570</v>
      </c>
    </row>
    <row r="3683" spans="2:9" ht="15" customHeight="1" x14ac:dyDescent="0.25">
      <c r="B3683" s="9" t="s">
        <v>4571</v>
      </c>
      <c r="C3683" s="1">
        <v>1</v>
      </c>
      <c r="D3683" s="2" t="s">
        <v>8644</v>
      </c>
      <c r="E3683" s="16"/>
      <c r="F3683" s="16" t="str">
        <f>IF(INDEX(I.Electricity.ES3U5C4,1)="","",INDEX(I.Electricity.ES3U5C4,1))</f>
        <v/>
      </c>
      <c r="G3683" s="16"/>
      <c r="H3683" s="1" t="str">
        <f>IF(AND(I.Developer.ES3=TRUE,I.Facility.UnitCount&gt;=5,I.Developer.C4=TRUE,F3683=""),"Incomplete","Complete")</f>
        <v>Complete</v>
      </c>
      <c r="I3683" s="68" t="s">
        <v>4572</v>
      </c>
    </row>
    <row r="3684" spans="2:9" ht="15" customHeight="1" x14ac:dyDescent="0.25">
      <c r="B3684" s="9" t="s">
        <v>4571</v>
      </c>
      <c r="C3684" s="1">
        <v>2</v>
      </c>
      <c r="D3684" s="2" t="s">
        <v>8644</v>
      </c>
      <c r="E3684" s="16"/>
      <c r="F3684" s="16" t="str">
        <f>IF(INDEX(I.Electricity.ES3U5C4,2)="","",INDEX(I.Electricity.ES3U5C4,2))</f>
        <v/>
      </c>
      <c r="G3684" s="16"/>
      <c r="H3684" s="1" t="str">
        <f>IF(AND(I.Developer.ES3=TRUE,I.Facility.UnitCount&gt;=5,I.Developer.C4=TRUE,F3684=""),"Incomplete","Complete")</f>
        <v>Complete</v>
      </c>
      <c r="I3684" s="68" t="s">
        <v>4573</v>
      </c>
    </row>
    <row r="3685" spans="2:9" ht="15" customHeight="1" x14ac:dyDescent="0.25">
      <c r="B3685" s="7" t="s">
        <v>4571</v>
      </c>
      <c r="C3685" s="5">
        <v>3</v>
      </c>
      <c r="D3685" s="6" t="s">
        <v>8644</v>
      </c>
      <c r="E3685" s="76"/>
      <c r="F3685" s="76" t="str">
        <f>IF(INDEX(I.Electricity.ES3U5C4,3)="","",INDEX(I.Electricity.ES3U5C4,3))</f>
        <v/>
      </c>
      <c r="G3685" s="76"/>
      <c r="H3685" s="5" t="str">
        <f>IF(AND(I.Developer.ES3=TRUE,I.Facility.UnitCount&gt;=5,I.Developer.C4=TRUE,F3685=""),"Incomplete","Complete")</f>
        <v>Complete</v>
      </c>
      <c r="I3685" s="71" t="s">
        <v>4574</v>
      </c>
    </row>
    <row r="3686" spans="2:9" ht="15" customHeight="1" x14ac:dyDescent="0.25">
      <c r="B3686" s="9" t="s">
        <v>4575</v>
      </c>
      <c r="C3686" s="1">
        <v>1</v>
      </c>
      <c r="D3686" s="2" t="s">
        <v>8645</v>
      </c>
      <c r="E3686" s="16"/>
      <c r="F3686" s="16" t="str">
        <f>IF(INDEX(I.Electricity.ES3U6C4,1)="","",INDEX(I.Electricity.ES3U6C4,1))</f>
        <v/>
      </c>
      <c r="G3686" s="16"/>
      <c r="H3686" s="1" t="str">
        <f>IF(AND(I.Developer.ES3=TRUE,I.Facility.UnitCount&gt;=6,I.Developer.C4=TRUE,F3686=""),"Incomplete","Complete")</f>
        <v>Complete</v>
      </c>
      <c r="I3686" s="68" t="s">
        <v>4576</v>
      </c>
    </row>
    <row r="3687" spans="2:9" ht="15" customHeight="1" x14ac:dyDescent="0.25">
      <c r="B3687" s="9" t="s">
        <v>4575</v>
      </c>
      <c r="C3687" s="1">
        <v>2</v>
      </c>
      <c r="D3687" s="2" t="s">
        <v>8645</v>
      </c>
      <c r="E3687" s="16"/>
      <c r="F3687" s="16" t="str">
        <f>IF(INDEX(I.Electricity.ES3U6C4,2)="","",INDEX(I.Electricity.ES3U6C4,2))</f>
        <v/>
      </c>
      <c r="G3687" s="16"/>
      <c r="H3687" s="1" t="str">
        <f>IF(AND(I.Developer.ES3=TRUE,I.Facility.UnitCount&gt;=6,I.Developer.C4=TRUE,F3687=""),"Incomplete","Complete")</f>
        <v>Complete</v>
      </c>
      <c r="I3687" s="68" t="s">
        <v>4577</v>
      </c>
    </row>
    <row r="3688" spans="2:9" ht="15" customHeight="1" x14ac:dyDescent="0.25">
      <c r="B3688" s="7" t="s">
        <v>4575</v>
      </c>
      <c r="C3688" s="5">
        <v>3</v>
      </c>
      <c r="D3688" s="6" t="s">
        <v>8645</v>
      </c>
      <c r="E3688" s="76"/>
      <c r="F3688" s="76" t="str">
        <f>IF(INDEX(I.Electricity.ES3U6C4,3)="","",INDEX(I.Electricity.ES3U6C4,3))</f>
        <v/>
      </c>
      <c r="G3688" s="76"/>
      <c r="H3688" s="5" t="str">
        <f>IF(AND(I.Developer.ES3=TRUE,I.Facility.UnitCount&gt;=6,I.Developer.C4=TRUE,F3688=""),"Incomplete","Complete")</f>
        <v>Complete</v>
      </c>
      <c r="I3688" s="71" t="s">
        <v>4578</v>
      </c>
    </row>
    <row r="3689" spans="2:9" ht="15" customHeight="1" x14ac:dyDescent="0.25">
      <c r="B3689" s="9" t="s">
        <v>4579</v>
      </c>
      <c r="C3689" s="1">
        <v>1</v>
      </c>
      <c r="D3689" s="2" t="s">
        <v>8646</v>
      </c>
      <c r="E3689" s="16"/>
      <c r="F3689" s="16" t="str">
        <f>IF(INDEX(I.Electricity.ES3U7C4,1)="","",INDEX(I.Electricity.ES3U7C4,1))</f>
        <v/>
      </c>
      <c r="G3689" s="16"/>
      <c r="H3689" s="1" t="str">
        <f>IF(AND(I.Developer.ES3=TRUE,I.Facility.UnitCount&gt;=7,I.Developer.C4=TRUE,F3689=""),"Incomplete","Complete")</f>
        <v>Complete</v>
      </c>
      <c r="I3689" s="68" t="s">
        <v>4580</v>
      </c>
    </row>
    <row r="3690" spans="2:9" ht="15" customHeight="1" x14ac:dyDescent="0.25">
      <c r="B3690" s="9" t="s">
        <v>4579</v>
      </c>
      <c r="C3690" s="1">
        <v>2</v>
      </c>
      <c r="D3690" s="2" t="s">
        <v>8646</v>
      </c>
      <c r="E3690" s="16"/>
      <c r="F3690" s="16" t="str">
        <f>IF(INDEX(I.Electricity.ES3U7C4,2)="","",INDEX(I.Electricity.ES3U7C4,2))</f>
        <v/>
      </c>
      <c r="G3690" s="16"/>
      <c r="H3690" s="1" t="str">
        <f>IF(AND(I.Developer.ES3=TRUE,I.Facility.UnitCount&gt;=7,I.Developer.C4=TRUE,F3690=""),"Incomplete","Complete")</f>
        <v>Complete</v>
      </c>
      <c r="I3690" s="68" t="s">
        <v>4581</v>
      </c>
    </row>
    <row r="3691" spans="2:9" ht="15" customHeight="1" x14ac:dyDescent="0.25">
      <c r="B3691" s="7" t="s">
        <v>4579</v>
      </c>
      <c r="C3691" s="5">
        <v>3</v>
      </c>
      <c r="D3691" s="6" t="s">
        <v>8646</v>
      </c>
      <c r="E3691" s="76"/>
      <c r="F3691" s="76" t="str">
        <f>IF(INDEX(I.Electricity.ES3U7C4,3)="","",INDEX(I.Electricity.ES3U7C4,3))</f>
        <v/>
      </c>
      <c r="G3691" s="76"/>
      <c r="H3691" s="5" t="str">
        <f>IF(AND(I.Developer.ES3=TRUE,I.Facility.UnitCount&gt;=7,I.Developer.C4=TRUE,F3691=""),"Incomplete","Complete")</f>
        <v>Complete</v>
      </c>
      <c r="I3691" s="71" t="s">
        <v>4582</v>
      </c>
    </row>
    <row r="3692" spans="2:9" ht="15" customHeight="1" x14ac:dyDescent="0.25">
      <c r="B3692" s="9" t="s">
        <v>4583</v>
      </c>
      <c r="C3692" s="1">
        <v>1</v>
      </c>
      <c r="D3692" s="2" t="s">
        <v>8647</v>
      </c>
      <c r="E3692" s="16"/>
      <c r="F3692" s="16" t="str">
        <f>IF(INDEX(I.Electricity.ES3U8C4,1)="","",INDEX(I.Electricity.ES3U8C4,1))</f>
        <v/>
      </c>
      <c r="G3692" s="16"/>
      <c r="H3692" s="1" t="str">
        <f>IF(AND(I.Developer.ES3=TRUE,I.Facility.UnitCount&gt;=8,I.Developer.C4=TRUE,F3692=""),"Incomplete","Complete")</f>
        <v>Complete</v>
      </c>
      <c r="I3692" s="68" t="s">
        <v>4584</v>
      </c>
    </row>
    <row r="3693" spans="2:9" ht="15" customHeight="1" x14ac:dyDescent="0.25">
      <c r="B3693" s="9" t="s">
        <v>4583</v>
      </c>
      <c r="C3693" s="1">
        <v>2</v>
      </c>
      <c r="D3693" s="2" t="s">
        <v>8647</v>
      </c>
      <c r="E3693" s="16"/>
      <c r="F3693" s="16" t="str">
        <f>IF(INDEX(I.Electricity.ES3U8C4,2)="","",INDEX(I.Electricity.ES3U8C4,2))</f>
        <v/>
      </c>
      <c r="G3693" s="16"/>
      <c r="H3693" s="1" t="str">
        <f>IF(AND(I.Developer.ES3=TRUE,I.Facility.UnitCount&gt;=8,I.Developer.C4=TRUE,F3693=""),"Incomplete","Complete")</f>
        <v>Complete</v>
      </c>
      <c r="I3693" s="68" t="s">
        <v>4585</v>
      </c>
    </row>
    <row r="3694" spans="2:9" ht="15" customHeight="1" x14ac:dyDescent="0.25">
      <c r="B3694" s="7" t="s">
        <v>4583</v>
      </c>
      <c r="C3694" s="5">
        <v>3</v>
      </c>
      <c r="D3694" s="6" t="s">
        <v>8647</v>
      </c>
      <c r="E3694" s="76"/>
      <c r="F3694" s="76" t="str">
        <f>IF(INDEX(I.Electricity.ES3U8C4,3)="","",INDEX(I.Electricity.ES3U8C4,3))</f>
        <v/>
      </c>
      <c r="G3694" s="76"/>
      <c r="H3694" s="5" t="str">
        <f>IF(AND(I.Developer.ES3=TRUE,I.Facility.UnitCount&gt;=8,I.Developer.C4=TRUE,F3694=""),"Incomplete","Complete")</f>
        <v>Complete</v>
      </c>
      <c r="I3694" s="71" t="s">
        <v>4586</v>
      </c>
    </row>
    <row r="3695" spans="2:9" ht="15" customHeight="1" x14ac:dyDescent="0.25">
      <c r="B3695" s="9" t="s">
        <v>4587</v>
      </c>
      <c r="C3695" s="1">
        <v>1</v>
      </c>
      <c r="D3695" s="2" t="s">
        <v>8648</v>
      </c>
      <c r="E3695" s="16"/>
      <c r="F3695" s="16" t="str">
        <f>IF(INDEX(I.Electricity.ES3U9C4,1)="","",INDEX(I.Electricity.ES3U9C4,1))</f>
        <v/>
      </c>
      <c r="G3695" s="16"/>
      <c r="H3695" s="1" t="str">
        <f>IF(AND(I.Developer.ES3=TRUE,I.Facility.UnitCount&gt;=9,I.Developer.C4=TRUE,F3695=""),"Incomplete","Complete")</f>
        <v>Complete</v>
      </c>
      <c r="I3695" s="68" t="s">
        <v>4588</v>
      </c>
    </row>
    <row r="3696" spans="2:9" ht="15" customHeight="1" x14ac:dyDescent="0.25">
      <c r="B3696" s="9" t="s">
        <v>4587</v>
      </c>
      <c r="C3696" s="1">
        <v>2</v>
      </c>
      <c r="D3696" s="2" t="s">
        <v>8648</v>
      </c>
      <c r="E3696" s="16"/>
      <c r="F3696" s="16" t="str">
        <f>IF(INDEX(I.Electricity.ES3U9C4,2)="","",INDEX(I.Electricity.ES3U9C4,2))</f>
        <v/>
      </c>
      <c r="G3696" s="16"/>
      <c r="H3696" s="1" t="str">
        <f>IF(AND(I.Developer.ES3=TRUE,I.Facility.UnitCount&gt;=9,I.Developer.C4=TRUE,F3696=""),"Incomplete","Complete")</f>
        <v>Complete</v>
      </c>
      <c r="I3696" s="68" t="s">
        <v>4589</v>
      </c>
    </row>
    <row r="3697" spans="2:9" ht="15" customHeight="1" x14ac:dyDescent="0.25">
      <c r="B3697" s="7" t="s">
        <v>4587</v>
      </c>
      <c r="C3697" s="5">
        <v>3</v>
      </c>
      <c r="D3697" s="6" t="s">
        <v>8648</v>
      </c>
      <c r="E3697" s="76"/>
      <c r="F3697" s="76" t="str">
        <f>IF(INDEX(I.Electricity.ES3U9C4,3)="","",INDEX(I.Electricity.ES3U9C4,3))</f>
        <v/>
      </c>
      <c r="G3697" s="76"/>
      <c r="H3697" s="5" t="str">
        <f>IF(AND(I.Developer.ES3=TRUE,I.Facility.UnitCount&gt;=9,I.Developer.C4=TRUE,F3697=""),"Incomplete","Complete")</f>
        <v>Complete</v>
      </c>
      <c r="I3697" s="71" t="s">
        <v>4590</v>
      </c>
    </row>
    <row r="3698" spans="2:9" ht="15" customHeight="1" x14ac:dyDescent="0.25">
      <c r="B3698" s="9" t="s">
        <v>4591</v>
      </c>
      <c r="C3698" s="1">
        <v>1</v>
      </c>
      <c r="D3698" s="2" t="s">
        <v>8649</v>
      </c>
      <c r="E3698" s="16"/>
      <c r="F3698" s="16" t="str">
        <f>IF(INDEX(I.Electricity.ES3U10C4,1)="","",INDEX(I.Electricity.ES3U10C4,1))</f>
        <v/>
      </c>
      <c r="G3698" s="16"/>
      <c r="H3698" s="1" t="str">
        <f>IF(AND(I.Developer.ES3=TRUE,I.Facility.UnitCount&gt;=10,I.Developer.C4=TRUE,F3698=""),"Incomplete","Complete")</f>
        <v>Complete</v>
      </c>
      <c r="I3698" s="68" t="s">
        <v>4592</v>
      </c>
    </row>
    <row r="3699" spans="2:9" ht="15" customHeight="1" x14ac:dyDescent="0.25">
      <c r="B3699" s="9" t="s">
        <v>4591</v>
      </c>
      <c r="C3699" s="1">
        <v>2</v>
      </c>
      <c r="D3699" s="2" t="s">
        <v>8649</v>
      </c>
      <c r="E3699" s="16"/>
      <c r="F3699" s="16" t="str">
        <f>IF(INDEX(I.Electricity.ES3U10C4,2)="","",INDEX(I.Electricity.ES3U10C4,2))</f>
        <v/>
      </c>
      <c r="G3699" s="16"/>
      <c r="H3699" s="1" t="str">
        <f>IF(AND(I.Developer.ES3=TRUE,I.Facility.UnitCount&gt;=10,I.Developer.C4=TRUE,F3699=""),"Incomplete","Complete")</f>
        <v>Complete</v>
      </c>
      <c r="I3699" s="68" t="s">
        <v>4593</v>
      </c>
    </row>
    <row r="3700" spans="2:9" ht="15" customHeight="1" x14ac:dyDescent="0.25">
      <c r="B3700" s="7" t="s">
        <v>4591</v>
      </c>
      <c r="C3700" s="5">
        <v>3</v>
      </c>
      <c r="D3700" s="6" t="s">
        <v>8649</v>
      </c>
      <c r="E3700" s="76"/>
      <c r="F3700" s="76" t="str">
        <f>IF(INDEX(I.Electricity.ES3U10C4,3)="","",INDEX(I.Electricity.ES3U10C4,3))</f>
        <v/>
      </c>
      <c r="G3700" s="76"/>
      <c r="H3700" s="5" t="str">
        <f>IF(AND(I.Developer.ES3=TRUE,I.Facility.UnitCount&gt;=10,I.Developer.C4=TRUE,F3700=""),"Incomplete","Complete")</f>
        <v>Complete</v>
      </c>
      <c r="I3700" s="71" t="s">
        <v>4594</v>
      </c>
    </row>
    <row r="3701" spans="2:9" ht="15" customHeight="1" x14ac:dyDescent="0.25">
      <c r="B3701" s="9" t="s">
        <v>4595</v>
      </c>
      <c r="C3701" s="1">
        <v>1</v>
      </c>
      <c r="D3701" s="2" t="s">
        <v>8650</v>
      </c>
      <c r="E3701" s="16"/>
      <c r="F3701" s="16" t="str">
        <f>IF(INDEX(I.Electricity.ES3U11C4,1)="","",INDEX(I.Electricity.ES3U11C4,1))</f>
        <v/>
      </c>
      <c r="G3701" s="16"/>
      <c r="H3701" s="1" t="str">
        <f>IF(AND(I.Developer.ES3=TRUE,I.Facility.UnitCount&gt;=11,I.Developer.C4=TRUE,F3701=""),"Incomplete","Complete")</f>
        <v>Complete</v>
      </c>
      <c r="I3701" s="68" t="s">
        <v>4596</v>
      </c>
    </row>
    <row r="3702" spans="2:9" ht="15" customHeight="1" x14ac:dyDescent="0.25">
      <c r="B3702" s="9" t="s">
        <v>4595</v>
      </c>
      <c r="C3702" s="1">
        <v>2</v>
      </c>
      <c r="D3702" s="2" t="s">
        <v>8650</v>
      </c>
      <c r="E3702" s="16"/>
      <c r="F3702" s="16" t="str">
        <f>IF(INDEX(I.Electricity.ES3U11C4,2)="","",INDEX(I.Electricity.ES3U11C4,2))</f>
        <v/>
      </c>
      <c r="G3702" s="16"/>
      <c r="H3702" s="1" t="str">
        <f>IF(AND(I.Developer.ES3=TRUE,I.Facility.UnitCount&gt;=11,I.Developer.C4=TRUE,F3702=""),"Incomplete","Complete")</f>
        <v>Complete</v>
      </c>
      <c r="I3702" s="68" t="s">
        <v>4597</v>
      </c>
    </row>
    <row r="3703" spans="2:9" ht="15" customHeight="1" x14ac:dyDescent="0.25">
      <c r="B3703" s="7" t="s">
        <v>4595</v>
      </c>
      <c r="C3703" s="5">
        <v>3</v>
      </c>
      <c r="D3703" s="6" t="s">
        <v>8650</v>
      </c>
      <c r="E3703" s="76"/>
      <c r="F3703" s="76" t="str">
        <f>IF(INDEX(I.Electricity.ES3U11C4,3)="","",INDEX(I.Electricity.ES3U11C4,3))</f>
        <v/>
      </c>
      <c r="G3703" s="76"/>
      <c r="H3703" s="5" t="str">
        <f>IF(AND(I.Developer.ES3=TRUE,I.Facility.UnitCount&gt;=11,I.Developer.C4=TRUE,F3703=""),"Incomplete","Complete")</f>
        <v>Complete</v>
      </c>
      <c r="I3703" s="71" t="s">
        <v>4598</v>
      </c>
    </row>
    <row r="3704" spans="2:9" ht="15" customHeight="1" x14ac:dyDescent="0.25">
      <c r="B3704" s="9" t="s">
        <v>4599</v>
      </c>
      <c r="C3704" s="1">
        <v>1</v>
      </c>
      <c r="D3704" s="2" t="s">
        <v>8651</v>
      </c>
      <c r="E3704" s="16"/>
      <c r="F3704" s="16" t="str">
        <f>IF(INDEX(I.Electricity.ES3U12C4,1)="","",INDEX(I.Electricity.ES3U12C4,1))</f>
        <v/>
      </c>
      <c r="G3704" s="16"/>
      <c r="H3704" s="1" t="str">
        <f>IF(AND(I.Developer.ES3=TRUE,I.Facility.UnitCount&gt;=12,I.Developer.C4=TRUE,F3704=""),"Incomplete","Complete")</f>
        <v>Complete</v>
      </c>
      <c r="I3704" s="68" t="s">
        <v>4600</v>
      </c>
    </row>
    <row r="3705" spans="2:9" ht="15" customHeight="1" x14ac:dyDescent="0.25">
      <c r="B3705" s="9" t="s">
        <v>4599</v>
      </c>
      <c r="C3705" s="1">
        <v>2</v>
      </c>
      <c r="D3705" s="2" t="s">
        <v>8651</v>
      </c>
      <c r="E3705" s="16"/>
      <c r="F3705" s="16" t="str">
        <f>IF(INDEX(I.Electricity.ES3U12C4,2)="","",INDEX(I.Electricity.ES3U12C4,2))</f>
        <v/>
      </c>
      <c r="G3705" s="16"/>
      <c r="H3705" s="1" t="str">
        <f>IF(AND(I.Developer.ES3=TRUE,I.Facility.UnitCount&gt;=12,I.Developer.C4=TRUE,F3705=""),"Incomplete","Complete")</f>
        <v>Complete</v>
      </c>
      <c r="I3705" s="68" t="s">
        <v>4601</v>
      </c>
    </row>
    <row r="3706" spans="2:9" ht="15" customHeight="1" x14ac:dyDescent="0.25">
      <c r="B3706" s="7" t="s">
        <v>4599</v>
      </c>
      <c r="C3706" s="5">
        <v>3</v>
      </c>
      <c r="D3706" s="6" t="s">
        <v>8651</v>
      </c>
      <c r="E3706" s="76"/>
      <c r="F3706" s="76" t="str">
        <f>IF(INDEX(I.Electricity.ES3U12C4,3)="","",INDEX(I.Electricity.ES3U12C4,3))</f>
        <v/>
      </c>
      <c r="G3706" s="76"/>
      <c r="H3706" s="5" t="str">
        <f>IF(AND(I.Developer.ES3=TRUE,I.Facility.UnitCount&gt;=12,I.Developer.C4=TRUE,F3706=""),"Incomplete","Complete")</f>
        <v>Complete</v>
      </c>
      <c r="I3706" s="71" t="s">
        <v>4602</v>
      </c>
    </row>
    <row r="3707" spans="2:9" ht="15" customHeight="1" x14ac:dyDescent="0.25">
      <c r="B3707" s="9" t="s">
        <v>4603</v>
      </c>
      <c r="C3707" s="1">
        <v>1</v>
      </c>
      <c r="D3707" s="2" t="s">
        <v>8652</v>
      </c>
      <c r="E3707" s="16"/>
      <c r="F3707" s="16" t="str">
        <f>IF(INDEX(I.Electricity.ES3U13C4,1)="","",INDEX(I.Electricity.ES3U13C4,1))</f>
        <v/>
      </c>
      <c r="G3707" s="16"/>
      <c r="H3707" s="1" t="str">
        <f>IF(AND(I.Developer.ES3=TRUE,I.Facility.UnitCount&gt;=13,I.Developer.C4=TRUE,F3707=""),"Incomplete","Complete")</f>
        <v>Complete</v>
      </c>
      <c r="I3707" s="68" t="s">
        <v>4604</v>
      </c>
    </row>
    <row r="3708" spans="2:9" ht="15" customHeight="1" x14ac:dyDescent="0.25">
      <c r="B3708" s="9" t="s">
        <v>4603</v>
      </c>
      <c r="C3708" s="1">
        <v>2</v>
      </c>
      <c r="D3708" s="2" t="s">
        <v>8652</v>
      </c>
      <c r="E3708" s="16"/>
      <c r="F3708" s="16" t="str">
        <f>IF(INDEX(I.Electricity.ES3U13C4,2)="","",INDEX(I.Electricity.ES3U13C4,2))</f>
        <v/>
      </c>
      <c r="G3708" s="16"/>
      <c r="H3708" s="1" t="str">
        <f>IF(AND(I.Developer.ES3=TRUE,I.Facility.UnitCount&gt;=13,I.Developer.C4=TRUE,F3708=""),"Incomplete","Complete")</f>
        <v>Complete</v>
      </c>
      <c r="I3708" s="68" t="s">
        <v>4605</v>
      </c>
    </row>
    <row r="3709" spans="2:9" ht="15" customHeight="1" x14ac:dyDescent="0.25">
      <c r="B3709" s="7" t="s">
        <v>4603</v>
      </c>
      <c r="C3709" s="5">
        <v>3</v>
      </c>
      <c r="D3709" s="6" t="s">
        <v>8652</v>
      </c>
      <c r="E3709" s="76"/>
      <c r="F3709" s="76" t="str">
        <f>IF(INDEX(I.Electricity.ES3U13C4,3)="","",INDEX(I.Electricity.ES3U13C4,3))</f>
        <v/>
      </c>
      <c r="G3709" s="76"/>
      <c r="H3709" s="5" t="str">
        <f>IF(AND(I.Developer.ES3=TRUE,I.Facility.UnitCount&gt;=13,I.Developer.C4=TRUE,F3709=""),"Incomplete","Complete")</f>
        <v>Complete</v>
      </c>
      <c r="I3709" s="71" t="s">
        <v>4606</v>
      </c>
    </row>
    <row r="3710" spans="2:9" ht="15" customHeight="1" x14ac:dyDescent="0.25">
      <c r="B3710" s="9" t="s">
        <v>4607</v>
      </c>
      <c r="C3710" s="1">
        <v>1</v>
      </c>
      <c r="D3710" s="2" t="s">
        <v>8653</v>
      </c>
      <c r="E3710" s="16"/>
      <c r="F3710" s="16" t="str">
        <f>IF(INDEX(I.Electricity.ES3U14C4,1)="","",INDEX(I.Electricity.ES3U14C4,1))</f>
        <v/>
      </c>
      <c r="G3710" s="16"/>
      <c r="H3710" s="1" t="str">
        <f>IF(AND(I.Developer.ES3=TRUE,I.Facility.UnitCount&gt;=14,I.Developer.C4=TRUE,F3710=""),"Incomplete","Complete")</f>
        <v>Complete</v>
      </c>
      <c r="I3710" s="68" t="s">
        <v>4608</v>
      </c>
    </row>
    <row r="3711" spans="2:9" ht="15" customHeight="1" x14ac:dyDescent="0.25">
      <c r="B3711" s="9" t="s">
        <v>4607</v>
      </c>
      <c r="C3711" s="1">
        <v>2</v>
      </c>
      <c r="D3711" s="2" t="s">
        <v>8653</v>
      </c>
      <c r="E3711" s="16"/>
      <c r="F3711" s="16" t="str">
        <f>IF(INDEX(I.Electricity.ES3U14C4,2)="","",INDEX(I.Electricity.ES3U14C4,2))</f>
        <v/>
      </c>
      <c r="G3711" s="16"/>
      <c r="H3711" s="1" t="str">
        <f>IF(AND(I.Developer.ES3=TRUE,I.Facility.UnitCount&gt;=14,I.Developer.C4=TRUE,F3711=""),"Incomplete","Complete")</f>
        <v>Complete</v>
      </c>
      <c r="I3711" s="68" t="s">
        <v>4609</v>
      </c>
    </row>
    <row r="3712" spans="2:9" ht="15" customHeight="1" x14ac:dyDescent="0.25">
      <c r="B3712" s="7" t="s">
        <v>4607</v>
      </c>
      <c r="C3712" s="5">
        <v>3</v>
      </c>
      <c r="D3712" s="6" t="s">
        <v>8653</v>
      </c>
      <c r="E3712" s="76"/>
      <c r="F3712" s="76" t="str">
        <f>IF(INDEX(I.Electricity.ES3U14C4,3)="","",INDEX(I.Electricity.ES3U14C4,3))</f>
        <v/>
      </c>
      <c r="G3712" s="76"/>
      <c r="H3712" s="5" t="str">
        <f>IF(AND(I.Developer.ES3=TRUE,I.Facility.UnitCount&gt;=14,I.Developer.C4=TRUE,F3712=""),"Incomplete","Complete")</f>
        <v>Complete</v>
      </c>
      <c r="I3712" s="71" t="s">
        <v>4610</v>
      </c>
    </row>
    <row r="3713" spans="2:9" ht="15" customHeight="1" x14ac:dyDescent="0.25">
      <c r="B3713" s="9" t="s">
        <v>4611</v>
      </c>
      <c r="C3713" s="1">
        <v>1</v>
      </c>
      <c r="D3713" s="2" t="s">
        <v>8654</v>
      </c>
      <c r="E3713" s="16"/>
      <c r="F3713" s="16" t="str">
        <f>IF(INDEX(I.Electricity.ES3U15C4,1)="","",INDEX(I.Electricity.ES3U15C4,1))</f>
        <v/>
      </c>
      <c r="G3713" s="16"/>
      <c r="H3713" s="1" t="str">
        <f>IF(AND(I.Developer.ES3=TRUE,I.Facility.UnitCount&gt;=15,I.Developer.C4=TRUE,F3713=""),"Incomplete","Complete")</f>
        <v>Complete</v>
      </c>
      <c r="I3713" s="68" t="s">
        <v>4612</v>
      </c>
    </row>
    <row r="3714" spans="2:9" ht="15" customHeight="1" x14ac:dyDescent="0.25">
      <c r="B3714" s="9" t="s">
        <v>4611</v>
      </c>
      <c r="C3714" s="1">
        <v>2</v>
      </c>
      <c r="D3714" s="2" t="s">
        <v>8654</v>
      </c>
      <c r="E3714" s="16"/>
      <c r="F3714" s="16" t="str">
        <f>IF(INDEX(I.Electricity.ES3U15C4,2)="","",INDEX(I.Electricity.ES3U15C4,2))</f>
        <v/>
      </c>
      <c r="G3714" s="16"/>
      <c r="H3714" s="1" t="str">
        <f>IF(AND(I.Developer.ES3=TRUE,I.Facility.UnitCount&gt;=15,I.Developer.C4=TRUE,F3714=""),"Incomplete","Complete")</f>
        <v>Complete</v>
      </c>
      <c r="I3714" s="68" t="s">
        <v>4613</v>
      </c>
    </row>
    <row r="3715" spans="2:9" ht="15" customHeight="1" x14ac:dyDescent="0.25">
      <c r="B3715" s="7" t="s">
        <v>4611</v>
      </c>
      <c r="C3715" s="5">
        <v>3</v>
      </c>
      <c r="D3715" s="6" t="s">
        <v>8654</v>
      </c>
      <c r="E3715" s="76"/>
      <c r="F3715" s="76" t="str">
        <f>IF(INDEX(I.Electricity.ES3U15C4,3)="","",INDEX(I.Electricity.ES3U15C4,3))</f>
        <v/>
      </c>
      <c r="G3715" s="76"/>
      <c r="H3715" s="5" t="str">
        <f>IF(AND(I.Developer.ES3=TRUE,I.Facility.UnitCount&gt;=15,I.Developer.C4=TRUE,F3715=""),"Incomplete","Complete")</f>
        <v>Complete</v>
      </c>
      <c r="I3715" s="71" t="s">
        <v>4614</v>
      </c>
    </row>
    <row r="3716" spans="2:9" ht="15" customHeight="1" x14ac:dyDescent="0.25">
      <c r="B3716" s="9" t="s">
        <v>4615</v>
      </c>
      <c r="C3716" s="1">
        <v>1</v>
      </c>
      <c r="D3716" s="2" t="s">
        <v>8655</v>
      </c>
      <c r="E3716" s="16"/>
      <c r="F3716" s="16" t="str">
        <f>IF(INDEX(I.Electricity.ES3U16C4,1)="","",INDEX(I.Electricity.ES3U16C4,1))</f>
        <v/>
      </c>
      <c r="G3716" s="16"/>
      <c r="H3716" s="1" t="str">
        <f>IF(AND(I.Developer.ES3=TRUE,I.Facility.UnitCount&gt;=16,I.Developer.C4=TRUE,F3716=""),"Incomplete","Complete")</f>
        <v>Complete</v>
      </c>
      <c r="I3716" s="68" t="s">
        <v>4616</v>
      </c>
    </row>
    <row r="3717" spans="2:9" ht="15" customHeight="1" x14ac:dyDescent="0.25">
      <c r="B3717" s="9" t="s">
        <v>4615</v>
      </c>
      <c r="C3717" s="1">
        <v>2</v>
      </c>
      <c r="D3717" s="2" t="s">
        <v>8655</v>
      </c>
      <c r="E3717" s="16"/>
      <c r="F3717" s="16" t="str">
        <f>IF(INDEX(I.Electricity.ES3U16C4,2)="","",INDEX(I.Electricity.ES3U16C4,2))</f>
        <v/>
      </c>
      <c r="G3717" s="16"/>
      <c r="H3717" s="1" t="str">
        <f>IF(AND(I.Developer.ES3=TRUE,I.Facility.UnitCount&gt;=16,I.Developer.C4=TRUE,F3717=""),"Incomplete","Complete")</f>
        <v>Complete</v>
      </c>
      <c r="I3717" s="68" t="s">
        <v>4617</v>
      </c>
    </row>
    <row r="3718" spans="2:9" ht="15" customHeight="1" x14ac:dyDescent="0.25">
      <c r="B3718" s="7" t="s">
        <v>4615</v>
      </c>
      <c r="C3718" s="5">
        <v>3</v>
      </c>
      <c r="D3718" s="6" t="s">
        <v>8655</v>
      </c>
      <c r="E3718" s="76"/>
      <c r="F3718" s="76" t="str">
        <f>IF(INDEX(I.Electricity.ES3U16C4,3)="","",INDEX(I.Electricity.ES3U16C4,3))</f>
        <v/>
      </c>
      <c r="G3718" s="76"/>
      <c r="H3718" s="5" t="str">
        <f>IF(AND(I.Developer.ES3=TRUE,I.Facility.UnitCount&gt;=16,I.Developer.C4=TRUE,F3718=""),"Incomplete","Complete")</f>
        <v>Complete</v>
      </c>
      <c r="I3718" s="71" t="s">
        <v>4618</v>
      </c>
    </row>
    <row r="3719" spans="2:9" ht="15" customHeight="1" x14ac:dyDescent="0.25">
      <c r="B3719" s="9" t="s">
        <v>4619</v>
      </c>
      <c r="C3719" s="1">
        <v>1</v>
      </c>
      <c r="D3719" s="2" t="s">
        <v>8656</v>
      </c>
      <c r="E3719" s="16"/>
      <c r="F3719" s="16" t="str">
        <f>IF(INDEX(I.Electricity.ES3U17C4,1)="","",INDEX(I.Electricity.ES3U17C4,1))</f>
        <v/>
      </c>
      <c r="G3719" s="16"/>
      <c r="H3719" s="1" t="str">
        <f>IF(AND(I.Developer.ES3=TRUE,I.Facility.UnitCount&gt;=17,I.Developer.C4=TRUE,F3719=""),"Incomplete","Complete")</f>
        <v>Complete</v>
      </c>
      <c r="I3719" s="68" t="s">
        <v>4620</v>
      </c>
    </row>
    <row r="3720" spans="2:9" ht="15" customHeight="1" x14ac:dyDescent="0.25">
      <c r="B3720" s="9" t="s">
        <v>4619</v>
      </c>
      <c r="C3720" s="1">
        <v>2</v>
      </c>
      <c r="D3720" s="2" t="s">
        <v>8656</v>
      </c>
      <c r="E3720" s="16"/>
      <c r="F3720" s="16" t="str">
        <f>IF(INDEX(I.Electricity.ES3U17C4,2)="","",INDEX(I.Electricity.ES3U17C4,2))</f>
        <v/>
      </c>
      <c r="G3720" s="16"/>
      <c r="H3720" s="1" t="str">
        <f>IF(AND(I.Developer.ES3=TRUE,I.Facility.UnitCount&gt;=17,I.Developer.C4=TRUE,F3720=""),"Incomplete","Complete")</f>
        <v>Complete</v>
      </c>
      <c r="I3720" s="68" t="s">
        <v>4621</v>
      </c>
    </row>
    <row r="3721" spans="2:9" ht="15" customHeight="1" x14ac:dyDescent="0.25">
      <c r="B3721" s="7" t="s">
        <v>4619</v>
      </c>
      <c r="C3721" s="5">
        <v>3</v>
      </c>
      <c r="D3721" s="6" t="s">
        <v>8656</v>
      </c>
      <c r="E3721" s="76"/>
      <c r="F3721" s="76" t="str">
        <f>IF(INDEX(I.Electricity.ES3U17C4,3)="","",INDEX(I.Electricity.ES3U17C4,3))</f>
        <v/>
      </c>
      <c r="G3721" s="76"/>
      <c r="H3721" s="5" t="str">
        <f>IF(AND(I.Developer.ES3=TRUE,I.Facility.UnitCount&gt;=17,I.Developer.C4=TRUE,F3721=""),"Incomplete","Complete")</f>
        <v>Complete</v>
      </c>
      <c r="I3721" s="71" t="s">
        <v>4622</v>
      </c>
    </row>
    <row r="3722" spans="2:9" ht="15" customHeight="1" x14ac:dyDescent="0.25">
      <c r="B3722" s="9" t="s">
        <v>4623</v>
      </c>
      <c r="C3722" s="1">
        <v>1</v>
      </c>
      <c r="D3722" s="2" t="s">
        <v>8657</v>
      </c>
      <c r="E3722" s="16"/>
      <c r="F3722" s="16" t="str">
        <f>IF(INDEX(I.Electricity.ES3U18C4,1)="","",INDEX(I.Electricity.ES3U18C4,1))</f>
        <v/>
      </c>
      <c r="G3722" s="16"/>
      <c r="H3722" s="1" t="str">
        <f>IF(AND(I.Developer.ES3=TRUE,I.Facility.UnitCount&gt;=18,I.Developer.C4=TRUE,F3722=""),"Incomplete","Complete")</f>
        <v>Complete</v>
      </c>
      <c r="I3722" s="68" t="s">
        <v>4624</v>
      </c>
    </row>
    <row r="3723" spans="2:9" ht="15" customHeight="1" x14ac:dyDescent="0.25">
      <c r="B3723" s="9" t="s">
        <v>4623</v>
      </c>
      <c r="C3723" s="1">
        <v>2</v>
      </c>
      <c r="D3723" s="2" t="s">
        <v>8657</v>
      </c>
      <c r="E3723" s="16"/>
      <c r="F3723" s="16" t="str">
        <f>IF(INDEX(I.Electricity.ES3U18C4,2)="","",INDEX(I.Electricity.ES3U18C4,2))</f>
        <v/>
      </c>
      <c r="G3723" s="16"/>
      <c r="H3723" s="1" t="str">
        <f>IF(AND(I.Developer.ES3=TRUE,I.Facility.UnitCount&gt;=18,I.Developer.C4=TRUE,F3723=""),"Incomplete","Complete")</f>
        <v>Complete</v>
      </c>
      <c r="I3723" s="68" t="s">
        <v>4625</v>
      </c>
    </row>
    <row r="3724" spans="2:9" ht="15" customHeight="1" x14ac:dyDescent="0.25">
      <c r="B3724" s="7" t="s">
        <v>4623</v>
      </c>
      <c r="C3724" s="5">
        <v>3</v>
      </c>
      <c r="D3724" s="6" t="s">
        <v>8657</v>
      </c>
      <c r="E3724" s="76"/>
      <c r="F3724" s="76" t="str">
        <f>IF(INDEX(I.Electricity.ES3U18C4,3)="","",INDEX(I.Electricity.ES3U18C4,3))</f>
        <v/>
      </c>
      <c r="G3724" s="76"/>
      <c r="H3724" s="5" t="str">
        <f>IF(AND(I.Developer.ES3=TRUE,I.Facility.UnitCount&gt;=18,I.Developer.C4=TRUE,F3724=""),"Incomplete","Complete")</f>
        <v>Complete</v>
      </c>
      <c r="I3724" s="71" t="s">
        <v>4626</v>
      </c>
    </row>
    <row r="3725" spans="2:9" ht="15" customHeight="1" x14ac:dyDescent="0.25">
      <c r="B3725" s="9" t="s">
        <v>4627</v>
      </c>
      <c r="C3725" s="1">
        <v>1</v>
      </c>
      <c r="D3725" s="2" t="s">
        <v>8658</v>
      </c>
      <c r="E3725" s="16"/>
      <c r="F3725" s="16" t="str">
        <f>IF(INDEX(I.Electricity.ES3U19C4,1)="","",INDEX(I.Electricity.ES3U19C4,1))</f>
        <v/>
      </c>
      <c r="G3725" s="16"/>
      <c r="H3725" s="1" t="str">
        <f>IF(AND(I.Developer.ES3=TRUE,I.Facility.UnitCount&gt;=19,I.Developer.C4=TRUE,F3725=""),"Incomplete","Complete")</f>
        <v>Complete</v>
      </c>
      <c r="I3725" s="68" t="s">
        <v>4628</v>
      </c>
    </row>
    <row r="3726" spans="2:9" ht="15" customHeight="1" x14ac:dyDescent="0.25">
      <c r="B3726" s="9" t="s">
        <v>4627</v>
      </c>
      <c r="C3726" s="1">
        <v>2</v>
      </c>
      <c r="D3726" s="2" t="s">
        <v>8658</v>
      </c>
      <c r="E3726" s="16"/>
      <c r="F3726" s="16" t="str">
        <f>IF(INDEX(I.Electricity.ES3U19C4,2)="","",INDEX(I.Electricity.ES3U19C4,2))</f>
        <v/>
      </c>
      <c r="G3726" s="16"/>
      <c r="H3726" s="1" t="str">
        <f>IF(AND(I.Developer.ES3=TRUE,I.Facility.UnitCount&gt;=19,I.Developer.C4=TRUE,F3726=""),"Incomplete","Complete")</f>
        <v>Complete</v>
      </c>
      <c r="I3726" s="68" t="s">
        <v>4629</v>
      </c>
    </row>
    <row r="3727" spans="2:9" ht="15" customHeight="1" x14ac:dyDescent="0.25">
      <c r="B3727" s="7" t="s">
        <v>4627</v>
      </c>
      <c r="C3727" s="5">
        <v>3</v>
      </c>
      <c r="D3727" s="6" t="s">
        <v>8658</v>
      </c>
      <c r="E3727" s="76"/>
      <c r="F3727" s="76" t="str">
        <f>IF(INDEX(I.Electricity.ES3U19C4,3)="","",INDEX(I.Electricity.ES3U19C4,3))</f>
        <v/>
      </c>
      <c r="G3727" s="76"/>
      <c r="H3727" s="5" t="str">
        <f>IF(AND(I.Developer.ES3=TRUE,I.Facility.UnitCount&gt;=19,I.Developer.C4=TRUE,F3727=""),"Incomplete","Complete")</f>
        <v>Complete</v>
      </c>
      <c r="I3727" s="71" t="s">
        <v>4630</v>
      </c>
    </row>
    <row r="3728" spans="2:9" ht="15" customHeight="1" x14ac:dyDescent="0.25">
      <c r="B3728" s="9" t="s">
        <v>4631</v>
      </c>
      <c r="C3728" s="1">
        <v>1</v>
      </c>
      <c r="D3728" s="2" t="s">
        <v>8659</v>
      </c>
      <c r="E3728" s="16"/>
      <c r="F3728" s="16" t="str">
        <f>IF(INDEX(I.Electricity.ES3U20C4,1)="","",INDEX(I.Electricity.ES3U20C4,1))</f>
        <v/>
      </c>
      <c r="G3728" s="16"/>
      <c r="H3728" s="1" t="str">
        <f>IF(AND(I.Developer.ES3=TRUE,I.Facility.UnitCount&gt;=20,I.Developer.C4=TRUE,F3728=""),"Incomplete","Complete")</f>
        <v>Complete</v>
      </c>
      <c r="I3728" s="68" t="s">
        <v>4632</v>
      </c>
    </row>
    <row r="3729" spans="2:9" ht="15" customHeight="1" x14ac:dyDescent="0.25">
      <c r="B3729" s="9" t="s">
        <v>4631</v>
      </c>
      <c r="C3729" s="1">
        <v>2</v>
      </c>
      <c r="D3729" s="2" t="s">
        <v>8659</v>
      </c>
      <c r="E3729" s="16"/>
      <c r="F3729" s="16" t="str">
        <f>IF(INDEX(I.Electricity.ES3U20C4,2)="","",INDEX(I.Electricity.ES3U20C4,2))</f>
        <v/>
      </c>
      <c r="G3729" s="16"/>
      <c r="H3729" s="1" t="str">
        <f>IF(AND(I.Developer.ES3=TRUE,I.Facility.UnitCount&gt;=20,I.Developer.C4=TRUE,F3729=""),"Incomplete","Complete")</f>
        <v>Complete</v>
      </c>
      <c r="I3729" s="68" t="s">
        <v>4633</v>
      </c>
    </row>
    <row r="3730" spans="2:9" ht="15" customHeight="1" x14ac:dyDescent="0.25">
      <c r="B3730" s="7" t="s">
        <v>4631</v>
      </c>
      <c r="C3730" s="5">
        <v>3</v>
      </c>
      <c r="D3730" s="6" t="s">
        <v>8659</v>
      </c>
      <c r="E3730" s="76"/>
      <c r="F3730" s="76" t="str">
        <f>IF(INDEX(I.Electricity.ES3U20C4,3)="","",INDEX(I.Electricity.ES3U20C4,3))</f>
        <v/>
      </c>
      <c r="G3730" s="76"/>
      <c r="H3730" s="5" t="str">
        <f>IF(AND(I.Developer.ES3=TRUE,I.Facility.UnitCount&gt;=20,I.Developer.C4=TRUE,F3730=""),"Incomplete","Complete")</f>
        <v>Complete</v>
      </c>
      <c r="I3730" s="71" t="s">
        <v>4634</v>
      </c>
    </row>
    <row r="3731" spans="2:9" ht="15" customHeight="1" x14ac:dyDescent="0.25">
      <c r="B3731" s="9" t="s">
        <v>4635</v>
      </c>
      <c r="C3731" s="1">
        <v>1</v>
      </c>
      <c r="D3731" s="2" t="s">
        <v>8660</v>
      </c>
      <c r="E3731" s="16"/>
      <c r="F3731" s="16" t="str">
        <f>IF(INDEX(I.Electricity.ES3U1C5,1)="","",INDEX(I.Electricity.ES3U1C5,1))</f>
        <v/>
      </c>
      <c r="G3731" s="16"/>
      <c r="H3731" s="1" t="str">
        <f>IF(AND(I.Developer.ES3=TRUE,I.Facility.UnitCount&gt;=1,I.Developer.C5=TRUE,F3731=""),"Incomplete","Complete")</f>
        <v>Complete</v>
      </c>
      <c r="I3731" s="68" t="s">
        <v>4636</v>
      </c>
    </row>
    <row r="3732" spans="2:9" ht="15" customHeight="1" x14ac:dyDescent="0.25">
      <c r="B3732" s="9" t="s">
        <v>4635</v>
      </c>
      <c r="C3732" s="1">
        <v>2</v>
      </c>
      <c r="D3732" s="2" t="s">
        <v>8660</v>
      </c>
      <c r="E3732" s="16"/>
      <c r="F3732" s="16" t="str">
        <f>IF(INDEX(I.Electricity.ES3U1C5,2)="","",INDEX(I.Electricity.ES3U1C5,2))</f>
        <v/>
      </c>
      <c r="G3732" s="16"/>
      <c r="H3732" s="1" t="str">
        <f>IF(AND(I.Developer.ES3=TRUE,I.Facility.UnitCount&gt;=1,I.Developer.C5=TRUE,F3732=""),"Incomplete","Complete")</f>
        <v>Complete</v>
      </c>
      <c r="I3732" s="68" t="s">
        <v>4637</v>
      </c>
    </row>
    <row r="3733" spans="2:9" ht="15" customHeight="1" x14ac:dyDescent="0.25">
      <c r="B3733" s="7" t="s">
        <v>4635</v>
      </c>
      <c r="C3733" s="5">
        <v>3</v>
      </c>
      <c r="D3733" s="6" t="s">
        <v>8660</v>
      </c>
      <c r="E3733" s="76"/>
      <c r="F3733" s="76" t="str">
        <f>IF(INDEX(I.Electricity.ES3U1C5,3)="","",INDEX(I.Electricity.ES3U1C5,3))</f>
        <v/>
      </c>
      <c r="G3733" s="76"/>
      <c r="H3733" s="5" t="str">
        <f>IF(AND(I.Developer.ES3=TRUE,I.Facility.UnitCount&gt;=1,I.Developer.C5=TRUE,F3733=""),"Incomplete","Complete")</f>
        <v>Complete</v>
      </c>
      <c r="I3733" s="71" t="s">
        <v>4638</v>
      </c>
    </row>
    <row r="3734" spans="2:9" ht="15" customHeight="1" x14ac:dyDescent="0.25">
      <c r="B3734" s="9" t="s">
        <v>4639</v>
      </c>
      <c r="C3734" s="1">
        <v>1</v>
      </c>
      <c r="D3734" s="2" t="s">
        <v>8661</v>
      </c>
      <c r="E3734" s="16"/>
      <c r="F3734" s="16" t="str">
        <f>IF(INDEX(I.Electricity.ES3U2C5,1)="","",INDEX(I.Electricity.ES3U2C5,1))</f>
        <v/>
      </c>
      <c r="G3734" s="16"/>
      <c r="H3734" s="1" t="str">
        <f>IF(AND(I.Developer.ES3=TRUE,I.Facility.UnitCount&gt;=2,I.Developer.C5=TRUE,F3734=""),"Incomplete","Complete")</f>
        <v>Complete</v>
      </c>
      <c r="I3734" s="68" t="s">
        <v>4640</v>
      </c>
    </row>
    <row r="3735" spans="2:9" ht="15" customHeight="1" x14ac:dyDescent="0.25">
      <c r="B3735" s="9" t="s">
        <v>4639</v>
      </c>
      <c r="C3735" s="1">
        <v>2</v>
      </c>
      <c r="D3735" s="2" t="s">
        <v>8661</v>
      </c>
      <c r="E3735" s="16"/>
      <c r="F3735" s="16" t="str">
        <f>IF(INDEX(I.Electricity.ES3U2C5,2)="","",INDEX(I.Electricity.ES3U2C5,2))</f>
        <v/>
      </c>
      <c r="G3735" s="16"/>
      <c r="H3735" s="1" t="str">
        <f>IF(AND(I.Developer.ES3=TRUE,I.Facility.UnitCount&gt;=2,I.Developer.C5=TRUE,F3735=""),"Incomplete","Complete")</f>
        <v>Complete</v>
      </c>
      <c r="I3735" s="68" t="s">
        <v>4641</v>
      </c>
    </row>
    <row r="3736" spans="2:9" ht="15" customHeight="1" x14ac:dyDescent="0.25">
      <c r="B3736" s="7" t="s">
        <v>4639</v>
      </c>
      <c r="C3736" s="5">
        <v>3</v>
      </c>
      <c r="D3736" s="6" t="s">
        <v>8661</v>
      </c>
      <c r="E3736" s="76"/>
      <c r="F3736" s="76" t="str">
        <f>IF(INDEX(I.Electricity.ES3U2C5,3)="","",INDEX(I.Electricity.ES3U2C5,3))</f>
        <v/>
      </c>
      <c r="G3736" s="76"/>
      <c r="H3736" s="5" t="str">
        <f>IF(AND(I.Developer.ES3=TRUE,I.Facility.UnitCount&gt;=2,I.Developer.C5=TRUE,F3736=""),"Incomplete","Complete")</f>
        <v>Complete</v>
      </c>
      <c r="I3736" s="71" t="s">
        <v>4642</v>
      </c>
    </row>
    <row r="3737" spans="2:9" ht="15" customHeight="1" x14ac:dyDescent="0.25">
      <c r="B3737" s="9" t="s">
        <v>4643</v>
      </c>
      <c r="C3737" s="1">
        <v>1</v>
      </c>
      <c r="D3737" s="2" t="s">
        <v>8662</v>
      </c>
      <c r="E3737" s="16"/>
      <c r="F3737" s="16" t="str">
        <f>IF(INDEX(I.Electricity.ES3U3C5,1)="","",INDEX(I.Electricity.ES3U3C5,1))</f>
        <v/>
      </c>
      <c r="G3737" s="16"/>
      <c r="H3737" s="1" t="str">
        <f>IF(AND(I.Developer.ES3=TRUE,I.Facility.UnitCount&gt;=3,I.Developer.C5=TRUE,F3737=""),"Incomplete","Complete")</f>
        <v>Complete</v>
      </c>
      <c r="I3737" s="68" t="s">
        <v>4644</v>
      </c>
    </row>
    <row r="3738" spans="2:9" ht="15" customHeight="1" x14ac:dyDescent="0.25">
      <c r="B3738" s="9" t="s">
        <v>4643</v>
      </c>
      <c r="C3738" s="1">
        <v>2</v>
      </c>
      <c r="D3738" s="2" t="s">
        <v>8662</v>
      </c>
      <c r="E3738" s="16"/>
      <c r="F3738" s="16" t="str">
        <f>IF(INDEX(I.Electricity.ES3U3C5,2)="","",INDEX(I.Electricity.ES3U3C5,2))</f>
        <v/>
      </c>
      <c r="G3738" s="16"/>
      <c r="H3738" s="1" t="str">
        <f>IF(AND(I.Developer.ES3=TRUE,I.Facility.UnitCount&gt;=3,I.Developer.C5=TRUE,F3738=""),"Incomplete","Complete")</f>
        <v>Complete</v>
      </c>
      <c r="I3738" s="68" t="s">
        <v>4645</v>
      </c>
    </row>
    <row r="3739" spans="2:9" ht="15" customHeight="1" x14ac:dyDescent="0.25">
      <c r="B3739" s="7" t="s">
        <v>4643</v>
      </c>
      <c r="C3739" s="5">
        <v>3</v>
      </c>
      <c r="D3739" s="6" t="s">
        <v>8662</v>
      </c>
      <c r="E3739" s="76"/>
      <c r="F3739" s="76" t="str">
        <f>IF(INDEX(I.Electricity.ES3U3C5,3)="","",INDEX(I.Electricity.ES3U3C5,3))</f>
        <v/>
      </c>
      <c r="G3739" s="76"/>
      <c r="H3739" s="5" t="str">
        <f>IF(AND(I.Developer.ES3=TRUE,I.Facility.UnitCount&gt;=3,I.Developer.C5=TRUE,F3739=""),"Incomplete","Complete")</f>
        <v>Complete</v>
      </c>
      <c r="I3739" s="71" t="s">
        <v>4646</v>
      </c>
    </row>
    <row r="3740" spans="2:9" ht="15" customHeight="1" x14ac:dyDescent="0.25">
      <c r="B3740" s="9" t="s">
        <v>4647</v>
      </c>
      <c r="C3740" s="1">
        <v>1</v>
      </c>
      <c r="D3740" s="2" t="s">
        <v>8663</v>
      </c>
      <c r="E3740" s="16"/>
      <c r="F3740" s="16" t="str">
        <f>IF(INDEX(I.Electricity.ES3U4C5,1)="","",INDEX(I.Electricity.ES3U4C5,1))</f>
        <v/>
      </c>
      <c r="G3740" s="16"/>
      <c r="H3740" s="1" t="str">
        <f>IF(AND(I.Developer.ES3=TRUE,I.Facility.UnitCount&gt;=4,I.Developer.C5=TRUE,F3740=""),"Incomplete","Complete")</f>
        <v>Complete</v>
      </c>
      <c r="I3740" s="68" t="s">
        <v>4648</v>
      </c>
    </row>
    <row r="3741" spans="2:9" ht="15" customHeight="1" x14ac:dyDescent="0.25">
      <c r="B3741" s="9" t="s">
        <v>4647</v>
      </c>
      <c r="C3741" s="1">
        <v>2</v>
      </c>
      <c r="D3741" s="2" t="s">
        <v>8663</v>
      </c>
      <c r="E3741" s="16"/>
      <c r="F3741" s="16" t="str">
        <f>IF(INDEX(I.Electricity.ES3U4C5,2)="","",INDEX(I.Electricity.ES3U4C5,2))</f>
        <v/>
      </c>
      <c r="G3741" s="16"/>
      <c r="H3741" s="1" t="str">
        <f>IF(AND(I.Developer.ES3=TRUE,I.Facility.UnitCount&gt;=4,I.Developer.C5=TRUE,F3741=""),"Incomplete","Complete")</f>
        <v>Complete</v>
      </c>
      <c r="I3741" s="68" t="s">
        <v>4649</v>
      </c>
    </row>
    <row r="3742" spans="2:9" ht="15" customHeight="1" x14ac:dyDescent="0.25">
      <c r="B3742" s="7" t="s">
        <v>4647</v>
      </c>
      <c r="C3742" s="5">
        <v>3</v>
      </c>
      <c r="D3742" s="6" t="s">
        <v>8663</v>
      </c>
      <c r="E3742" s="76"/>
      <c r="F3742" s="76" t="str">
        <f>IF(INDEX(I.Electricity.ES3U4C5,3)="","",INDEX(I.Electricity.ES3U4C5,3))</f>
        <v/>
      </c>
      <c r="G3742" s="76"/>
      <c r="H3742" s="5" t="str">
        <f>IF(AND(I.Developer.ES3=TRUE,I.Facility.UnitCount&gt;=4,I.Developer.C5=TRUE,F3742=""),"Incomplete","Complete")</f>
        <v>Complete</v>
      </c>
      <c r="I3742" s="71" t="s">
        <v>4650</v>
      </c>
    </row>
    <row r="3743" spans="2:9" ht="15" customHeight="1" x14ac:dyDescent="0.25">
      <c r="B3743" s="9" t="s">
        <v>4651</v>
      </c>
      <c r="C3743" s="1">
        <v>1</v>
      </c>
      <c r="D3743" s="2" t="s">
        <v>8664</v>
      </c>
      <c r="E3743" s="16"/>
      <c r="F3743" s="16" t="str">
        <f>IF(INDEX(I.Electricity.ES3U5C5,1)="","",INDEX(I.Electricity.ES3U5C5,1))</f>
        <v/>
      </c>
      <c r="G3743" s="16"/>
      <c r="H3743" s="1" t="str">
        <f>IF(AND(I.Developer.ES3=TRUE,I.Facility.UnitCount&gt;=5,I.Developer.C5=TRUE,F3743=""),"Incomplete","Complete")</f>
        <v>Complete</v>
      </c>
      <c r="I3743" s="68" t="s">
        <v>4652</v>
      </c>
    </row>
    <row r="3744" spans="2:9" ht="15" customHeight="1" x14ac:dyDescent="0.25">
      <c r="B3744" s="9" t="s">
        <v>4651</v>
      </c>
      <c r="C3744" s="1">
        <v>2</v>
      </c>
      <c r="D3744" s="2" t="s">
        <v>8664</v>
      </c>
      <c r="E3744" s="16"/>
      <c r="F3744" s="16" t="str">
        <f>IF(INDEX(I.Electricity.ES3U5C5,2)="","",INDEX(I.Electricity.ES3U5C5,2))</f>
        <v/>
      </c>
      <c r="G3744" s="16"/>
      <c r="H3744" s="1" t="str">
        <f>IF(AND(I.Developer.ES3=TRUE,I.Facility.UnitCount&gt;=5,I.Developer.C5=TRUE,F3744=""),"Incomplete","Complete")</f>
        <v>Complete</v>
      </c>
      <c r="I3744" s="68" t="s">
        <v>4653</v>
      </c>
    </row>
    <row r="3745" spans="2:9" ht="15" customHeight="1" x14ac:dyDescent="0.25">
      <c r="B3745" s="7" t="s">
        <v>4651</v>
      </c>
      <c r="C3745" s="5">
        <v>3</v>
      </c>
      <c r="D3745" s="6" t="s">
        <v>8664</v>
      </c>
      <c r="E3745" s="76"/>
      <c r="F3745" s="76" t="str">
        <f>IF(INDEX(I.Electricity.ES3U5C5,3)="","",INDEX(I.Electricity.ES3U5C5,3))</f>
        <v/>
      </c>
      <c r="G3745" s="76"/>
      <c r="H3745" s="5" t="str">
        <f>IF(AND(I.Developer.ES3=TRUE,I.Facility.UnitCount&gt;=5,I.Developer.C5=TRUE,F3745=""),"Incomplete","Complete")</f>
        <v>Complete</v>
      </c>
      <c r="I3745" s="71" t="s">
        <v>4654</v>
      </c>
    </row>
    <row r="3746" spans="2:9" ht="15" customHeight="1" x14ac:dyDescent="0.25">
      <c r="B3746" s="9" t="s">
        <v>4655</v>
      </c>
      <c r="C3746" s="1">
        <v>1</v>
      </c>
      <c r="D3746" s="2" t="s">
        <v>8665</v>
      </c>
      <c r="E3746" s="16"/>
      <c r="F3746" s="16" t="str">
        <f>IF(INDEX(I.Electricity.ES3U6C5,1)="","",INDEX(I.Electricity.ES3U6C5,1))</f>
        <v/>
      </c>
      <c r="G3746" s="16"/>
      <c r="H3746" s="1" t="str">
        <f>IF(AND(I.Developer.ES3=TRUE,I.Facility.UnitCount&gt;=6,I.Developer.C5=TRUE,F3746=""),"Incomplete","Complete")</f>
        <v>Complete</v>
      </c>
      <c r="I3746" s="68" t="s">
        <v>4656</v>
      </c>
    </row>
    <row r="3747" spans="2:9" ht="15" customHeight="1" x14ac:dyDescent="0.25">
      <c r="B3747" s="9" t="s">
        <v>4655</v>
      </c>
      <c r="C3747" s="1">
        <v>2</v>
      </c>
      <c r="D3747" s="2" t="s">
        <v>8665</v>
      </c>
      <c r="E3747" s="16"/>
      <c r="F3747" s="16" t="str">
        <f>IF(INDEX(I.Electricity.ES3U6C5,2)="","",INDEX(I.Electricity.ES3U6C5,2))</f>
        <v/>
      </c>
      <c r="G3747" s="16"/>
      <c r="H3747" s="1" t="str">
        <f>IF(AND(I.Developer.ES3=TRUE,I.Facility.UnitCount&gt;=6,I.Developer.C5=TRUE,F3747=""),"Incomplete","Complete")</f>
        <v>Complete</v>
      </c>
      <c r="I3747" s="68" t="s">
        <v>4657</v>
      </c>
    </row>
    <row r="3748" spans="2:9" ht="15" customHeight="1" x14ac:dyDescent="0.25">
      <c r="B3748" s="7" t="s">
        <v>4655</v>
      </c>
      <c r="C3748" s="5">
        <v>3</v>
      </c>
      <c r="D3748" s="6" t="s">
        <v>8665</v>
      </c>
      <c r="E3748" s="76"/>
      <c r="F3748" s="76" t="str">
        <f>IF(INDEX(I.Electricity.ES3U6C5,3)="","",INDEX(I.Electricity.ES3U6C5,3))</f>
        <v/>
      </c>
      <c r="G3748" s="76"/>
      <c r="H3748" s="5" t="str">
        <f>IF(AND(I.Developer.ES3=TRUE,I.Facility.UnitCount&gt;=6,I.Developer.C5=TRUE,F3748=""),"Incomplete","Complete")</f>
        <v>Complete</v>
      </c>
      <c r="I3748" s="71" t="s">
        <v>4658</v>
      </c>
    </row>
    <row r="3749" spans="2:9" ht="15" customHeight="1" x14ac:dyDescent="0.25">
      <c r="B3749" s="9" t="s">
        <v>4659</v>
      </c>
      <c r="C3749" s="1">
        <v>1</v>
      </c>
      <c r="D3749" s="2" t="s">
        <v>8666</v>
      </c>
      <c r="E3749" s="16"/>
      <c r="F3749" s="16" t="str">
        <f>IF(INDEX(I.Electricity.ES3U7C5,1)="","",INDEX(I.Electricity.ES3U7C5,1))</f>
        <v/>
      </c>
      <c r="G3749" s="16"/>
      <c r="H3749" s="1" t="str">
        <f>IF(AND(I.Developer.ES3=TRUE,I.Facility.UnitCount&gt;=7,I.Developer.C5=TRUE,F3749=""),"Incomplete","Complete")</f>
        <v>Complete</v>
      </c>
      <c r="I3749" s="68" t="s">
        <v>4660</v>
      </c>
    </row>
    <row r="3750" spans="2:9" ht="15" customHeight="1" x14ac:dyDescent="0.25">
      <c r="B3750" s="9" t="s">
        <v>4659</v>
      </c>
      <c r="C3750" s="1">
        <v>2</v>
      </c>
      <c r="D3750" s="2" t="s">
        <v>8666</v>
      </c>
      <c r="E3750" s="16"/>
      <c r="F3750" s="16" t="str">
        <f>IF(INDEX(I.Electricity.ES3U7C5,2)="","",INDEX(I.Electricity.ES3U7C5,2))</f>
        <v/>
      </c>
      <c r="G3750" s="16"/>
      <c r="H3750" s="1" t="str">
        <f>IF(AND(I.Developer.ES3=TRUE,I.Facility.UnitCount&gt;=7,I.Developer.C5=TRUE,F3750=""),"Incomplete","Complete")</f>
        <v>Complete</v>
      </c>
      <c r="I3750" s="68" t="s">
        <v>4661</v>
      </c>
    </row>
    <row r="3751" spans="2:9" ht="15" customHeight="1" x14ac:dyDescent="0.25">
      <c r="B3751" s="7" t="s">
        <v>4659</v>
      </c>
      <c r="C3751" s="5">
        <v>3</v>
      </c>
      <c r="D3751" s="6" t="s">
        <v>8666</v>
      </c>
      <c r="E3751" s="76"/>
      <c r="F3751" s="76" t="str">
        <f>IF(INDEX(I.Electricity.ES3U7C5,3)="","",INDEX(I.Electricity.ES3U7C5,3))</f>
        <v/>
      </c>
      <c r="G3751" s="76"/>
      <c r="H3751" s="5" t="str">
        <f>IF(AND(I.Developer.ES3=TRUE,I.Facility.UnitCount&gt;=7,I.Developer.C5=TRUE,F3751=""),"Incomplete","Complete")</f>
        <v>Complete</v>
      </c>
      <c r="I3751" s="71" t="s">
        <v>4662</v>
      </c>
    </row>
    <row r="3752" spans="2:9" ht="15" customHeight="1" x14ac:dyDescent="0.25">
      <c r="B3752" s="9" t="s">
        <v>4663</v>
      </c>
      <c r="C3752" s="1">
        <v>1</v>
      </c>
      <c r="D3752" s="2" t="s">
        <v>8667</v>
      </c>
      <c r="E3752" s="16"/>
      <c r="F3752" s="16" t="str">
        <f>IF(INDEX(I.Electricity.ES3U8C5,1)="","",INDEX(I.Electricity.ES3U8C5,1))</f>
        <v/>
      </c>
      <c r="G3752" s="16"/>
      <c r="H3752" s="1" t="str">
        <f>IF(AND(I.Developer.ES3=TRUE,I.Facility.UnitCount&gt;=8,I.Developer.C5=TRUE,F3752=""),"Incomplete","Complete")</f>
        <v>Complete</v>
      </c>
      <c r="I3752" s="68" t="s">
        <v>4664</v>
      </c>
    </row>
    <row r="3753" spans="2:9" ht="15" customHeight="1" x14ac:dyDescent="0.25">
      <c r="B3753" s="9" t="s">
        <v>4663</v>
      </c>
      <c r="C3753" s="1">
        <v>2</v>
      </c>
      <c r="D3753" s="2" t="s">
        <v>8667</v>
      </c>
      <c r="E3753" s="16"/>
      <c r="F3753" s="16" t="str">
        <f>IF(INDEX(I.Electricity.ES3U8C5,2)="","",INDEX(I.Electricity.ES3U8C5,2))</f>
        <v/>
      </c>
      <c r="G3753" s="16"/>
      <c r="H3753" s="1" t="str">
        <f>IF(AND(I.Developer.ES3=TRUE,I.Facility.UnitCount&gt;=8,I.Developer.C5=TRUE,F3753=""),"Incomplete","Complete")</f>
        <v>Complete</v>
      </c>
      <c r="I3753" s="68" t="s">
        <v>4665</v>
      </c>
    </row>
    <row r="3754" spans="2:9" ht="15" customHeight="1" x14ac:dyDescent="0.25">
      <c r="B3754" s="7" t="s">
        <v>4663</v>
      </c>
      <c r="C3754" s="5">
        <v>3</v>
      </c>
      <c r="D3754" s="6" t="s">
        <v>8667</v>
      </c>
      <c r="E3754" s="76"/>
      <c r="F3754" s="76" t="str">
        <f>IF(INDEX(I.Electricity.ES3U8C5,3)="","",INDEX(I.Electricity.ES3U8C5,3))</f>
        <v/>
      </c>
      <c r="G3754" s="76"/>
      <c r="H3754" s="5" t="str">
        <f>IF(AND(I.Developer.ES3=TRUE,I.Facility.UnitCount&gt;=8,I.Developer.C5=TRUE,F3754=""),"Incomplete","Complete")</f>
        <v>Complete</v>
      </c>
      <c r="I3754" s="71" t="s">
        <v>4666</v>
      </c>
    </row>
    <row r="3755" spans="2:9" ht="15" customHeight="1" x14ac:dyDescent="0.25">
      <c r="B3755" s="9" t="s">
        <v>4667</v>
      </c>
      <c r="C3755" s="1">
        <v>1</v>
      </c>
      <c r="D3755" s="2" t="s">
        <v>8668</v>
      </c>
      <c r="E3755" s="16"/>
      <c r="F3755" s="16" t="str">
        <f>IF(INDEX(I.Electricity.ES3U9C5,1)="","",INDEX(I.Electricity.ES3U9C5,1))</f>
        <v/>
      </c>
      <c r="G3755" s="16"/>
      <c r="H3755" s="1" t="str">
        <f>IF(AND(I.Developer.ES3=TRUE,I.Facility.UnitCount&gt;=9,I.Developer.C5=TRUE,F3755=""),"Incomplete","Complete")</f>
        <v>Complete</v>
      </c>
      <c r="I3755" s="68" t="s">
        <v>4668</v>
      </c>
    </row>
    <row r="3756" spans="2:9" ht="15" customHeight="1" x14ac:dyDescent="0.25">
      <c r="B3756" s="9" t="s">
        <v>4667</v>
      </c>
      <c r="C3756" s="1">
        <v>2</v>
      </c>
      <c r="D3756" s="2" t="s">
        <v>8668</v>
      </c>
      <c r="E3756" s="16"/>
      <c r="F3756" s="16" t="str">
        <f>IF(INDEX(I.Electricity.ES3U9C5,2)="","",INDEX(I.Electricity.ES3U9C5,2))</f>
        <v/>
      </c>
      <c r="G3756" s="16"/>
      <c r="H3756" s="1" t="str">
        <f>IF(AND(I.Developer.ES3=TRUE,I.Facility.UnitCount&gt;=9,I.Developer.C5=TRUE,F3756=""),"Incomplete","Complete")</f>
        <v>Complete</v>
      </c>
      <c r="I3756" s="68" t="s">
        <v>4669</v>
      </c>
    </row>
    <row r="3757" spans="2:9" ht="15" customHeight="1" x14ac:dyDescent="0.25">
      <c r="B3757" s="7" t="s">
        <v>4667</v>
      </c>
      <c r="C3757" s="5">
        <v>3</v>
      </c>
      <c r="D3757" s="6" t="s">
        <v>8668</v>
      </c>
      <c r="E3757" s="76"/>
      <c r="F3757" s="76" t="str">
        <f>IF(INDEX(I.Electricity.ES3U9C5,3)="","",INDEX(I.Electricity.ES3U9C5,3))</f>
        <v/>
      </c>
      <c r="G3757" s="76"/>
      <c r="H3757" s="5" t="str">
        <f>IF(AND(I.Developer.ES3=TRUE,I.Facility.UnitCount&gt;=9,I.Developer.C5=TRUE,F3757=""),"Incomplete","Complete")</f>
        <v>Complete</v>
      </c>
      <c r="I3757" s="71" t="s">
        <v>4670</v>
      </c>
    </row>
    <row r="3758" spans="2:9" ht="15" customHeight="1" x14ac:dyDescent="0.25">
      <c r="B3758" s="9" t="s">
        <v>4671</v>
      </c>
      <c r="C3758" s="1">
        <v>1</v>
      </c>
      <c r="D3758" s="2" t="s">
        <v>8669</v>
      </c>
      <c r="E3758" s="16"/>
      <c r="F3758" s="16" t="str">
        <f>IF(INDEX(I.Electricity.ES3U10C5,1)="","",INDEX(I.Electricity.ES3U10C5,1))</f>
        <v/>
      </c>
      <c r="G3758" s="16"/>
      <c r="H3758" s="1" t="str">
        <f>IF(AND(I.Developer.ES3=TRUE,I.Facility.UnitCount&gt;=10,I.Developer.C5=TRUE,F3758=""),"Incomplete","Complete")</f>
        <v>Complete</v>
      </c>
      <c r="I3758" s="68" t="s">
        <v>4672</v>
      </c>
    </row>
    <row r="3759" spans="2:9" ht="15" customHeight="1" x14ac:dyDescent="0.25">
      <c r="B3759" s="9" t="s">
        <v>4671</v>
      </c>
      <c r="C3759" s="1">
        <v>2</v>
      </c>
      <c r="D3759" s="2" t="s">
        <v>8669</v>
      </c>
      <c r="E3759" s="16"/>
      <c r="F3759" s="16" t="str">
        <f>IF(INDEX(I.Electricity.ES3U10C5,2)="","",INDEX(I.Electricity.ES3U10C5,2))</f>
        <v/>
      </c>
      <c r="G3759" s="16"/>
      <c r="H3759" s="1" t="str">
        <f>IF(AND(I.Developer.ES3=TRUE,I.Facility.UnitCount&gt;=10,I.Developer.C5=TRUE,F3759=""),"Incomplete","Complete")</f>
        <v>Complete</v>
      </c>
      <c r="I3759" s="68" t="s">
        <v>4673</v>
      </c>
    </row>
    <row r="3760" spans="2:9" ht="15" customHeight="1" x14ac:dyDescent="0.25">
      <c r="B3760" s="7" t="s">
        <v>4671</v>
      </c>
      <c r="C3760" s="5">
        <v>3</v>
      </c>
      <c r="D3760" s="6" t="s">
        <v>8669</v>
      </c>
      <c r="E3760" s="76"/>
      <c r="F3760" s="76" t="str">
        <f>IF(INDEX(I.Electricity.ES3U10C5,3)="","",INDEX(I.Electricity.ES3U10C5,3))</f>
        <v/>
      </c>
      <c r="G3760" s="76"/>
      <c r="H3760" s="5" t="str">
        <f>IF(AND(I.Developer.ES3=TRUE,I.Facility.UnitCount&gt;=10,I.Developer.C5=TRUE,F3760=""),"Incomplete","Complete")</f>
        <v>Complete</v>
      </c>
      <c r="I3760" s="71" t="s">
        <v>4674</v>
      </c>
    </row>
    <row r="3761" spans="2:9" ht="15" customHeight="1" x14ac:dyDescent="0.25">
      <c r="B3761" s="9" t="s">
        <v>4675</v>
      </c>
      <c r="C3761" s="1">
        <v>1</v>
      </c>
      <c r="D3761" s="2" t="s">
        <v>8670</v>
      </c>
      <c r="E3761" s="16"/>
      <c r="F3761" s="16" t="str">
        <f>IF(INDEX(I.Electricity.ES3U11C5,1)="","",INDEX(I.Electricity.ES3U11C5,1))</f>
        <v/>
      </c>
      <c r="G3761" s="16"/>
      <c r="H3761" s="1" t="str">
        <f>IF(AND(I.Developer.ES3=TRUE,I.Facility.UnitCount&gt;=11,I.Developer.C5=TRUE,F3761=""),"Incomplete","Complete")</f>
        <v>Complete</v>
      </c>
      <c r="I3761" s="68" t="s">
        <v>4676</v>
      </c>
    </row>
    <row r="3762" spans="2:9" ht="15" customHeight="1" x14ac:dyDescent="0.25">
      <c r="B3762" s="9" t="s">
        <v>4675</v>
      </c>
      <c r="C3762" s="1">
        <v>2</v>
      </c>
      <c r="D3762" s="2" t="s">
        <v>8670</v>
      </c>
      <c r="E3762" s="16"/>
      <c r="F3762" s="16" t="str">
        <f>IF(INDEX(I.Electricity.ES3U11C5,2)="","",INDEX(I.Electricity.ES3U11C5,2))</f>
        <v/>
      </c>
      <c r="G3762" s="16"/>
      <c r="H3762" s="1" t="str">
        <f>IF(AND(I.Developer.ES3=TRUE,I.Facility.UnitCount&gt;=11,I.Developer.C5=TRUE,F3762=""),"Incomplete","Complete")</f>
        <v>Complete</v>
      </c>
      <c r="I3762" s="68" t="s">
        <v>4677</v>
      </c>
    </row>
    <row r="3763" spans="2:9" ht="15" customHeight="1" x14ac:dyDescent="0.25">
      <c r="B3763" s="7" t="s">
        <v>4675</v>
      </c>
      <c r="C3763" s="5">
        <v>3</v>
      </c>
      <c r="D3763" s="6" t="s">
        <v>8670</v>
      </c>
      <c r="E3763" s="76"/>
      <c r="F3763" s="76" t="str">
        <f>IF(INDEX(I.Electricity.ES3U11C5,3)="","",INDEX(I.Electricity.ES3U11C5,3))</f>
        <v/>
      </c>
      <c r="G3763" s="76"/>
      <c r="H3763" s="5" t="str">
        <f>IF(AND(I.Developer.ES3=TRUE,I.Facility.UnitCount&gt;=11,I.Developer.C5=TRUE,F3763=""),"Incomplete","Complete")</f>
        <v>Complete</v>
      </c>
      <c r="I3763" s="71" t="s">
        <v>4678</v>
      </c>
    </row>
    <row r="3764" spans="2:9" ht="15" customHeight="1" x14ac:dyDescent="0.25">
      <c r="B3764" s="9" t="s">
        <v>4679</v>
      </c>
      <c r="C3764" s="1">
        <v>1</v>
      </c>
      <c r="D3764" s="2" t="s">
        <v>8671</v>
      </c>
      <c r="E3764" s="16"/>
      <c r="F3764" s="16" t="str">
        <f>IF(INDEX(I.Electricity.ES3U12C5,1)="","",INDEX(I.Electricity.ES3U12C5,1))</f>
        <v/>
      </c>
      <c r="G3764" s="16"/>
      <c r="H3764" s="1" t="str">
        <f>IF(AND(I.Developer.ES3=TRUE,I.Facility.UnitCount&gt;=12,I.Developer.C5=TRUE,F3764=""),"Incomplete","Complete")</f>
        <v>Complete</v>
      </c>
      <c r="I3764" s="68" t="s">
        <v>4680</v>
      </c>
    </row>
    <row r="3765" spans="2:9" ht="15" customHeight="1" x14ac:dyDescent="0.25">
      <c r="B3765" s="9" t="s">
        <v>4679</v>
      </c>
      <c r="C3765" s="1">
        <v>2</v>
      </c>
      <c r="D3765" s="2" t="s">
        <v>8671</v>
      </c>
      <c r="E3765" s="16"/>
      <c r="F3765" s="16" t="str">
        <f>IF(INDEX(I.Electricity.ES3U12C5,2)="","",INDEX(I.Electricity.ES3U12C5,2))</f>
        <v/>
      </c>
      <c r="G3765" s="16"/>
      <c r="H3765" s="1" t="str">
        <f>IF(AND(I.Developer.ES3=TRUE,I.Facility.UnitCount&gt;=12,I.Developer.C5=TRUE,F3765=""),"Incomplete","Complete")</f>
        <v>Complete</v>
      </c>
      <c r="I3765" s="68" t="s">
        <v>4681</v>
      </c>
    </row>
    <row r="3766" spans="2:9" ht="15" customHeight="1" x14ac:dyDescent="0.25">
      <c r="B3766" s="7" t="s">
        <v>4679</v>
      </c>
      <c r="C3766" s="5">
        <v>3</v>
      </c>
      <c r="D3766" s="6" t="s">
        <v>8671</v>
      </c>
      <c r="E3766" s="76"/>
      <c r="F3766" s="76" t="str">
        <f>IF(INDEX(I.Electricity.ES3U12C5,3)="","",INDEX(I.Electricity.ES3U12C5,3))</f>
        <v/>
      </c>
      <c r="G3766" s="76"/>
      <c r="H3766" s="5" t="str">
        <f>IF(AND(I.Developer.ES3=TRUE,I.Facility.UnitCount&gt;=12,I.Developer.C5=TRUE,F3766=""),"Incomplete","Complete")</f>
        <v>Complete</v>
      </c>
      <c r="I3766" s="71" t="s">
        <v>4682</v>
      </c>
    </row>
    <row r="3767" spans="2:9" ht="15" customHeight="1" x14ac:dyDescent="0.25">
      <c r="B3767" s="9" t="s">
        <v>4683</v>
      </c>
      <c r="C3767" s="1">
        <v>1</v>
      </c>
      <c r="D3767" s="2" t="s">
        <v>8672</v>
      </c>
      <c r="E3767" s="16"/>
      <c r="F3767" s="16" t="str">
        <f>IF(INDEX(I.Electricity.ES3U13C5,1)="","",INDEX(I.Electricity.ES3U13C5,1))</f>
        <v/>
      </c>
      <c r="G3767" s="16"/>
      <c r="H3767" s="1" t="str">
        <f>IF(AND(I.Developer.ES3=TRUE,I.Facility.UnitCount&gt;=13,I.Developer.C5=TRUE,F3767=""),"Incomplete","Complete")</f>
        <v>Complete</v>
      </c>
      <c r="I3767" s="68" t="s">
        <v>4684</v>
      </c>
    </row>
    <row r="3768" spans="2:9" ht="15" customHeight="1" x14ac:dyDescent="0.25">
      <c r="B3768" s="9" t="s">
        <v>4683</v>
      </c>
      <c r="C3768" s="1">
        <v>2</v>
      </c>
      <c r="D3768" s="2" t="s">
        <v>8672</v>
      </c>
      <c r="E3768" s="16"/>
      <c r="F3768" s="16" t="str">
        <f>IF(INDEX(I.Electricity.ES3U13C5,2)="","",INDEX(I.Electricity.ES3U13C5,2))</f>
        <v/>
      </c>
      <c r="G3768" s="16"/>
      <c r="H3768" s="1" t="str">
        <f>IF(AND(I.Developer.ES3=TRUE,I.Facility.UnitCount&gt;=13,I.Developer.C5=TRUE,F3768=""),"Incomplete","Complete")</f>
        <v>Complete</v>
      </c>
      <c r="I3768" s="68" t="s">
        <v>4685</v>
      </c>
    </row>
    <row r="3769" spans="2:9" ht="15" customHeight="1" x14ac:dyDescent="0.25">
      <c r="B3769" s="7" t="s">
        <v>4683</v>
      </c>
      <c r="C3769" s="5">
        <v>3</v>
      </c>
      <c r="D3769" s="6" t="s">
        <v>8672</v>
      </c>
      <c r="E3769" s="76"/>
      <c r="F3769" s="76" t="str">
        <f>IF(INDEX(I.Electricity.ES3U13C5,3)="","",INDEX(I.Electricity.ES3U13C5,3))</f>
        <v/>
      </c>
      <c r="G3769" s="76"/>
      <c r="H3769" s="5" t="str">
        <f>IF(AND(I.Developer.ES3=TRUE,I.Facility.UnitCount&gt;=13,I.Developer.C5=TRUE,F3769=""),"Incomplete","Complete")</f>
        <v>Complete</v>
      </c>
      <c r="I3769" s="71" t="s">
        <v>4686</v>
      </c>
    </row>
    <row r="3770" spans="2:9" ht="15" customHeight="1" x14ac:dyDescent="0.25">
      <c r="B3770" s="9" t="s">
        <v>4687</v>
      </c>
      <c r="C3770" s="1">
        <v>1</v>
      </c>
      <c r="D3770" s="2" t="s">
        <v>8673</v>
      </c>
      <c r="E3770" s="16"/>
      <c r="F3770" s="16" t="str">
        <f>IF(INDEX(I.Electricity.ES3U14C5,1)="","",INDEX(I.Electricity.ES3U14C5,1))</f>
        <v/>
      </c>
      <c r="G3770" s="16"/>
      <c r="H3770" s="1" t="str">
        <f>IF(AND(I.Developer.ES3=TRUE,I.Facility.UnitCount&gt;=14,I.Developer.C5=TRUE,F3770=""),"Incomplete","Complete")</f>
        <v>Complete</v>
      </c>
      <c r="I3770" s="68" t="s">
        <v>4688</v>
      </c>
    </row>
    <row r="3771" spans="2:9" ht="15" customHeight="1" x14ac:dyDescent="0.25">
      <c r="B3771" s="9" t="s">
        <v>4687</v>
      </c>
      <c r="C3771" s="1">
        <v>2</v>
      </c>
      <c r="D3771" s="2" t="s">
        <v>8673</v>
      </c>
      <c r="E3771" s="16"/>
      <c r="F3771" s="16" t="str">
        <f>IF(INDEX(I.Electricity.ES3U14C5,2)="","",INDEX(I.Electricity.ES3U14C5,2))</f>
        <v/>
      </c>
      <c r="G3771" s="16"/>
      <c r="H3771" s="1" t="str">
        <f>IF(AND(I.Developer.ES3=TRUE,I.Facility.UnitCount&gt;=14,I.Developer.C5=TRUE,F3771=""),"Incomplete","Complete")</f>
        <v>Complete</v>
      </c>
      <c r="I3771" s="68" t="s">
        <v>4689</v>
      </c>
    </row>
    <row r="3772" spans="2:9" ht="15" customHeight="1" x14ac:dyDescent="0.25">
      <c r="B3772" s="7" t="s">
        <v>4687</v>
      </c>
      <c r="C3772" s="5">
        <v>3</v>
      </c>
      <c r="D3772" s="6" t="s">
        <v>8673</v>
      </c>
      <c r="E3772" s="76"/>
      <c r="F3772" s="76" t="str">
        <f>IF(INDEX(I.Electricity.ES3U14C5,3)="","",INDEX(I.Electricity.ES3U14C5,3))</f>
        <v/>
      </c>
      <c r="G3772" s="76"/>
      <c r="H3772" s="5" t="str">
        <f>IF(AND(I.Developer.ES3=TRUE,I.Facility.UnitCount&gt;=14,I.Developer.C5=TRUE,F3772=""),"Incomplete","Complete")</f>
        <v>Complete</v>
      </c>
      <c r="I3772" s="71" t="s">
        <v>4690</v>
      </c>
    </row>
    <row r="3773" spans="2:9" ht="15" customHeight="1" x14ac:dyDescent="0.25">
      <c r="B3773" s="9" t="s">
        <v>4691</v>
      </c>
      <c r="C3773" s="1">
        <v>1</v>
      </c>
      <c r="D3773" s="2" t="s">
        <v>8674</v>
      </c>
      <c r="E3773" s="16"/>
      <c r="F3773" s="16" t="str">
        <f>IF(INDEX(I.Electricity.ES3U15C5,1)="","",INDEX(I.Electricity.ES3U15C5,1))</f>
        <v/>
      </c>
      <c r="G3773" s="16"/>
      <c r="H3773" s="1" t="str">
        <f>IF(AND(I.Developer.ES3=TRUE,I.Facility.UnitCount&gt;=15,I.Developer.C5=TRUE,F3773=""),"Incomplete","Complete")</f>
        <v>Complete</v>
      </c>
      <c r="I3773" s="68" t="s">
        <v>4692</v>
      </c>
    </row>
    <row r="3774" spans="2:9" ht="15" customHeight="1" x14ac:dyDescent="0.25">
      <c r="B3774" s="9" t="s">
        <v>4691</v>
      </c>
      <c r="C3774" s="1">
        <v>2</v>
      </c>
      <c r="D3774" s="2" t="s">
        <v>8674</v>
      </c>
      <c r="E3774" s="16"/>
      <c r="F3774" s="16" t="str">
        <f>IF(INDEX(I.Electricity.ES3U15C5,2)="","",INDEX(I.Electricity.ES3U15C5,2))</f>
        <v/>
      </c>
      <c r="G3774" s="16"/>
      <c r="H3774" s="1" t="str">
        <f>IF(AND(I.Developer.ES3=TRUE,I.Facility.UnitCount&gt;=15,I.Developer.C5=TRUE,F3774=""),"Incomplete","Complete")</f>
        <v>Complete</v>
      </c>
      <c r="I3774" s="68" t="s">
        <v>4693</v>
      </c>
    </row>
    <row r="3775" spans="2:9" ht="15" customHeight="1" x14ac:dyDescent="0.25">
      <c r="B3775" s="7" t="s">
        <v>4691</v>
      </c>
      <c r="C3775" s="5">
        <v>3</v>
      </c>
      <c r="D3775" s="6" t="s">
        <v>8674</v>
      </c>
      <c r="E3775" s="76"/>
      <c r="F3775" s="76" t="str">
        <f>IF(INDEX(I.Electricity.ES3U15C5,3)="","",INDEX(I.Electricity.ES3U15C5,3))</f>
        <v/>
      </c>
      <c r="G3775" s="76"/>
      <c r="H3775" s="5" t="str">
        <f>IF(AND(I.Developer.ES3=TRUE,I.Facility.UnitCount&gt;=15,I.Developer.C5=TRUE,F3775=""),"Incomplete","Complete")</f>
        <v>Complete</v>
      </c>
      <c r="I3775" s="71" t="s">
        <v>4694</v>
      </c>
    </row>
    <row r="3776" spans="2:9" ht="15" customHeight="1" x14ac:dyDescent="0.25">
      <c r="B3776" s="9" t="s">
        <v>4695</v>
      </c>
      <c r="C3776" s="1">
        <v>1</v>
      </c>
      <c r="D3776" s="2" t="s">
        <v>8675</v>
      </c>
      <c r="E3776" s="16"/>
      <c r="F3776" s="16" t="str">
        <f>IF(INDEX(I.Electricity.ES3U16C5,1)="","",INDEX(I.Electricity.ES3U16C5,1))</f>
        <v/>
      </c>
      <c r="G3776" s="16"/>
      <c r="H3776" s="1" t="str">
        <f>IF(AND(I.Developer.ES3=TRUE,I.Facility.UnitCount&gt;=16,I.Developer.C5=TRUE,F3776=""),"Incomplete","Complete")</f>
        <v>Complete</v>
      </c>
      <c r="I3776" s="68" t="s">
        <v>4696</v>
      </c>
    </row>
    <row r="3777" spans="2:9" ht="15" customHeight="1" x14ac:dyDescent="0.25">
      <c r="B3777" s="9" t="s">
        <v>4695</v>
      </c>
      <c r="C3777" s="1">
        <v>2</v>
      </c>
      <c r="D3777" s="2" t="s">
        <v>8675</v>
      </c>
      <c r="E3777" s="16"/>
      <c r="F3777" s="16" t="str">
        <f>IF(INDEX(I.Electricity.ES3U16C5,2)="","",INDEX(I.Electricity.ES3U16C5,2))</f>
        <v/>
      </c>
      <c r="G3777" s="16"/>
      <c r="H3777" s="1" t="str">
        <f>IF(AND(I.Developer.ES3=TRUE,I.Facility.UnitCount&gt;=16,I.Developer.C5=TRUE,F3777=""),"Incomplete","Complete")</f>
        <v>Complete</v>
      </c>
      <c r="I3777" s="68" t="s">
        <v>4697</v>
      </c>
    </row>
    <row r="3778" spans="2:9" ht="15" customHeight="1" x14ac:dyDescent="0.25">
      <c r="B3778" s="7" t="s">
        <v>4695</v>
      </c>
      <c r="C3778" s="5">
        <v>3</v>
      </c>
      <c r="D3778" s="6" t="s">
        <v>8675</v>
      </c>
      <c r="E3778" s="76"/>
      <c r="F3778" s="76" t="str">
        <f>IF(INDEX(I.Electricity.ES3U16C5,3)="","",INDEX(I.Electricity.ES3U16C5,3))</f>
        <v/>
      </c>
      <c r="G3778" s="76"/>
      <c r="H3778" s="5" t="str">
        <f>IF(AND(I.Developer.ES3=TRUE,I.Facility.UnitCount&gt;=16,I.Developer.C5=TRUE,F3778=""),"Incomplete","Complete")</f>
        <v>Complete</v>
      </c>
      <c r="I3778" s="71" t="s">
        <v>4698</v>
      </c>
    </row>
    <row r="3779" spans="2:9" ht="15" customHeight="1" x14ac:dyDescent="0.25">
      <c r="B3779" s="9" t="s">
        <v>4699</v>
      </c>
      <c r="C3779" s="1">
        <v>1</v>
      </c>
      <c r="D3779" s="2" t="s">
        <v>8676</v>
      </c>
      <c r="E3779" s="16"/>
      <c r="F3779" s="16" t="str">
        <f>IF(INDEX(I.Electricity.ES3U17C5,1)="","",INDEX(I.Electricity.ES3U17C5,1))</f>
        <v/>
      </c>
      <c r="G3779" s="16"/>
      <c r="H3779" s="1" t="str">
        <f>IF(AND(I.Developer.ES3=TRUE,I.Facility.UnitCount&gt;=17,I.Developer.C5=TRUE,F3779=""),"Incomplete","Complete")</f>
        <v>Complete</v>
      </c>
      <c r="I3779" s="68" t="s">
        <v>4700</v>
      </c>
    </row>
    <row r="3780" spans="2:9" ht="15" customHeight="1" x14ac:dyDescent="0.25">
      <c r="B3780" s="9" t="s">
        <v>4699</v>
      </c>
      <c r="C3780" s="1">
        <v>2</v>
      </c>
      <c r="D3780" s="2" t="s">
        <v>8676</v>
      </c>
      <c r="E3780" s="16"/>
      <c r="F3780" s="16" t="str">
        <f>IF(INDEX(I.Electricity.ES3U17C5,2)="","",INDEX(I.Electricity.ES3U17C5,2))</f>
        <v/>
      </c>
      <c r="G3780" s="16"/>
      <c r="H3780" s="1" t="str">
        <f>IF(AND(I.Developer.ES3=TRUE,I.Facility.UnitCount&gt;=17,I.Developer.C5=TRUE,F3780=""),"Incomplete","Complete")</f>
        <v>Complete</v>
      </c>
      <c r="I3780" s="68" t="s">
        <v>4701</v>
      </c>
    </row>
    <row r="3781" spans="2:9" ht="15" customHeight="1" x14ac:dyDescent="0.25">
      <c r="B3781" s="7" t="s">
        <v>4699</v>
      </c>
      <c r="C3781" s="5">
        <v>3</v>
      </c>
      <c r="D3781" s="6" t="s">
        <v>8676</v>
      </c>
      <c r="E3781" s="76"/>
      <c r="F3781" s="76" t="str">
        <f>IF(INDEX(I.Electricity.ES3U17C5,3)="","",INDEX(I.Electricity.ES3U17C5,3))</f>
        <v/>
      </c>
      <c r="G3781" s="76"/>
      <c r="H3781" s="5" t="str">
        <f>IF(AND(I.Developer.ES3=TRUE,I.Facility.UnitCount&gt;=17,I.Developer.C5=TRUE,F3781=""),"Incomplete","Complete")</f>
        <v>Complete</v>
      </c>
      <c r="I3781" s="71" t="s">
        <v>4702</v>
      </c>
    </row>
    <row r="3782" spans="2:9" ht="15" customHeight="1" x14ac:dyDescent="0.25">
      <c r="B3782" s="9" t="s">
        <v>4703</v>
      </c>
      <c r="C3782" s="1">
        <v>1</v>
      </c>
      <c r="D3782" s="2" t="s">
        <v>8677</v>
      </c>
      <c r="E3782" s="16"/>
      <c r="F3782" s="16" t="str">
        <f>IF(INDEX(I.Electricity.ES3U18C5,1)="","",INDEX(I.Electricity.ES3U18C5,1))</f>
        <v/>
      </c>
      <c r="G3782" s="16"/>
      <c r="H3782" s="1" t="str">
        <f>IF(AND(I.Developer.ES3=TRUE,I.Facility.UnitCount&gt;=18,I.Developer.C5=TRUE,F3782=""),"Incomplete","Complete")</f>
        <v>Complete</v>
      </c>
      <c r="I3782" s="68" t="s">
        <v>4704</v>
      </c>
    </row>
    <row r="3783" spans="2:9" ht="15" customHeight="1" x14ac:dyDescent="0.25">
      <c r="B3783" s="9" t="s">
        <v>4703</v>
      </c>
      <c r="C3783" s="1">
        <v>2</v>
      </c>
      <c r="D3783" s="2" t="s">
        <v>8677</v>
      </c>
      <c r="E3783" s="16"/>
      <c r="F3783" s="16" t="str">
        <f>IF(INDEX(I.Electricity.ES3U18C5,2)="","",INDEX(I.Electricity.ES3U18C5,2))</f>
        <v/>
      </c>
      <c r="G3783" s="16"/>
      <c r="H3783" s="1" t="str">
        <f>IF(AND(I.Developer.ES3=TRUE,I.Facility.UnitCount&gt;=18,I.Developer.C5=TRUE,F3783=""),"Incomplete","Complete")</f>
        <v>Complete</v>
      </c>
      <c r="I3783" s="68" t="s">
        <v>4705</v>
      </c>
    </row>
    <row r="3784" spans="2:9" ht="15" customHeight="1" x14ac:dyDescent="0.25">
      <c r="B3784" s="7" t="s">
        <v>4703</v>
      </c>
      <c r="C3784" s="5">
        <v>3</v>
      </c>
      <c r="D3784" s="6" t="s">
        <v>8677</v>
      </c>
      <c r="E3784" s="76"/>
      <c r="F3784" s="76" t="str">
        <f>IF(INDEX(I.Electricity.ES3U18C5,3)="","",INDEX(I.Electricity.ES3U18C5,3))</f>
        <v/>
      </c>
      <c r="G3784" s="76"/>
      <c r="H3784" s="5" t="str">
        <f>IF(AND(I.Developer.ES3=TRUE,I.Facility.UnitCount&gt;=18,I.Developer.C5=TRUE,F3784=""),"Incomplete","Complete")</f>
        <v>Complete</v>
      </c>
      <c r="I3784" s="71" t="s">
        <v>4706</v>
      </c>
    </row>
    <row r="3785" spans="2:9" ht="15" customHeight="1" x14ac:dyDescent="0.25">
      <c r="B3785" s="9" t="s">
        <v>4707</v>
      </c>
      <c r="C3785" s="1">
        <v>1</v>
      </c>
      <c r="D3785" s="2" t="s">
        <v>8678</v>
      </c>
      <c r="E3785" s="16"/>
      <c r="F3785" s="16" t="str">
        <f>IF(INDEX(I.Electricity.ES3U19C5,1)="","",INDEX(I.Electricity.ES3U19C5,1))</f>
        <v/>
      </c>
      <c r="G3785" s="16"/>
      <c r="H3785" s="1" t="str">
        <f>IF(AND(I.Developer.ES3=TRUE,I.Facility.UnitCount&gt;=19,I.Developer.C5=TRUE,F3785=""),"Incomplete","Complete")</f>
        <v>Complete</v>
      </c>
      <c r="I3785" s="68" t="s">
        <v>4708</v>
      </c>
    </row>
    <row r="3786" spans="2:9" ht="15" customHeight="1" x14ac:dyDescent="0.25">
      <c r="B3786" s="9" t="s">
        <v>4707</v>
      </c>
      <c r="C3786" s="1">
        <v>2</v>
      </c>
      <c r="D3786" s="2" t="s">
        <v>8678</v>
      </c>
      <c r="E3786" s="16"/>
      <c r="F3786" s="16" t="str">
        <f>IF(INDEX(I.Electricity.ES3U19C5,2)="","",INDEX(I.Electricity.ES3U19C5,2))</f>
        <v/>
      </c>
      <c r="G3786" s="16"/>
      <c r="H3786" s="1" t="str">
        <f>IF(AND(I.Developer.ES3=TRUE,I.Facility.UnitCount&gt;=19,I.Developer.C5=TRUE,F3786=""),"Incomplete","Complete")</f>
        <v>Complete</v>
      </c>
      <c r="I3786" s="68" t="s">
        <v>4709</v>
      </c>
    </row>
    <row r="3787" spans="2:9" ht="15" customHeight="1" x14ac:dyDescent="0.25">
      <c r="B3787" s="7" t="s">
        <v>4707</v>
      </c>
      <c r="C3787" s="5">
        <v>3</v>
      </c>
      <c r="D3787" s="6" t="s">
        <v>8678</v>
      </c>
      <c r="E3787" s="76"/>
      <c r="F3787" s="76" t="str">
        <f>IF(INDEX(I.Electricity.ES3U19C5,3)="","",INDEX(I.Electricity.ES3U19C5,3))</f>
        <v/>
      </c>
      <c r="G3787" s="76"/>
      <c r="H3787" s="5" t="str">
        <f>IF(AND(I.Developer.ES3=TRUE,I.Facility.UnitCount&gt;=19,I.Developer.C5=TRUE,F3787=""),"Incomplete","Complete")</f>
        <v>Complete</v>
      </c>
      <c r="I3787" s="71" t="s">
        <v>4710</v>
      </c>
    </row>
    <row r="3788" spans="2:9" ht="15" customHeight="1" x14ac:dyDescent="0.25">
      <c r="B3788" s="9" t="s">
        <v>4711</v>
      </c>
      <c r="C3788" s="1">
        <v>1</v>
      </c>
      <c r="D3788" s="2" t="s">
        <v>8679</v>
      </c>
      <c r="E3788" s="16"/>
      <c r="F3788" s="16" t="str">
        <f>IF(INDEX(I.Electricity.ES3U20C5,1)="","",INDEX(I.Electricity.ES3U20C5,1))</f>
        <v/>
      </c>
      <c r="G3788" s="16"/>
      <c r="H3788" s="1" t="str">
        <f>IF(AND(I.Developer.ES3=TRUE,I.Facility.UnitCount&gt;=20,I.Developer.C5=TRUE,F3788=""),"Incomplete","Complete")</f>
        <v>Complete</v>
      </c>
      <c r="I3788" s="68" t="s">
        <v>4712</v>
      </c>
    </row>
    <row r="3789" spans="2:9" ht="15" customHeight="1" x14ac:dyDescent="0.25">
      <c r="B3789" s="9" t="s">
        <v>4711</v>
      </c>
      <c r="C3789" s="1">
        <v>2</v>
      </c>
      <c r="D3789" s="2" t="s">
        <v>8679</v>
      </c>
      <c r="E3789" s="16"/>
      <c r="F3789" s="16" t="str">
        <f>IF(INDEX(I.Electricity.ES3U20C5,2)="","",INDEX(I.Electricity.ES3U20C5,2))</f>
        <v/>
      </c>
      <c r="G3789" s="16"/>
      <c r="H3789" s="1" t="str">
        <f>IF(AND(I.Developer.ES3=TRUE,I.Facility.UnitCount&gt;=20,I.Developer.C5=TRUE,F3789=""),"Incomplete","Complete")</f>
        <v>Complete</v>
      </c>
      <c r="I3789" s="68" t="s">
        <v>4713</v>
      </c>
    </row>
    <row r="3790" spans="2:9" ht="15" customHeight="1" x14ac:dyDescent="0.25">
      <c r="B3790" s="7" t="s">
        <v>4711</v>
      </c>
      <c r="C3790" s="5">
        <v>3</v>
      </c>
      <c r="D3790" s="6" t="s">
        <v>8679</v>
      </c>
      <c r="E3790" s="76"/>
      <c r="F3790" s="76" t="str">
        <f>IF(INDEX(I.Electricity.ES3U20C5,3)="","",INDEX(I.Electricity.ES3U20C5,3))</f>
        <v/>
      </c>
      <c r="G3790" s="76"/>
      <c r="H3790" s="5" t="str">
        <f>IF(AND(I.Developer.ES3=TRUE,I.Facility.UnitCount&gt;=20,I.Developer.C5=TRUE,F3790=""),"Incomplete","Complete")</f>
        <v>Complete</v>
      </c>
      <c r="I3790" s="71" t="s">
        <v>4714</v>
      </c>
    </row>
    <row r="3791" spans="2:9" ht="15" customHeight="1" x14ac:dyDescent="0.25">
      <c r="B3791" s="9" t="s">
        <v>4715</v>
      </c>
      <c r="C3791" s="1">
        <v>1</v>
      </c>
      <c r="D3791" s="2" t="s">
        <v>8680</v>
      </c>
      <c r="E3791" s="16"/>
      <c r="F3791" s="16" t="str">
        <f>IF(INDEX(I.Electricity.ES3U1C6,1)="","",INDEX(I.Electricity.ES3U1C6,1))</f>
        <v/>
      </c>
      <c r="G3791" s="16"/>
      <c r="H3791" s="1" t="str">
        <f>IF(AND(I.Developer.ES3=TRUE,I.Facility.UnitCount&gt;=1,I.Developer.C6=TRUE,F3791=""),"Incomplete","Complete")</f>
        <v>Complete</v>
      </c>
      <c r="I3791" s="68" t="s">
        <v>4716</v>
      </c>
    </row>
    <row r="3792" spans="2:9" ht="15" customHeight="1" x14ac:dyDescent="0.25">
      <c r="B3792" s="9" t="s">
        <v>4715</v>
      </c>
      <c r="C3792" s="1">
        <v>2</v>
      </c>
      <c r="D3792" s="2" t="s">
        <v>8680</v>
      </c>
      <c r="E3792" s="16"/>
      <c r="F3792" s="16" t="str">
        <f>IF(INDEX(I.Electricity.ES3U1C6,2)="","",INDEX(I.Electricity.ES3U1C6,2))</f>
        <v/>
      </c>
      <c r="G3792" s="16"/>
      <c r="H3792" s="1" t="str">
        <f>IF(AND(I.Developer.ES3=TRUE,I.Facility.UnitCount&gt;=1,I.Developer.C6=TRUE,F3792=""),"Incomplete","Complete")</f>
        <v>Complete</v>
      </c>
      <c r="I3792" s="68" t="s">
        <v>4717</v>
      </c>
    </row>
    <row r="3793" spans="2:9" ht="15" customHeight="1" x14ac:dyDescent="0.25">
      <c r="B3793" s="7" t="s">
        <v>4715</v>
      </c>
      <c r="C3793" s="5">
        <v>3</v>
      </c>
      <c r="D3793" s="6" t="s">
        <v>8680</v>
      </c>
      <c r="E3793" s="76"/>
      <c r="F3793" s="76" t="str">
        <f>IF(INDEX(I.Electricity.ES3U1C6,3)="","",INDEX(I.Electricity.ES3U1C6,3))</f>
        <v/>
      </c>
      <c r="G3793" s="76"/>
      <c r="H3793" s="5" t="str">
        <f>IF(AND(I.Developer.ES3=TRUE,I.Facility.UnitCount&gt;=1,I.Developer.C6=TRUE,F3793=""),"Incomplete","Complete")</f>
        <v>Complete</v>
      </c>
      <c r="I3793" s="71" t="s">
        <v>4718</v>
      </c>
    </row>
    <row r="3794" spans="2:9" ht="15" customHeight="1" x14ac:dyDescent="0.25">
      <c r="B3794" s="9" t="s">
        <v>4719</v>
      </c>
      <c r="C3794" s="1">
        <v>1</v>
      </c>
      <c r="D3794" s="2" t="s">
        <v>8681</v>
      </c>
      <c r="E3794" s="16"/>
      <c r="F3794" s="16" t="str">
        <f>IF(INDEX(I.Electricity.ES3U2C6,1)="","",INDEX(I.Electricity.ES3U2C6,1))</f>
        <v/>
      </c>
      <c r="G3794" s="16"/>
      <c r="H3794" s="1" t="str">
        <f>IF(AND(I.Developer.ES3=TRUE,I.Facility.UnitCount&gt;=2,I.Developer.C6=TRUE,F3794=""),"Incomplete","Complete")</f>
        <v>Complete</v>
      </c>
      <c r="I3794" s="68" t="s">
        <v>4720</v>
      </c>
    </row>
    <row r="3795" spans="2:9" ht="15" customHeight="1" x14ac:dyDescent="0.25">
      <c r="B3795" s="9" t="s">
        <v>4719</v>
      </c>
      <c r="C3795" s="1">
        <v>2</v>
      </c>
      <c r="D3795" s="2" t="s">
        <v>8681</v>
      </c>
      <c r="E3795" s="16"/>
      <c r="F3795" s="16" t="str">
        <f>IF(INDEX(I.Electricity.ES3U2C6,2)="","",INDEX(I.Electricity.ES3U2C6,2))</f>
        <v/>
      </c>
      <c r="G3795" s="16"/>
      <c r="H3795" s="1" t="str">
        <f>IF(AND(I.Developer.ES3=TRUE,I.Facility.UnitCount&gt;=2,I.Developer.C6=TRUE,F3795=""),"Incomplete","Complete")</f>
        <v>Complete</v>
      </c>
      <c r="I3795" s="68" t="s">
        <v>4721</v>
      </c>
    </row>
    <row r="3796" spans="2:9" ht="15" customHeight="1" x14ac:dyDescent="0.25">
      <c r="B3796" s="7" t="s">
        <v>4719</v>
      </c>
      <c r="C3796" s="5">
        <v>3</v>
      </c>
      <c r="D3796" s="6" t="s">
        <v>8681</v>
      </c>
      <c r="E3796" s="76"/>
      <c r="F3796" s="76" t="str">
        <f>IF(INDEX(I.Electricity.ES3U2C6,3)="","",INDEX(I.Electricity.ES3U2C6,3))</f>
        <v/>
      </c>
      <c r="G3796" s="76"/>
      <c r="H3796" s="5" t="str">
        <f>IF(AND(I.Developer.ES3=TRUE,I.Facility.UnitCount&gt;=2,I.Developer.C6=TRUE,F3796=""),"Incomplete","Complete")</f>
        <v>Complete</v>
      </c>
      <c r="I3796" s="71" t="s">
        <v>4722</v>
      </c>
    </row>
    <row r="3797" spans="2:9" ht="15" customHeight="1" x14ac:dyDescent="0.25">
      <c r="B3797" s="9" t="s">
        <v>4723</v>
      </c>
      <c r="C3797" s="1">
        <v>1</v>
      </c>
      <c r="D3797" s="2" t="s">
        <v>8682</v>
      </c>
      <c r="E3797" s="16"/>
      <c r="F3797" s="16" t="str">
        <f>IF(INDEX(I.Electricity.ES3U3C6,1)="","",INDEX(I.Electricity.ES3U3C6,1))</f>
        <v/>
      </c>
      <c r="G3797" s="16"/>
      <c r="H3797" s="1" t="str">
        <f>IF(AND(I.Developer.ES3=TRUE,I.Facility.UnitCount&gt;=3,I.Developer.C6=TRUE,F3797=""),"Incomplete","Complete")</f>
        <v>Complete</v>
      </c>
      <c r="I3797" s="68" t="s">
        <v>4724</v>
      </c>
    </row>
    <row r="3798" spans="2:9" ht="15" customHeight="1" x14ac:dyDescent="0.25">
      <c r="B3798" s="9" t="s">
        <v>4723</v>
      </c>
      <c r="C3798" s="1">
        <v>2</v>
      </c>
      <c r="D3798" s="2" t="s">
        <v>8682</v>
      </c>
      <c r="E3798" s="16"/>
      <c r="F3798" s="16" t="str">
        <f>IF(INDEX(I.Electricity.ES3U3C6,2)="","",INDEX(I.Electricity.ES3U3C6,2))</f>
        <v/>
      </c>
      <c r="G3798" s="16"/>
      <c r="H3798" s="1" t="str">
        <f>IF(AND(I.Developer.ES3=TRUE,I.Facility.UnitCount&gt;=3,I.Developer.C6=TRUE,F3798=""),"Incomplete","Complete")</f>
        <v>Complete</v>
      </c>
      <c r="I3798" s="68" t="s">
        <v>4725</v>
      </c>
    </row>
    <row r="3799" spans="2:9" ht="15" customHeight="1" x14ac:dyDescent="0.25">
      <c r="B3799" s="7" t="s">
        <v>4723</v>
      </c>
      <c r="C3799" s="5">
        <v>3</v>
      </c>
      <c r="D3799" s="6" t="s">
        <v>8682</v>
      </c>
      <c r="E3799" s="76"/>
      <c r="F3799" s="76" t="str">
        <f>IF(INDEX(I.Electricity.ES3U3C6,3)="","",INDEX(I.Electricity.ES3U3C6,3))</f>
        <v/>
      </c>
      <c r="G3799" s="76"/>
      <c r="H3799" s="5" t="str">
        <f>IF(AND(I.Developer.ES3=TRUE,I.Facility.UnitCount&gt;=3,I.Developer.C6=TRUE,F3799=""),"Incomplete","Complete")</f>
        <v>Complete</v>
      </c>
      <c r="I3799" s="71" t="s">
        <v>4726</v>
      </c>
    </row>
    <row r="3800" spans="2:9" ht="15" customHeight="1" x14ac:dyDescent="0.25">
      <c r="B3800" s="9" t="s">
        <v>4727</v>
      </c>
      <c r="C3800" s="1">
        <v>1</v>
      </c>
      <c r="D3800" s="2" t="s">
        <v>8683</v>
      </c>
      <c r="E3800" s="16"/>
      <c r="F3800" s="16" t="str">
        <f>IF(INDEX(I.Electricity.ES3U4C6,1)="","",INDEX(I.Electricity.ES3U4C6,1))</f>
        <v/>
      </c>
      <c r="G3800" s="16"/>
      <c r="H3800" s="1" t="str">
        <f>IF(AND(I.Developer.ES3=TRUE,I.Facility.UnitCount&gt;=4,I.Developer.C6=TRUE,F3800=""),"Incomplete","Complete")</f>
        <v>Complete</v>
      </c>
      <c r="I3800" s="68" t="s">
        <v>4728</v>
      </c>
    </row>
    <row r="3801" spans="2:9" ht="15" customHeight="1" x14ac:dyDescent="0.25">
      <c r="B3801" s="9" t="s">
        <v>4727</v>
      </c>
      <c r="C3801" s="1">
        <v>2</v>
      </c>
      <c r="D3801" s="2" t="s">
        <v>8683</v>
      </c>
      <c r="E3801" s="16"/>
      <c r="F3801" s="16" t="str">
        <f>IF(INDEX(I.Electricity.ES3U4C6,2)="","",INDEX(I.Electricity.ES3U4C6,2))</f>
        <v/>
      </c>
      <c r="G3801" s="16"/>
      <c r="H3801" s="1" t="str">
        <f>IF(AND(I.Developer.ES3=TRUE,I.Facility.UnitCount&gt;=4,I.Developer.C6=TRUE,F3801=""),"Incomplete","Complete")</f>
        <v>Complete</v>
      </c>
      <c r="I3801" s="68" t="s">
        <v>4729</v>
      </c>
    </row>
    <row r="3802" spans="2:9" ht="15" customHeight="1" x14ac:dyDescent="0.25">
      <c r="B3802" s="7" t="s">
        <v>4727</v>
      </c>
      <c r="C3802" s="5">
        <v>3</v>
      </c>
      <c r="D3802" s="6" t="s">
        <v>8683</v>
      </c>
      <c r="E3802" s="76"/>
      <c r="F3802" s="76" t="str">
        <f>IF(INDEX(I.Electricity.ES3U4C6,3)="","",INDEX(I.Electricity.ES3U4C6,3))</f>
        <v/>
      </c>
      <c r="G3802" s="76"/>
      <c r="H3802" s="5" t="str">
        <f>IF(AND(I.Developer.ES3=TRUE,I.Facility.UnitCount&gt;=4,I.Developer.C6=TRUE,F3802=""),"Incomplete","Complete")</f>
        <v>Complete</v>
      </c>
      <c r="I3802" s="71" t="s">
        <v>4730</v>
      </c>
    </row>
    <row r="3803" spans="2:9" ht="15" customHeight="1" x14ac:dyDescent="0.25">
      <c r="B3803" s="9" t="s">
        <v>4731</v>
      </c>
      <c r="C3803" s="1">
        <v>1</v>
      </c>
      <c r="D3803" s="2" t="s">
        <v>8684</v>
      </c>
      <c r="E3803" s="16"/>
      <c r="F3803" s="16" t="str">
        <f>IF(INDEX(I.Electricity.ES3U5C6,1)="","",INDEX(I.Electricity.ES3U5C6,1))</f>
        <v/>
      </c>
      <c r="G3803" s="16"/>
      <c r="H3803" s="1" t="str">
        <f>IF(AND(I.Developer.ES3=TRUE,I.Facility.UnitCount&gt;=5,I.Developer.C6=TRUE,F3803=""),"Incomplete","Complete")</f>
        <v>Complete</v>
      </c>
      <c r="I3803" s="68" t="s">
        <v>4732</v>
      </c>
    </row>
    <row r="3804" spans="2:9" ht="15" customHeight="1" x14ac:dyDescent="0.25">
      <c r="B3804" s="9" t="s">
        <v>4731</v>
      </c>
      <c r="C3804" s="1">
        <v>2</v>
      </c>
      <c r="D3804" s="2" t="s">
        <v>8684</v>
      </c>
      <c r="E3804" s="16"/>
      <c r="F3804" s="16" t="str">
        <f>IF(INDEX(I.Electricity.ES3U5C6,2)="","",INDEX(I.Electricity.ES3U5C6,2))</f>
        <v/>
      </c>
      <c r="G3804" s="16"/>
      <c r="H3804" s="1" t="str">
        <f>IF(AND(I.Developer.ES3=TRUE,I.Facility.UnitCount&gt;=5,I.Developer.C6=TRUE,F3804=""),"Incomplete","Complete")</f>
        <v>Complete</v>
      </c>
      <c r="I3804" s="68" t="s">
        <v>4733</v>
      </c>
    </row>
    <row r="3805" spans="2:9" ht="15" customHeight="1" x14ac:dyDescent="0.25">
      <c r="B3805" s="7" t="s">
        <v>4731</v>
      </c>
      <c r="C3805" s="5">
        <v>3</v>
      </c>
      <c r="D3805" s="6" t="s">
        <v>8684</v>
      </c>
      <c r="E3805" s="76"/>
      <c r="F3805" s="76" t="str">
        <f>IF(INDEX(I.Electricity.ES3U5C6,3)="","",INDEX(I.Electricity.ES3U5C6,3))</f>
        <v/>
      </c>
      <c r="G3805" s="76"/>
      <c r="H3805" s="5" t="str">
        <f>IF(AND(I.Developer.ES3=TRUE,I.Facility.UnitCount&gt;=5,I.Developer.C6=TRUE,F3805=""),"Incomplete","Complete")</f>
        <v>Complete</v>
      </c>
      <c r="I3805" s="71" t="s">
        <v>4734</v>
      </c>
    </row>
    <row r="3806" spans="2:9" ht="15" customHeight="1" x14ac:dyDescent="0.25">
      <c r="B3806" s="9" t="s">
        <v>4735</v>
      </c>
      <c r="C3806" s="1">
        <v>1</v>
      </c>
      <c r="D3806" s="2" t="s">
        <v>8685</v>
      </c>
      <c r="E3806" s="16"/>
      <c r="F3806" s="16" t="str">
        <f>IF(INDEX(I.Electricity.ES3U6C6,1)="","",INDEX(I.Electricity.ES3U6C6,1))</f>
        <v/>
      </c>
      <c r="G3806" s="16"/>
      <c r="H3806" s="1" t="str">
        <f>IF(AND(I.Developer.ES3=TRUE,I.Facility.UnitCount&gt;=6,I.Developer.C6=TRUE,F3806=""),"Incomplete","Complete")</f>
        <v>Complete</v>
      </c>
      <c r="I3806" s="68" t="s">
        <v>4736</v>
      </c>
    </row>
    <row r="3807" spans="2:9" ht="15" customHeight="1" x14ac:dyDescent="0.25">
      <c r="B3807" s="9" t="s">
        <v>4735</v>
      </c>
      <c r="C3807" s="1">
        <v>2</v>
      </c>
      <c r="D3807" s="2" t="s">
        <v>8685</v>
      </c>
      <c r="E3807" s="16"/>
      <c r="F3807" s="16" t="str">
        <f>IF(INDEX(I.Electricity.ES3U6C6,2)="","",INDEX(I.Electricity.ES3U6C6,2))</f>
        <v/>
      </c>
      <c r="G3807" s="16"/>
      <c r="H3807" s="1" t="str">
        <f>IF(AND(I.Developer.ES3=TRUE,I.Facility.UnitCount&gt;=6,I.Developer.C6=TRUE,F3807=""),"Incomplete","Complete")</f>
        <v>Complete</v>
      </c>
      <c r="I3807" s="68" t="s">
        <v>4737</v>
      </c>
    </row>
    <row r="3808" spans="2:9" ht="15" customHeight="1" x14ac:dyDescent="0.25">
      <c r="B3808" s="7" t="s">
        <v>4735</v>
      </c>
      <c r="C3808" s="5">
        <v>3</v>
      </c>
      <c r="D3808" s="6" t="s">
        <v>8685</v>
      </c>
      <c r="E3808" s="76"/>
      <c r="F3808" s="76" t="str">
        <f>IF(INDEX(I.Electricity.ES3U6C6,3)="","",INDEX(I.Electricity.ES3U6C6,3))</f>
        <v/>
      </c>
      <c r="G3808" s="76"/>
      <c r="H3808" s="5" t="str">
        <f>IF(AND(I.Developer.ES3=TRUE,I.Facility.UnitCount&gt;=6,I.Developer.C6=TRUE,F3808=""),"Incomplete","Complete")</f>
        <v>Complete</v>
      </c>
      <c r="I3808" s="71" t="s">
        <v>4738</v>
      </c>
    </row>
    <row r="3809" spans="2:9" ht="15" customHeight="1" x14ac:dyDescent="0.25">
      <c r="B3809" s="9" t="s">
        <v>4739</v>
      </c>
      <c r="C3809" s="1">
        <v>1</v>
      </c>
      <c r="D3809" s="2" t="s">
        <v>8686</v>
      </c>
      <c r="E3809" s="16"/>
      <c r="F3809" s="16" t="str">
        <f>IF(INDEX(I.Electricity.ES3U7C6,1)="","",INDEX(I.Electricity.ES3U7C6,1))</f>
        <v/>
      </c>
      <c r="G3809" s="16"/>
      <c r="H3809" s="1" t="str">
        <f>IF(AND(I.Developer.ES3=TRUE,I.Facility.UnitCount&gt;=7,I.Developer.C6=TRUE,F3809=""),"Incomplete","Complete")</f>
        <v>Complete</v>
      </c>
      <c r="I3809" s="68" t="s">
        <v>4740</v>
      </c>
    </row>
    <row r="3810" spans="2:9" ht="15" customHeight="1" x14ac:dyDescent="0.25">
      <c r="B3810" s="9" t="s">
        <v>4739</v>
      </c>
      <c r="C3810" s="1">
        <v>2</v>
      </c>
      <c r="D3810" s="2" t="s">
        <v>8686</v>
      </c>
      <c r="E3810" s="16"/>
      <c r="F3810" s="16" t="str">
        <f>IF(INDEX(I.Electricity.ES3U7C6,2)="","",INDEX(I.Electricity.ES3U7C6,2))</f>
        <v/>
      </c>
      <c r="G3810" s="16"/>
      <c r="H3810" s="1" t="str">
        <f>IF(AND(I.Developer.ES3=TRUE,I.Facility.UnitCount&gt;=7,I.Developer.C6=TRUE,F3810=""),"Incomplete","Complete")</f>
        <v>Complete</v>
      </c>
      <c r="I3810" s="68" t="s">
        <v>4741</v>
      </c>
    </row>
    <row r="3811" spans="2:9" ht="15" customHeight="1" x14ac:dyDescent="0.25">
      <c r="B3811" s="7" t="s">
        <v>4739</v>
      </c>
      <c r="C3811" s="5">
        <v>3</v>
      </c>
      <c r="D3811" s="6" t="s">
        <v>8686</v>
      </c>
      <c r="E3811" s="76"/>
      <c r="F3811" s="76" t="str">
        <f>IF(INDEX(I.Electricity.ES3U7C6,3)="","",INDEX(I.Electricity.ES3U7C6,3))</f>
        <v/>
      </c>
      <c r="G3811" s="76"/>
      <c r="H3811" s="5" t="str">
        <f>IF(AND(I.Developer.ES3=TRUE,I.Facility.UnitCount&gt;=7,I.Developer.C6=TRUE,F3811=""),"Incomplete","Complete")</f>
        <v>Complete</v>
      </c>
      <c r="I3811" s="71" t="s">
        <v>4742</v>
      </c>
    </row>
    <row r="3812" spans="2:9" ht="15" customHeight="1" x14ac:dyDescent="0.25">
      <c r="B3812" s="9" t="s">
        <v>4743</v>
      </c>
      <c r="C3812" s="1">
        <v>1</v>
      </c>
      <c r="D3812" s="2" t="s">
        <v>8687</v>
      </c>
      <c r="E3812" s="16"/>
      <c r="F3812" s="16" t="str">
        <f>IF(INDEX(I.Electricity.ES3U8C6,1)="","",INDEX(I.Electricity.ES3U8C6,1))</f>
        <v/>
      </c>
      <c r="G3812" s="16"/>
      <c r="H3812" s="1" t="str">
        <f>IF(AND(I.Developer.ES3=TRUE,I.Facility.UnitCount&gt;=8,I.Developer.C6=TRUE,F3812=""),"Incomplete","Complete")</f>
        <v>Complete</v>
      </c>
      <c r="I3812" s="68" t="s">
        <v>4744</v>
      </c>
    </row>
    <row r="3813" spans="2:9" ht="15" customHeight="1" x14ac:dyDescent="0.25">
      <c r="B3813" s="9" t="s">
        <v>4743</v>
      </c>
      <c r="C3813" s="1">
        <v>2</v>
      </c>
      <c r="D3813" s="2" t="s">
        <v>8687</v>
      </c>
      <c r="E3813" s="16"/>
      <c r="F3813" s="16" t="str">
        <f>IF(INDEX(I.Electricity.ES3U8C6,2)="","",INDEX(I.Electricity.ES3U8C6,2))</f>
        <v/>
      </c>
      <c r="G3813" s="16"/>
      <c r="H3813" s="1" t="str">
        <f>IF(AND(I.Developer.ES3=TRUE,I.Facility.UnitCount&gt;=8,I.Developer.C6=TRUE,F3813=""),"Incomplete","Complete")</f>
        <v>Complete</v>
      </c>
      <c r="I3813" s="68" t="s">
        <v>4745</v>
      </c>
    </row>
    <row r="3814" spans="2:9" ht="15" customHeight="1" x14ac:dyDescent="0.25">
      <c r="B3814" s="7" t="s">
        <v>4743</v>
      </c>
      <c r="C3814" s="5">
        <v>3</v>
      </c>
      <c r="D3814" s="6" t="s">
        <v>8687</v>
      </c>
      <c r="E3814" s="76"/>
      <c r="F3814" s="76" t="str">
        <f>IF(INDEX(I.Electricity.ES3U8C6,3)="","",INDEX(I.Electricity.ES3U8C6,3))</f>
        <v/>
      </c>
      <c r="G3814" s="76"/>
      <c r="H3814" s="5" t="str">
        <f>IF(AND(I.Developer.ES3=TRUE,I.Facility.UnitCount&gt;=8,I.Developer.C6=TRUE,F3814=""),"Incomplete","Complete")</f>
        <v>Complete</v>
      </c>
      <c r="I3814" s="71" t="s">
        <v>4746</v>
      </c>
    </row>
    <row r="3815" spans="2:9" ht="15" customHeight="1" x14ac:dyDescent="0.25">
      <c r="B3815" s="9" t="s">
        <v>4747</v>
      </c>
      <c r="C3815" s="1">
        <v>1</v>
      </c>
      <c r="D3815" s="2" t="s">
        <v>8688</v>
      </c>
      <c r="E3815" s="16"/>
      <c r="F3815" s="16" t="str">
        <f>IF(INDEX(I.Electricity.ES3U9C6,1)="","",INDEX(I.Electricity.ES3U9C6,1))</f>
        <v/>
      </c>
      <c r="G3815" s="16"/>
      <c r="H3815" s="1" t="str">
        <f>IF(AND(I.Developer.ES3=TRUE,I.Facility.UnitCount&gt;=9,I.Developer.C6=TRUE,F3815=""),"Incomplete","Complete")</f>
        <v>Complete</v>
      </c>
      <c r="I3815" s="68" t="s">
        <v>4748</v>
      </c>
    </row>
    <row r="3816" spans="2:9" ht="15" customHeight="1" x14ac:dyDescent="0.25">
      <c r="B3816" s="9" t="s">
        <v>4747</v>
      </c>
      <c r="C3816" s="1">
        <v>2</v>
      </c>
      <c r="D3816" s="2" t="s">
        <v>8688</v>
      </c>
      <c r="E3816" s="16"/>
      <c r="F3816" s="16" t="str">
        <f>IF(INDEX(I.Electricity.ES3U9C6,2)="","",INDEX(I.Electricity.ES3U9C6,2))</f>
        <v/>
      </c>
      <c r="G3816" s="16"/>
      <c r="H3816" s="1" t="str">
        <f>IF(AND(I.Developer.ES3=TRUE,I.Facility.UnitCount&gt;=9,I.Developer.C6=TRUE,F3816=""),"Incomplete","Complete")</f>
        <v>Complete</v>
      </c>
      <c r="I3816" s="68" t="s">
        <v>4749</v>
      </c>
    </row>
    <row r="3817" spans="2:9" ht="15" customHeight="1" x14ac:dyDescent="0.25">
      <c r="B3817" s="7" t="s">
        <v>4747</v>
      </c>
      <c r="C3817" s="5">
        <v>3</v>
      </c>
      <c r="D3817" s="6" t="s">
        <v>8688</v>
      </c>
      <c r="E3817" s="76"/>
      <c r="F3817" s="76" t="str">
        <f>IF(INDEX(I.Electricity.ES3U9C6,3)="","",INDEX(I.Electricity.ES3U9C6,3))</f>
        <v/>
      </c>
      <c r="G3817" s="76"/>
      <c r="H3817" s="5" t="str">
        <f>IF(AND(I.Developer.ES3=TRUE,I.Facility.UnitCount&gt;=9,I.Developer.C6=TRUE,F3817=""),"Incomplete","Complete")</f>
        <v>Complete</v>
      </c>
      <c r="I3817" s="71" t="s">
        <v>4750</v>
      </c>
    </row>
    <row r="3818" spans="2:9" ht="15" customHeight="1" x14ac:dyDescent="0.25">
      <c r="B3818" s="9" t="s">
        <v>4751</v>
      </c>
      <c r="C3818" s="1">
        <v>1</v>
      </c>
      <c r="D3818" s="2" t="s">
        <v>8689</v>
      </c>
      <c r="E3818" s="16"/>
      <c r="F3818" s="16" t="str">
        <f>IF(INDEX(I.Electricity.ES3U10C6,1)="","",INDEX(I.Electricity.ES3U10C6,1))</f>
        <v/>
      </c>
      <c r="G3818" s="16"/>
      <c r="H3818" s="1" t="str">
        <f>IF(AND(I.Developer.ES3=TRUE,I.Facility.UnitCount&gt;=10,I.Developer.C6=TRUE,F3818=""),"Incomplete","Complete")</f>
        <v>Complete</v>
      </c>
      <c r="I3818" s="68" t="s">
        <v>4752</v>
      </c>
    </row>
    <row r="3819" spans="2:9" ht="15" customHeight="1" x14ac:dyDescent="0.25">
      <c r="B3819" s="9" t="s">
        <v>4751</v>
      </c>
      <c r="C3819" s="1">
        <v>2</v>
      </c>
      <c r="D3819" s="2" t="s">
        <v>8689</v>
      </c>
      <c r="E3819" s="16"/>
      <c r="F3819" s="16" t="str">
        <f>IF(INDEX(I.Electricity.ES3U10C6,2)="","",INDEX(I.Electricity.ES3U10C6,2))</f>
        <v/>
      </c>
      <c r="G3819" s="16"/>
      <c r="H3819" s="1" t="str">
        <f>IF(AND(I.Developer.ES3=TRUE,I.Facility.UnitCount&gt;=10,I.Developer.C6=TRUE,F3819=""),"Incomplete","Complete")</f>
        <v>Complete</v>
      </c>
      <c r="I3819" s="68" t="s">
        <v>4753</v>
      </c>
    </row>
    <row r="3820" spans="2:9" ht="15" customHeight="1" x14ac:dyDescent="0.25">
      <c r="B3820" s="7" t="s">
        <v>4751</v>
      </c>
      <c r="C3820" s="5">
        <v>3</v>
      </c>
      <c r="D3820" s="6" t="s">
        <v>8689</v>
      </c>
      <c r="E3820" s="76"/>
      <c r="F3820" s="76" t="str">
        <f>IF(INDEX(I.Electricity.ES3U10C6,3)="","",INDEX(I.Electricity.ES3U10C6,3))</f>
        <v/>
      </c>
      <c r="G3820" s="76"/>
      <c r="H3820" s="5" t="str">
        <f>IF(AND(I.Developer.ES3=TRUE,I.Facility.UnitCount&gt;=10,I.Developer.C6=TRUE,F3820=""),"Incomplete","Complete")</f>
        <v>Complete</v>
      </c>
      <c r="I3820" s="71" t="s">
        <v>4754</v>
      </c>
    </row>
    <row r="3821" spans="2:9" ht="15" customHeight="1" x14ac:dyDescent="0.25">
      <c r="B3821" s="9" t="s">
        <v>4755</v>
      </c>
      <c r="C3821" s="1">
        <v>1</v>
      </c>
      <c r="D3821" s="2" t="s">
        <v>8690</v>
      </c>
      <c r="E3821" s="16"/>
      <c r="F3821" s="16" t="str">
        <f>IF(INDEX(I.Electricity.ES3U11C6,1)="","",INDEX(I.Electricity.ES3U11C6,1))</f>
        <v/>
      </c>
      <c r="G3821" s="16"/>
      <c r="H3821" s="1" t="str">
        <f>IF(AND(I.Developer.ES3=TRUE,I.Facility.UnitCount&gt;=11,I.Developer.C6=TRUE,F3821=""),"Incomplete","Complete")</f>
        <v>Complete</v>
      </c>
      <c r="I3821" s="68" t="s">
        <v>4756</v>
      </c>
    </row>
    <row r="3822" spans="2:9" ht="15" customHeight="1" x14ac:dyDescent="0.25">
      <c r="B3822" s="9" t="s">
        <v>4755</v>
      </c>
      <c r="C3822" s="1">
        <v>2</v>
      </c>
      <c r="D3822" s="2" t="s">
        <v>8690</v>
      </c>
      <c r="E3822" s="16"/>
      <c r="F3822" s="16" t="str">
        <f>IF(INDEX(I.Electricity.ES3U11C6,2)="","",INDEX(I.Electricity.ES3U11C6,2))</f>
        <v/>
      </c>
      <c r="G3822" s="16"/>
      <c r="H3822" s="1" t="str">
        <f>IF(AND(I.Developer.ES3=TRUE,I.Facility.UnitCount&gt;=11,I.Developer.C6=TRUE,F3822=""),"Incomplete","Complete")</f>
        <v>Complete</v>
      </c>
      <c r="I3822" s="68" t="s">
        <v>4757</v>
      </c>
    </row>
    <row r="3823" spans="2:9" ht="15" customHeight="1" x14ac:dyDescent="0.25">
      <c r="B3823" s="7" t="s">
        <v>4755</v>
      </c>
      <c r="C3823" s="5">
        <v>3</v>
      </c>
      <c r="D3823" s="6" t="s">
        <v>8690</v>
      </c>
      <c r="E3823" s="76"/>
      <c r="F3823" s="76" t="str">
        <f>IF(INDEX(I.Electricity.ES3U11C6,3)="","",INDEX(I.Electricity.ES3U11C6,3))</f>
        <v/>
      </c>
      <c r="G3823" s="76"/>
      <c r="H3823" s="5" t="str">
        <f>IF(AND(I.Developer.ES3=TRUE,I.Facility.UnitCount&gt;=11,I.Developer.C6=TRUE,F3823=""),"Incomplete","Complete")</f>
        <v>Complete</v>
      </c>
      <c r="I3823" s="71" t="s">
        <v>4758</v>
      </c>
    </row>
    <row r="3824" spans="2:9" ht="15" customHeight="1" x14ac:dyDescent="0.25">
      <c r="B3824" s="9" t="s">
        <v>4759</v>
      </c>
      <c r="C3824" s="1">
        <v>1</v>
      </c>
      <c r="D3824" s="2" t="s">
        <v>8691</v>
      </c>
      <c r="E3824" s="16"/>
      <c r="F3824" s="16" t="str">
        <f>IF(INDEX(I.Electricity.ES3U12C6,1)="","",INDEX(I.Electricity.ES3U12C6,1))</f>
        <v/>
      </c>
      <c r="G3824" s="16"/>
      <c r="H3824" s="1" t="str">
        <f>IF(AND(I.Developer.ES3=TRUE,I.Facility.UnitCount&gt;=12,I.Developer.C6=TRUE,F3824=""),"Incomplete","Complete")</f>
        <v>Complete</v>
      </c>
      <c r="I3824" s="68" t="s">
        <v>4760</v>
      </c>
    </row>
    <row r="3825" spans="2:9" ht="15" customHeight="1" x14ac:dyDescent="0.25">
      <c r="B3825" s="9" t="s">
        <v>4759</v>
      </c>
      <c r="C3825" s="1">
        <v>2</v>
      </c>
      <c r="D3825" s="2" t="s">
        <v>8691</v>
      </c>
      <c r="E3825" s="16"/>
      <c r="F3825" s="16" t="str">
        <f>IF(INDEX(I.Electricity.ES3U12C6,2)="","",INDEX(I.Electricity.ES3U12C6,2))</f>
        <v/>
      </c>
      <c r="G3825" s="16"/>
      <c r="H3825" s="1" t="str">
        <f>IF(AND(I.Developer.ES3=TRUE,I.Facility.UnitCount&gt;=12,I.Developer.C6=TRUE,F3825=""),"Incomplete","Complete")</f>
        <v>Complete</v>
      </c>
      <c r="I3825" s="68" t="s">
        <v>4761</v>
      </c>
    </row>
    <row r="3826" spans="2:9" ht="15" customHeight="1" x14ac:dyDescent="0.25">
      <c r="B3826" s="7" t="s">
        <v>4759</v>
      </c>
      <c r="C3826" s="5">
        <v>3</v>
      </c>
      <c r="D3826" s="6" t="s">
        <v>8691</v>
      </c>
      <c r="E3826" s="76"/>
      <c r="F3826" s="76" t="str">
        <f>IF(INDEX(I.Electricity.ES3U12C6,3)="","",INDEX(I.Electricity.ES3U12C6,3))</f>
        <v/>
      </c>
      <c r="G3826" s="76"/>
      <c r="H3826" s="5" t="str">
        <f>IF(AND(I.Developer.ES3=TRUE,I.Facility.UnitCount&gt;=12,I.Developer.C6=TRUE,F3826=""),"Incomplete","Complete")</f>
        <v>Complete</v>
      </c>
      <c r="I3826" s="71" t="s">
        <v>4762</v>
      </c>
    </row>
    <row r="3827" spans="2:9" ht="15" customHeight="1" x14ac:dyDescent="0.25">
      <c r="B3827" s="9" t="s">
        <v>4763</v>
      </c>
      <c r="C3827" s="1">
        <v>1</v>
      </c>
      <c r="D3827" s="2" t="s">
        <v>8692</v>
      </c>
      <c r="E3827" s="16"/>
      <c r="F3827" s="16" t="str">
        <f>IF(INDEX(I.Electricity.ES3U13C6,1)="","",INDEX(I.Electricity.ES3U13C6,1))</f>
        <v/>
      </c>
      <c r="G3827" s="16"/>
      <c r="H3827" s="1" t="str">
        <f>IF(AND(I.Developer.ES3=TRUE,I.Facility.UnitCount&gt;=13,I.Developer.C6=TRUE,F3827=""),"Incomplete","Complete")</f>
        <v>Complete</v>
      </c>
      <c r="I3827" s="68" t="s">
        <v>4764</v>
      </c>
    </row>
    <row r="3828" spans="2:9" ht="15" customHeight="1" x14ac:dyDescent="0.25">
      <c r="B3828" s="9" t="s">
        <v>4763</v>
      </c>
      <c r="C3828" s="1">
        <v>2</v>
      </c>
      <c r="D3828" s="2" t="s">
        <v>8692</v>
      </c>
      <c r="E3828" s="16"/>
      <c r="F3828" s="16" t="str">
        <f>IF(INDEX(I.Electricity.ES3U13C6,2)="","",INDEX(I.Electricity.ES3U13C6,2))</f>
        <v/>
      </c>
      <c r="G3828" s="16"/>
      <c r="H3828" s="1" t="str">
        <f>IF(AND(I.Developer.ES3=TRUE,I.Facility.UnitCount&gt;=13,I.Developer.C6=TRUE,F3828=""),"Incomplete","Complete")</f>
        <v>Complete</v>
      </c>
      <c r="I3828" s="68" t="s">
        <v>4765</v>
      </c>
    </row>
    <row r="3829" spans="2:9" ht="15" customHeight="1" x14ac:dyDescent="0.25">
      <c r="B3829" s="7" t="s">
        <v>4763</v>
      </c>
      <c r="C3829" s="5">
        <v>3</v>
      </c>
      <c r="D3829" s="6" t="s">
        <v>8692</v>
      </c>
      <c r="E3829" s="76"/>
      <c r="F3829" s="76" t="str">
        <f>IF(INDEX(I.Electricity.ES3U13C6,3)="","",INDEX(I.Electricity.ES3U13C6,3))</f>
        <v/>
      </c>
      <c r="G3829" s="76"/>
      <c r="H3829" s="5" t="str">
        <f>IF(AND(I.Developer.ES3=TRUE,I.Facility.UnitCount&gt;=13,I.Developer.C6=TRUE,F3829=""),"Incomplete","Complete")</f>
        <v>Complete</v>
      </c>
      <c r="I3829" s="71" t="s">
        <v>4766</v>
      </c>
    </row>
    <row r="3830" spans="2:9" ht="15" customHeight="1" x14ac:dyDescent="0.25">
      <c r="B3830" s="9" t="s">
        <v>4767</v>
      </c>
      <c r="C3830" s="1">
        <v>1</v>
      </c>
      <c r="D3830" s="2" t="s">
        <v>8693</v>
      </c>
      <c r="E3830" s="16"/>
      <c r="F3830" s="16" t="str">
        <f>IF(INDEX(I.Electricity.ES3U14C6,1)="","",INDEX(I.Electricity.ES3U14C6,1))</f>
        <v/>
      </c>
      <c r="G3830" s="16"/>
      <c r="H3830" s="1" t="str">
        <f>IF(AND(I.Developer.ES3=TRUE,I.Facility.UnitCount&gt;=14,I.Developer.C6=TRUE,F3830=""),"Incomplete","Complete")</f>
        <v>Complete</v>
      </c>
      <c r="I3830" s="68" t="s">
        <v>4768</v>
      </c>
    </row>
    <row r="3831" spans="2:9" ht="15" customHeight="1" x14ac:dyDescent="0.25">
      <c r="B3831" s="9" t="s">
        <v>4767</v>
      </c>
      <c r="C3831" s="1">
        <v>2</v>
      </c>
      <c r="D3831" s="2" t="s">
        <v>8693</v>
      </c>
      <c r="E3831" s="16"/>
      <c r="F3831" s="16" t="str">
        <f>IF(INDEX(I.Electricity.ES3U14C6,2)="","",INDEX(I.Electricity.ES3U14C6,2))</f>
        <v/>
      </c>
      <c r="G3831" s="16"/>
      <c r="H3831" s="1" t="str">
        <f>IF(AND(I.Developer.ES3=TRUE,I.Facility.UnitCount&gt;=14,I.Developer.C6=TRUE,F3831=""),"Incomplete","Complete")</f>
        <v>Complete</v>
      </c>
      <c r="I3831" s="68" t="s">
        <v>4769</v>
      </c>
    </row>
    <row r="3832" spans="2:9" ht="15" customHeight="1" x14ac:dyDescent="0.25">
      <c r="B3832" s="7" t="s">
        <v>4767</v>
      </c>
      <c r="C3832" s="5">
        <v>3</v>
      </c>
      <c r="D3832" s="6" t="s">
        <v>8693</v>
      </c>
      <c r="E3832" s="76"/>
      <c r="F3832" s="76" t="str">
        <f>IF(INDEX(I.Electricity.ES3U14C6,3)="","",INDEX(I.Electricity.ES3U14C6,3))</f>
        <v/>
      </c>
      <c r="G3832" s="76"/>
      <c r="H3832" s="5" t="str">
        <f>IF(AND(I.Developer.ES3=TRUE,I.Facility.UnitCount&gt;=14,I.Developer.C6=TRUE,F3832=""),"Incomplete","Complete")</f>
        <v>Complete</v>
      </c>
      <c r="I3832" s="71" t="s">
        <v>4770</v>
      </c>
    </row>
    <row r="3833" spans="2:9" ht="15" customHeight="1" x14ac:dyDescent="0.25">
      <c r="B3833" s="9" t="s">
        <v>4771</v>
      </c>
      <c r="C3833" s="1">
        <v>1</v>
      </c>
      <c r="D3833" s="2" t="s">
        <v>8694</v>
      </c>
      <c r="E3833" s="16"/>
      <c r="F3833" s="16" t="str">
        <f>IF(INDEX(I.Electricity.ES3U15C6,1)="","",INDEX(I.Electricity.ES3U15C6,1))</f>
        <v/>
      </c>
      <c r="G3833" s="16"/>
      <c r="H3833" s="1" t="str">
        <f>IF(AND(I.Developer.ES3=TRUE,I.Facility.UnitCount&gt;=15,I.Developer.C6=TRUE,F3833=""),"Incomplete","Complete")</f>
        <v>Complete</v>
      </c>
      <c r="I3833" s="68" t="s">
        <v>4772</v>
      </c>
    </row>
    <row r="3834" spans="2:9" ht="15" customHeight="1" x14ac:dyDescent="0.25">
      <c r="B3834" s="9" t="s">
        <v>4771</v>
      </c>
      <c r="C3834" s="1">
        <v>2</v>
      </c>
      <c r="D3834" s="2" t="s">
        <v>8694</v>
      </c>
      <c r="E3834" s="16"/>
      <c r="F3834" s="16" t="str">
        <f>IF(INDEX(I.Electricity.ES3U15C6,2)="","",INDEX(I.Electricity.ES3U15C6,2))</f>
        <v/>
      </c>
      <c r="G3834" s="16"/>
      <c r="H3834" s="1" t="str">
        <f>IF(AND(I.Developer.ES3=TRUE,I.Facility.UnitCount&gt;=15,I.Developer.C6=TRUE,F3834=""),"Incomplete","Complete")</f>
        <v>Complete</v>
      </c>
      <c r="I3834" s="68" t="s">
        <v>4773</v>
      </c>
    </row>
    <row r="3835" spans="2:9" ht="15" customHeight="1" x14ac:dyDescent="0.25">
      <c r="B3835" s="7" t="s">
        <v>4771</v>
      </c>
      <c r="C3835" s="5">
        <v>3</v>
      </c>
      <c r="D3835" s="6" t="s">
        <v>8694</v>
      </c>
      <c r="E3835" s="76"/>
      <c r="F3835" s="76" t="str">
        <f>IF(INDEX(I.Electricity.ES3U15C6,3)="","",INDEX(I.Electricity.ES3U15C6,3))</f>
        <v/>
      </c>
      <c r="G3835" s="76"/>
      <c r="H3835" s="5" t="str">
        <f>IF(AND(I.Developer.ES3=TRUE,I.Facility.UnitCount&gt;=15,I.Developer.C6=TRUE,F3835=""),"Incomplete","Complete")</f>
        <v>Complete</v>
      </c>
      <c r="I3835" s="71" t="s">
        <v>4774</v>
      </c>
    </row>
    <row r="3836" spans="2:9" ht="15" customHeight="1" x14ac:dyDescent="0.25">
      <c r="B3836" s="9" t="s">
        <v>4775</v>
      </c>
      <c r="C3836" s="1">
        <v>1</v>
      </c>
      <c r="D3836" s="2" t="s">
        <v>8695</v>
      </c>
      <c r="E3836" s="16"/>
      <c r="F3836" s="16" t="str">
        <f>IF(INDEX(I.Electricity.ES3U16C6,1)="","",INDEX(I.Electricity.ES3U16C6,1))</f>
        <v/>
      </c>
      <c r="G3836" s="16"/>
      <c r="H3836" s="1" t="str">
        <f>IF(AND(I.Developer.ES3=TRUE,I.Facility.UnitCount&gt;=16,I.Developer.C6=TRUE,F3836=""),"Incomplete","Complete")</f>
        <v>Complete</v>
      </c>
      <c r="I3836" s="68" t="s">
        <v>4776</v>
      </c>
    </row>
    <row r="3837" spans="2:9" ht="15" customHeight="1" x14ac:dyDescent="0.25">
      <c r="B3837" s="9" t="s">
        <v>4775</v>
      </c>
      <c r="C3837" s="1">
        <v>2</v>
      </c>
      <c r="D3837" s="2" t="s">
        <v>8695</v>
      </c>
      <c r="E3837" s="16"/>
      <c r="F3837" s="16" t="str">
        <f>IF(INDEX(I.Electricity.ES3U16C6,2)="","",INDEX(I.Electricity.ES3U16C6,2))</f>
        <v/>
      </c>
      <c r="G3837" s="16"/>
      <c r="H3837" s="1" t="str">
        <f>IF(AND(I.Developer.ES3=TRUE,I.Facility.UnitCount&gt;=16,I.Developer.C6=TRUE,F3837=""),"Incomplete","Complete")</f>
        <v>Complete</v>
      </c>
      <c r="I3837" s="68" t="s">
        <v>4777</v>
      </c>
    </row>
    <row r="3838" spans="2:9" ht="15" customHeight="1" x14ac:dyDescent="0.25">
      <c r="B3838" s="7" t="s">
        <v>4775</v>
      </c>
      <c r="C3838" s="5">
        <v>3</v>
      </c>
      <c r="D3838" s="6" t="s">
        <v>8695</v>
      </c>
      <c r="E3838" s="76"/>
      <c r="F3838" s="76" t="str">
        <f>IF(INDEX(I.Electricity.ES3U16C6,3)="","",INDEX(I.Electricity.ES3U16C6,3))</f>
        <v/>
      </c>
      <c r="G3838" s="76"/>
      <c r="H3838" s="5" t="str">
        <f>IF(AND(I.Developer.ES3=TRUE,I.Facility.UnitCount&gt;=16,I.Developer.C6=TRUE,F3838=""),"Incomplete","Complete")</f>
        <v>Complete</v>
      </c>
      <c r="I3838" s="71" t="s">
        <v>4778</v>
      </c>
    </row>
    <row r="3839" spans="2:9" ht="15" customHeight="1" x14ac:dyDescent="0.25">
      <c r="B3839" s="9" t="s">
        <v>4779</v>
      </c>
      <c r="C3839" s="1">
        <v>1</v>
      </c>
      <c r="D3839" s="2" t="s">
        <v>8696</v>
      </c>
      <c r="E3839" s="16"/>
      <c r="F3839" s="16" t="str">
        <f>IF(INDEX(I.Electricity.ES3U17C6,1)="","",INDEX(I.Electricity.ES3U17C6,1))</f>
        <v/>
      </c>
      <c r="G3839" s="16"/>
      <c r="H3839" s="1" t="str">
        <f>IF(AND(I.Developer.ES3=TRUE,I.Facility.UnitCount&gt;=17,I.Developer.C6=TRUE,F3839=""),"Incomplete","Complete")</f>
        <v>Complete</v>
      </c>
      <c r="I3839" s="68" t="s">
        <v>4780</v>
      </c>
    </row>
    <row r="3840" spans="2:9" ht="15" customHeight="1" x14ac:dyDescent="0.25">
      <c r="B3840" s="9" t="s">
        <v>4779</v>
      </c>
      <c r="C3840" s="1">
        <v>2</v>
      </c>
      <c r="D3840" s="2" t="s">
        <v>8696</v>
      </c>
      <c r="E3840" s="16"/>
      <c r="F3840" s="16" t="str">
        <f>IF(INDEX(I.Electricity.ES3U17C6,2)="","",INDEX(I.Electricity.ES3U17C6,2))</f>
        <v/>
      </c>
      <c r="G3840" s="16"/>
      <c r="H3840" s="1" t="str">
        <f>IF(AND(I.Developer.ES3=TRUE,I.Facility.UnitCount&gt;=17,I.Developer.C6=TRUE,F3840=""),"Incomplete","Complete")</f>
        <v>Complete</v>
      </c>
      <c r="I3840" s="68" t="s">
        <v>4781</v>
      </c>
    </row>
    <row r="3841" spans="2:9" ht="15" customHeight="1" x14ac:dyDescent="0.25">
      <c r="B3841" s="7" t="s">
        <v>4779</v>
      </c>
      <c r="C3841" s="5">
        <v>3</v>
      </c>
      <c r="D3841" s="6" t="s">
        <v>8696</v>
      </c>
      <c r="E3841" s="76"/>
      <c r="F3841" s="76" t="str">
        <f>IF(INDEX(I.Electricity.ES3U17C6,3)="","",INDEX(I.Electricity.ES3U17C6,3))</f>
        <v/>
      </c>
      <c r="G3841" s="76"/>
      <c r="H3841" s="5" t="str">
        <f>IF(AND(I.Developer.ES3=TRUE,I.Facility.UnitCount&gt;=17,I.Developer.C6=TRUE,F3841=""),"Incomplete","Complete")</f>
        <v>Complete</v>
      </c>
      <c r="I3841" s="71" t="s">
        <v>4782</v>
      </c>
    </row>
    <row r="3842" spans="2:9" ht="15" customHeight="1" x14ac:dyDescent="0.25">
      <c r="B3842" s="9" t="s">
        <v>4783</v>
      </c>
      <c r="C3842" s="1">
        <v>1</v>
      </c>
      <c r="D3842" s="2" t="s">
        <v>8697</v>
      </c>
      <c r="E3842" s="16"/>
      <c r="F3842" s="16" t="str">
        <f>IF(INDEX(I.Electricity.ES3U18C6,1)="","",INDEX(I.Electricity.ES3U18C6,1))</f>
        <v/>
      </c>
      <c r="G3842" s="16"/>
      <c r="H3842" s="1" t="str">
        <f>IF(AND(I.Developer.ES3=TRUE,I.Facility.UnitCount&gt;=18,I.Developer.C6=TRUE,F3842=""),"Incomplete","Complete")</f>
        <v>Complete</v>
      </c>
      <c r="I3842" s="68" t="s">
        <v>4784</v>
      </c>
    </row>
    <row r="3843" spans="2:9" ht="15" customHeight="1" x14ac:dyDescent="0.25">
      <c r="B3843" s="9" t="s">
        <v>4783</v>
      </c>
      <c r="C3843" s="1">
        <v>2</v>
      </c>
      <c r="D3843" s="2" t="s">
        <v>8697</v>
      </c>
      <c r="E3843" s="16"/>
      <c r="F3843" s="16" t="str">
        <f>IF(INDEX(I.Electricity.ES3U18C6,2)="","",INDEX(I.Electricity.ES3U18C6,2))</f>
        <v/>
      </c>
      <c r="G3843" s="16"/>
      <c r="H3843" s="1" t="str">
        <f>IF(AND(I.Developer.ES3=TRUE,I.Facility.UnitCount&gt;=18,I.Developer.C6=TRUE,F3843=""),"Incomplete","Complete")</f>
        <v>Complete</v>
      </c>
      <c r="I3843" s="68" t="s">
        <v>4785</v>
      </c>
    </row>
    <row r="3844" spans="2:9" ht="15" customHeight="1" x14ac:dyDescent="0.25">
      <c r="B3844" s="7" t="s">
        <v>4783</v>
      </c>
      <c r="C3844" s="5">
        <v>3</v>
      </c>
      <c r="D3844" s="6" t="s">
        <v>8697</v>
      </c>
      <c r="E3844" s="76"/>
      <c r="F3844" s="76" t="str">
        <f>IF(INDEX(I.Electricity.ES3U18C6,3)="","",INDEX(I.Electricity.ES3U18C6,3))</f>
        <v/>
      </c>
      <c r="G3844" s="76"/>
      <c r="H3844" s="5" t="str">
        <f>IF(AND(I.Developer.ES3=TRUE,I.Facility.UnitCount&gt;=18,I.Developer.C6=TRUE,F3844=""),"Incomplete","Complete")</f>
        <v>Complete</v>
      </c>
      <c r="I3844" s="71" t="s">
        <v>4786</v>
      </c>
    </row>
    <row r="3845" spans="2:9" ht="15" customHeight="1" x14ac:dyDescent="0.25">
      <c r="B3845" s="9" t="s">
        <v>4787</v>
      </c>
      <c r="C3845" s="1">
        <v>1</v>
      </c>
      <c r="D3845" s="2" t="s">
        <v>8698</v>
      </c>
      <c r="E3845" s="16"/>
      <c r="F3845" s="16" t="str">
        <f>IF(INDEX(I.Electricity.ES3U19C6,1)="","",INDEX(I.Electricity.ES3U19C6,1))</f>
        <v/>
      </c>
      <c r="G3845" s="16"/>
      <c r="H3845" s="1" t="str">
        <f>IF(AND(I.Developer.ES3=TRUE,I.Facility.UnitCount&gt;=19,I.Developer.C6=TRUE,F3845=""),"Incomplete","Complete")</f>
        <v>Complete</v>
      </c>
      <c r="I3845" s="68" t="s">
        <v>4788</v>
      </c>
    </row>
    <row r="3846" spans="2:9" ht="15" customHeight="1" x14ac:dyDescent="0.25">
      <c r="B3846" s="9" t="s">
        <v>4787</v>
      </c>
      <c r="C3846" s="1">
        <v>2</v>
      </c>
      <c r="D3846" s="2" t="s">
        <v>8698</v>
      </c>
      <c r="E3846" s="16"/>
      <c r="F3846" s="16" t="str">
        <f>IF(INDEX(I.Electricity.ES3U19C6,2)="","",INDEX(I.Electricity.ES3U19C6,2))</f>
        <v/>
      </c>
      <c r="G3846" s="16"/>
      <c r="H3846" s="1" t="str">
        <f>IF(AND(I.Developer.ES3=TRUE,I.Facility.UnitCount&gt;=19,I.Developer.C6=TRUE,F3846=""),"Incomplete","Complete")</f>
        <v>Complete</v>
      </c>
      <c r="I3846" s="68" t="s">
        <v>4789</v>
      </c>
    </row>
    <row r="3847" spans="2:9" ht="15" customHeight="1" x14ac:dyDescent="0.25">
      <c r="B3847" s="7" t="s">
        <v>4787</v>
      </c>
      <c r="C3847" s="5">
        <v>3</v>
      </c>
      <c r="D3847" s="6" t="s">
        <v>8698</v>
      </c>
      <c r="E3847" s="76"/>
      <c r="F3847" s="76" t="str">
        <f>IF(INDEX(I.Electricity.ES3U19C6,3)="","",INDEX(I.Electricity.ES3U19C6,3))</f>
        <v/>
      </c>
      <c r="G3847" s="76"/>
      <c r="H3847" s="5" t="str">
        <f>IF(AND(I.Developer.ES3=TRUE,I.Facility.UnitCount&gt;=19,I.Developer.C6=TRUE,F3847=""),"Incomplete","Complete")</f>
        <v>Complete</v>
      </c>
      <c r="I3847" s="71" t="s">
        <v>4790</v>
      </c>
    </row>
    <row r="3848" spans="2:9" ht="15" customHeight="1" x14ac:dyDescent="0.25">
      <c r="B3848" s="9" t="s">
        <v>4791</v>
      </c>
      <c r="C3848" s="1">
        <v>1</v>
      </c>
      <c r="D3848" s="2" t="s">
        <v>8699</v>
      </c>
      <c r="E3848" s="16"/>
      <c r="F3848" s="16" t="str">
        <f>IF(INDEX(I.Electricity.ES3U20C6,1)="","",INDEX(I.Electricity.ES3U20C6,1))</f>
        <v/>
      </c>
      <c r="G3848" s="16"/>
      <c r="H3848" s="1" t="str">
        <f>IF(AND(I.Developer.ES3=TRUE,I.Facility.UnitCount&gt;=20,I.Developer.C6=TRUE,F3848=""),"Incomplete","Complete")</f>
        <v>Complete</v>
      </c>
      <c r="I3848" s="68" t="s">
        <v>4792</v>
      </c>
    </row>
    <row r="3849" spans="2:9" ht="15" customHeight="1" x14ac:dyDescent="0.25">
      <c r="B3849" s="9" t="s">
        <v>4791</v>
      </c>
      <c r="C3849" s="1">
        <v>2</v>
      </c>
      <c r="D3849" s="2" t="s">
        <v>8699</v>
      </c>
      <c r="E3849" s="16"/>
      <c r="F3849" s="16" t="str">
        <f>IF(INDEX(I.Electricity.ES3U20C6,2)="","",INDEX(I.Electricity.ES3U20C6,2))</f>
        <v/>
      </c>
      <c r="G3849" s="16"/>
      <c r="H3849" s="1" t="str">
        <f>IF(AND(I.Developer.ES3=TRUE,I.Facility.UnitCount&gt;=20,I.Developer.C6=TRUE,F3849=""),"Incomplete","Complete")</f>
        <v>Complete</v>
      </c>
      <c r="I3849" s="68" t="s">
        <v>4793</v>
      </c>
    </row>
    <row r="3850" spans="2:9" ht="15" customHeight="1" x14ac:dyDescent="0.25">
      <c r="B3850" s="7" t="s">
        <v>4791</v>
      </c>
      <c r="C3850" s="5">
        <v>3</v>
      </c>
      <c r="D3850" s="6" t="s">
        <v>8699</v>
      </c>
      <c r="E3850" s="76"/>
      <c r="F3850" s="76" t="str">
        <f>IF(INDEX(I.Electricity.ES3U20C6,3)="","",INDEX(I.Electricity.ES3U20C6,3))</f>
        <v/>
      </c>
      <c r="G3850" s="76"/>
      <c r="H3850" s="5" t="str">
        <f>IF(AND(I.Developer.ES3=TRUE,I.Facility.UnitCount&gt;=20,I.Developer.C6=TRUE,F3850=""),"Incomplete","Complete")</f>
        <v>Complete</v>
      </c>
      <c r="I3850" s="71" t="s">
        <v>4794</v>
      </c>
    </row>
    <row r="3851" spans="2:9" ht="15" customHeight="1" x14ac:dyDescent="0.25">
      <c r="B3851" s="9" t="s">
        <v>4795</v>
      </c>
      <c r="C3851" s="1">
        <v>1</v>
      </c>
      <c r="D3851" s="2" t="s">
        <v>8700</v>
      </c>
      <c r="E3851" s="16"/>
      <c r="F3851" s="16" t="str">
        <f>IF(INDEX(I.Electricity.ES3U1C7,1)="","",INDEX(I.Electricity.ES3U1C7,1))</f>
        <v/>
      </c>
      <c r="G3851" s="16"/>
      <c r="H3851" s="1" t="str">
        <f>IF(AND(I.Developer.ES3=TRUE,I.Facility.UnitCount&gt;=1,I.Developer.C7=TRUE,F3851=""),"Incomplete","Complete")</f>
        <v>Complete</v>
      </c>
      <c r="I3851" s="68" t="s">
        <v>4796</v>
      </c>
    </row>
    <row r="3852" spans="2:9" ht="15" customHeight="1" x14ac:dyDescent="0.25">
      <c r="B3852" s="9" t="s">
        <v>4795</v>
      </c>
      <c r="C3852" s="1">
        <v>2</v>
      </c>
      <c r="D3852" s="2" t="s">
        <v>8700</v>
      </c>
      <c r="E3852" s="16"/>
      <c r="F3852" s="16" t="str">
        <f>IF(INDEX(I.Electricity.ES3U1C7,2)="","",INDEX(I.Electricity.ES3U1C7,2))</f>
        <v/>
      </c>
      <c r="G3852" s="16"/>
      <c r="H3852" s="1" t="str">
        <f>IF(AND(I.Developer.ES3=TRUE,I.Facility.UnitCount&gt;=1,I.Developer.C7=TRUE,F3852=""),"Incomplete","Complete")</f>
        <v>Complete</v>
      </c>
      <c r="I3852" s="68" t="s">
        <v>4797</v>
      </c>
    </row>
    <row r="3853" spans="2:9" ht="15" customHeight="1" x14ac:dyDescent="0.25">
      <c r="B3853" s="7" t="s">
        <v>4795</v>
      </c>
      <c r="C3853" s="5">
        <v>3</v>
      </c>
      <c r="D3853" s="6" t="s">
        <v>8700</v>
      </c>
      <c r="E3853" s="76"/>
      <c r="F3853" s="76" t="str">
        <f>IF(INDEX(I.Electricity.ES3U1C7,3)="","",INDEX(I.Electricity.ES3U1C7,3))</f>
        <v/>
      </c>
      <c r="G3853" s="76"/>
      <c r="H3853" s="5" t="str">
        <f>IF(AND(I.Developer.ES3=TRUE,I.Facility.UnitCount&gt;=1,I.Developer.C7=TRUE,F3853=""),"Incomplete","Complete")</f>
        <v>Complete</v>
      </c>
      <c r="I3853" s="71" t="s">
        <v>4798</v>
      </c>
    </row>
    <row r="3854" spans="2:9" ht="15" customHeight="1" x14ac:dyDescent="0.25">
      <c r="B3854" s="9" t="s">
        <v>4799</v>
      </c>
      <c r="C3854" s="1">
        <v>1</v>
      </c>
      <c r="D3854" s="2" t="s">
        <v>8701</v>
      </c>
      <c r="E3854" s="16"/>
      <c r="F3854" s="16" t="str">
        <f>IF(INDEX(I.Electricity.ES3U2C7,1)="","",INDEX(I.Electricity.ES3U2C7,1))</f>
        <v/>
      </c>
      <c r="G3854" s="16"/>
      <c r="H3854" s="1" t="str">
        <f>IF(AND(I.Developer.ES3=TRUE,I.Facility.UnitCount&gt;=2,I.Developer.C7=TRUE,F3854=""),"Incomplete","Complete")</f>
        <v>Complete</v>
      </c>
      <c r="I3854" s="68" t="s">
        <v>4800</v>
      </c>
    </row>
    <row r="3855" spans="2:9" ht="15" customHeight="1" x14ac:dyDescent="0.25">
      <c r="B3855" s="9" t="s">
        <v>4799</v>
      </c>
      <c r="C3855" s="1">
        <v>2</v>
      </c>
      <c r="D3855" s="2" t="s">
        <v>8701</v>
      </c>
      <c r="E3855" s="16"/>
      <c r="F3855" s="16" t="str">
        <f>IF(INDEX(I.Electricity.ES3U2C7,2)="","",INDEX(I.Electricity.ES3U2C7,2))</f>
        <v/>
      </c>
      <c r="G3855" s="16"/>
      <c r="H3855" s="1" t="str">
        <f>IF(AND(I.Developer.ES3=TRUE,I.Facility.UnitCount&gt;=2,I.Developer.C7=TRUE,F3855=""),"Incomplete","Complete")</f>
        <v>Complete</v>
      </c>
      <c r="I3855" s="68" t="s">
        <v>4801</v>
      </c>
    </row>
    <row r="3856" spans="2:9" ht="15" customHeight="1" x14ac:dyDescent="0.25">
      <c r="B3856" s="7" t="s">
        <v>4799</v>
      </c>
      <c r="C3856" s="5">
        <v>3</v>
      </c>
      <c r="D3856" s="6" t="s">
        <v>8701</v>
      </c>
      <c r="E3856" s="76"/>
      <c r="F3856" s="76" t="str">
        <f>IF(INDEX(I.Electricity.ES3U2C7,3)="","",INDEX(I.Electricity.ES3U2C7,3))</f>
        <v/>
      </c>
      <c r="G3856" s="76"/>
      <c r="H3856" s="5" t="str">
        <f>IF(AND(I.Developer.ES3=TRUE,I.Facility.UnitCount&gt;=2,I.Developer.C7=TRUE,F3856=""),"Incomplete","Complete")</f>
        <v>Complete</v>
      </c>
      <c r="I3856" s="71" t="s">
        <v>4802</v>
      </c>
    </row>
    <row r="3857" spans="2:9" ht="15" customHeight="1" x14ac:dyDescent="0.25">
      <c r="B3857" s="9" t="s">
        <v>4803</v>
      </c>
      <c r="C3857" s="1">
        <v>1</v>
      </c>
      <c r="D3857" s="2" t="s">
        <v>8702</v>
      </c>
      <c r="E3857" s="16"/>
      <c r="F3857" s="16" t="str">
        <f>IF(INDEX(I.Electricity.ES3U3C7,1)="","",INDEX(I.Electricity.ES3U3C7,1))</f>
        <v/>
      </c>
      <c r="G3857" s="16"/>
      <c r="H3857" s="1" t="str">
        <f>IF(AND(I.Developer.ES3=TRUE,I.Facility.UnitCount&gt;=3,I.Developer.C7=TRUE,F3857=""),"Incomplete","Complete")</f>
        <v>Complete</v>
      </c>
      <c r="I3857" s="68" t="s">
        <v>4804</v>
      </c>
    </row>
    <row r="3858" spans="2:9" ht="15" customHeight="1" x14ac:dyDescent="0.25">
      <c r="B3858" s="9" t="s">
        <v>4803</v>
      </c>
      <c r="C3858" s="1">
        <v>2</v>
      </c>
      <c r="D3858" s="2" t="s">
        <v>8702</v>
      </c>
      <c r="E3858" s="16"/>
      <c r="F3858" s="16" t="str">
        <f>IF(INDEX(I.Electricity.ES3U3C7,2)="","",INDEX(I.Electricity.ES3U3C7,2))</f>
        <v/>
      </c>
      <c r="G3858" s="16"/>
      <c r="H3858" s="1" t="str">
        <f>IF(AND(I.Developer.ES3=TRUE,I.Facility.UnitCount&gt;=3,I.Developer.C7=TRUE,F3858=""),"Incomplete","Complete")</f>
        <v>Complete</v>
      </c>
      <c r="I3858" s="68" t="s">
        <v>4805</v>
      </c>
    </row>
    <row r="3859" spans="2:9" ht="15" customHeight="1" x14ac:dyDescent="0.25">
      <c r="B3859" s="7" t="s">
        <v>4803</v>
      </c>
      <c r="C3859" s="5">
        <v>3</v>
      </c>
      <c r="D3859" s="6" t="s">
        <v>8702</v>
      </c>
      <c r="E3859" s="76"/>
      <c r="F3859" s="76" t="str">
        <f>IF(INDEX(I.Electricity.ES3U3C7,3)="","",INDEX(I.Electricity.ES3U3C7,3))</f>
        <v/>
      </c>
      <c r="G3859" s="76"/>
      <c r="H3859" s="5" t="str">
        <f>IF(AND(I.Developer.ES3=TRUE,I.Facility.UnitCount&gt;=3,I.Developer.C7=TRUE,F3859=""),"Incomplete","Complete")</f>
        <v>Complete</v>
      </c>
      <c r="I3859" s="71" t="s">
        <v>4806</v>
      </c>
    </row>
    <row r="3860" spans="2:9" ht="15" customHeight="1" x14ac:dyDescent="0.25">
      <c r="B3860" s="9" t="s">
        <v>4807</v>
      </c>
      <c r="C3860" s="1">
        <v>1</v>
      </c>
      <c r="D3860" s="2" t="s">
        <v>8703</v>
      </c>
      <c r="E3860" s="16"/>
      <c r="F3860" s="16" t="str">
        <f>IF(INDEX(I.Electricity.ES3U4C7,1)="","",INDEX(I.Electricity.ES3U4C7,1))</f>
        <v/>
      </c>
      <c r="G3860" s="16"/>
      <c r="H3860" s="1" t="str">
        <f>IF(AND(I.Developer.ES3=TRUE,I.Facility.UnitCount&gt;=4,I.Developer.C7=TRUE,F3860=""),"Incomplete","Complete")</f>
        <v>Complete</v>
      </c>
      <c r="I3860" s="68" t="s">
        <v>4808</v>
      </c>
    </row>
    <row r="3861" spans="2:9" ht="15" customHeight="1" x14ac:dyDescent="0.25">
      <c r="B3861" s="9" t="s">
        <v>4807</v>
      </c>
      <c r="C3861" s="1">
        <v>2</v>
      </c>
      <c r="D3861" s="2" t="s">
        <v>8703</v>
      </c>
      <c r="E3861" s="16"/>
      <c r="F3861" s="16" t="str">
        <f>IF(INDEX(I.Electricity.ES3U4C7,2)="","",INDEX(I.Electricity.ES3U4C7,2))</f>
        <v/>
      </c>
      <c r="G3861" s="16"/>
      <c r="H3861" s="1" t="str">
        <f>IF(AND(I.Developer.ES3=TRUE,I.Facility.UnitCount&gt;=4,I.Developer.C7=TRUE,F3861=""),"Incomplete","Complete")</f>
        <v>Complete</v>
      </c>
      <c r="I3861" s="68" t="s">
        <v>4809</v>
      </c>
    </row>
    <row r="3862" spans="2:9" ht="15" customHeight="1" x14ac:dyDescent="0.25">
      <c r="B3862" s="7" t="s">
        <v>4807</v>
      </c>
      <c r="C3862" s="5">
        <v>3</v>
      </c>
      <c r="D3862" s="6" t="s">
        <v>8703</v>
      </c>
      <c r="E3862" s="76"/>
      <c r="F3862" s="76" t="str">
        <f>IF(INDEX(I.Electricity.ES3U4C7,3)="","",INDEX(I.Electricity.ES3U4C7,3))</f>
        <v/>
      </c>
      <c r="G3862" s="76"/>
      <c r="H3862" s="5" t="str">
        <f>IF(AND(I.Developer.ES3=TRUE,I.Facility.UnitCount&gt;=4,I.Developer.C7=TRUE,F3862=""),"Incomplete","Complete")</f>
        <v>Complete</v>
      </c>
      <c r="I3862" s="71" t="s">
        <v>4810</v>
      </c>
    </row>
    <row r="3863" spans="2:9" ht="15" customHeight="1" x14ac:dyDescent="0.25">
      <c r="B3863" s="9" t="s">
        <v>4811</v>
      </c>
      <c r="C3863" s="1">
        <v>1</v>
      </c>
      <c r="D3863" s="2" t="s">
        <v>8704</v>
      </c>
      <c r="E3863" s="16"/>
      <c r="F3863" s="16" t="str">
        <f>IF(INDEX(I.Electricity.ES3U5C7,1)="","",INDEX(I.Electricity.ES3U5C7,1))</f>
        <v/>
      </c>
      <c r="G3863" s="16"/>
      <c r="H3863" s="1" t="str">
        <f>IF(AND(I.Developer.ES3=TRUE,I.Facility.UnitCount&gt;=5,I.Developer.C7=TRUE,F3863=""),"Incomplete","Complete")</f>
        <v>Complete</v>
      </c>
      <c r="I3863" s="68" t="s">
        <v>4812</v>
      </c>
    </row>
    <row r="3864" spans="2:9" ht="15" customHeight="1" x14ac:dyDescent="0.25">
      <c r="B3864" s="9" t="s">
        <v>4811</v>
      </c>
      <c r="C3864" s="1">
        <v>2</v>
      </c>
      <c r="D3864" s="2" t="s">
        <v>8704</v>
      </c>
      <c r="E3864" s="16"/>
      <c r="F3864" s="16" t="str">
        <f>IF(INDEX(I.Electricity.ES3U5C7,2)="","",INDEX(I.Electricity.ES3U5C7,2))</f>
        <v/>
      </c>
      <c r="G3864" s="16"/>
      <c r="H3864" s="1" t="str">
        <f>IF(AND(I.Developer.ES3=TRUE,I.Facility.UnitCount&gt;=5,I.Developer.C7=TRUE,F3864=""),"Incomplete","Complete")</f>
        <v>Complete</v>
      </c>
      <c r="I3864" s="68" t="s">
        <v>4813</v>
      </c>
    </row>
    <row r="3865" spans="2:9" ht="15" customHeight="1" x14ac:dyDescent="0.25">
      <c r="B3865" s="7" t="s">
        <v>4811</v>
      </c>
      <c r="C3865" s="5">
        <v>3</v>
      </c>
      <c r="D3865" s="6" t="s">
        <v>8704</v>
      </c>
      <c r="E3865" s="76"/>
      <c r="F3865" s="76" t="str">
        <f>IF(INDEX(I.Electricity.ES3U5C7,3)="","",INDEX(I.Electricity.ES3U5C7,3))</f>
        <v/>
      </c>
      <c r="G3865" s="76"/>
      <c r="H3865" s="5" t="str">
        <f>IF(AND(I.Developer.ES3=TRUE,I.Facility.UnitCount&gt;=5,I.Developer.C7=TRUE,F3865=""),"Incomplete","Complete")</f>
        <v>Complete</v>
      </c>
      <c r="I3865" s="71" t="s">
        <v>4814</v>
      </c>
    </row>
    <row r="3866" spans="2:9" ht="15" customHeight="1" x14ac:dyDescent="0.25">
      <c r="B3866" s="9" t="s">
        <v>4815</v>
      </c>
      <c r="C3866" s="1">
        <v>1</v>
      </c>
      <c r="D3866" s="2" t="s">
        <v>8705</v>
      </c>
      <c r="E3866" s="16"/>
      <c r="F3866" s="16" t="str">
        <f>IF(INDEX(I.Electricity.ES3U6C7,1)="","",INDEX(I.Electricity.ES3U6C7,1))</f>
        <v/>
      </c>
      <c r="G3866" s="16"/>
      <c r="H3866" s="1" t="str">
        <f>IF(AND(I.Developer.ES3=TRUE,I.Facility.UnitCount&gt;=6,I.Developer.C7=TRUE,F3866=""),"Incomplete","Complete")</f>
        <v>Complete</v>
      </c>
      <c r="I3866" s="68" t="s">
        <v>4816</v>
      </c>
    </row>
    <row r="3867" spans="2:9" ht="15" customHeight="1" x14ac:dyDescent="0.25">
      <c r="B3867" s="9" t="s">
        <v>4815</v>
      </c>
      <c r="C3867" s="1">
        <v>2</v>
      </c>
      <c r="D3867" s="2" t="s">
        <v>8705</v>
      </c>
      <c r="E3867" s="16"/>
      <c r="F3867" s="16" t="str">
        <f>IF(INDEX(I.Electricity.ES3U6C7,2)="","",INDEX(I.Electricity.ES3U6C7,2))</f>
        <v/>
      </c>
      <c r="G3867" s="16"/>
      <c r="H3867" s="1" t="str">
        <f>IF(AND(I.Developer.ES3=TRUE,I.Facility.UnitCount&gt;=6,I.Developer.C7=TRUE,F3867=""),"Incomplete","Complete")</f>
        <v>Complete</v>
      </c>
      <c r="I3867" s="68" t="s">
        <v>4817</v>
      </c>
    </row>
    <row r="3868" spans="2:9" ht="15" customHeight="1" x14ac:dyDescent="0.25">
      <c r="B3868" s="7" t="s">
        <v>4815</v>
      </c>
      <c r="C3868" s="5">
        <v>3</v>
      </c>
      <c r="D3868" s="6" t="s">
        <v>8705</v>
      </c>
      <c r="E3868" s="76"/>
      <c r="F3868" s="76" t="str">
        <f>IF(INDEX(I.Electricity.ES3U6C7,3)="","",INDEX(I.Electricity.ES3U6C7,3))</f>
        <v/>
      </c>
      <c r="G3868" s="76"/>
      <c r="H3868" s="5" t="str">
        <f>IF(AND(I.Developer.ES3=TRUE,I.Facility.UnitCount&gt;=6,I.Developer.C7=TRUE,F3868=""),"Incomplete","Complete")</f>
        <v>Complete</v>
      </c>
      <c r="I3868" s="71" t="s">
        <v>4818</v>
      </c>
    </row>
    <row r="3869" spans="2:9" ht="15" customHeight="1" x14ac:dyDescent="0.25">
      <c r="B3869" s="9" t="s">
        <v>4819</v>
      </c>
      <c r="C3869" s="1">
        <v>1</v>
      </c>
      <c r="D3869" s="2" t="s">
        <v>8706</v>
      </c>
      <c r="E3869" s="16"/>
      <c r="F3869" s="16" t="str">
        <f>IF(INDEX(I.Electricity.ES3U7C7,1)="","",INDEX(I.Electricity.ES3U7C7,1))</f>
        <v/>
      </c>
      <c r="G3869" s="16"/>
      <c r="H3869" s="1" t="str">
        <f>IF(AND(I.Developer.ES3=TRUE,I.Facility.UnitCount&gt;=7,I.Developer.C7=TRUE,F3869=""),"Incomplete","Complete")</f>
        <v>Complete</v>
      </c>
      <c r="I3869" s="68" t="s">
        <v>4820</v>
      </c>
    </row>
    <row r="3870" spans="2:9" ht="15" customHeight="1" x14ac:dyDescent="0.25">
      <c r="B3870" s="9" t="s">
        <v>4819</v>
      </c>
      <c r="C3870" s="1">
        <v>2</v>
      </c>
      <c r="D3870" s="2" t="s">
        <v>8706</v>
      </c>
      <c r="E3870" s="16"/>
      <c r="F3870" s="16" t="str">
        <f>IF(INDEX(I.Electricity.ES3U7C7,2)="","",INDEX(I.Electricity.ES3U7C7,2))</f>
        <v/>
      </c>
      <c r="G3870" s="16"/>
      <c r="H3870" s="1" t="str">
        <f>IF(AND(I.Developer.ES3=TRUE,I.Facility.UnitCount&gt;=7,I.Developer.C7=TRUE,F3870=""),"Incomplete","Complete")</f>
        <v>Complete</v>
      </c>
      <c r="I3870" s="68" t="s">
        <v>4821</v>
      </c>
    </row>
    <row r="3871" spans="2:9" ht="15" customHeight="1" x14ac:dyDescent="0.25">
      <c r="B3871" s="7" t="s">
        <v>4819</v>
      </c>
      <c r="C3871" s="5">
        <v>3</v>
      </c>
      <c r="D3871" s="6" t="s">
        <v>8706</v>
      </c>
      <c r="E3871" s="76"/>
      <c r="F3871" s="76" t="str">
        <f>IF(INDEX(I.Electricity.ES3U7C7,3)="","",INDEX(I.Electricity.ES3U7C7,3))</f>
        <v/>
      </c>
      <c r="G3871" s="76"/>
      <c r="H3871" s="5" t="str">
        <f>IF(AND(I.Developer.ES3=TRUE,I.Facility.UnitCount&gt;=7,I.Developer.C7=TRUE,F3871=""),"Incomplete","Complete")</f>
        <v>Complete</v>
      </c>
      <c r="I3871" s="71" t="s">
        <v>4822</v>
      </c>
    </row>
    <row r="3872" spans="2:9" ht="15" customHeight="1" x14ac:dyDescent="0.25">
      <c r="B3872" s="9" t="s">
        <v>4823</v>
      </c>
      <c r="C3872" s="1">
        <v>1</v>
      </c>
      <c r="D3872" s="2" t="s">
        <v>8707</v>
      </c>
      <c r="E3872" s="16"/>
      <c r="F3872" s="16" t="str">
        <f>IF(INDEX(I.Electricity.ES3U8C7,1)="","",INDEX(I.Electricity.ES3U8C7,1))</f>
        <v/>
      </c>
      <c r="G3872" s="16"/>
      <c r="H3872" s="1" t="str">
        <f>IF(AND(I.Developer.ES3=TRUE,I.Facility.UnitCount&gt;=8,I.Developer.C7=TRUE,F3872=""),"Incomplete","Complete")</f>
        <v>Complete</v>
      </c>
      <c r="I3872" s="68" t="s">
        <v>4824</v>
      </c>
    </row>
    <row r="3873" spans="2:9" ht="15" customHeight="1" x14ac:dyDescent="0.25">
      <c r="B3873" s="9" t="s">
        <v>4823</v>
      </c>
      <c r="C3873" s="1">
        <v>2</v>
      </c>
      <c r="D3873" s="2" t="s">
        <v>8707</v>
      </c>
      <c r="E3873" s="16"/>
      <c r="F3873" s="16" t="str">
        <f>IF(INDEX(I.Electricity.ES3U8C7,2)="","",INDEX(I.Electricity.ES3U8C7,2))</f>
        <v/>
      </c>
      <c r="G3873" s="16"/>
      <c r="H3873" s="1" t="str">
        <f>IF(AND(I.Developer.ES3=TRUE,I.Facility.UnitCount&gt;=8,I.Developer.C7=TRUE,F3873=""),"Incomplete","Complete")</f>
        <v>Complete</v>
      </c>
      <c r="I3873" s="68" t="s">
        <v>4825</v>
      </c>
    </row>
    <row r="3874" spans="2:9" ht="15" customHeight="1" x14ac:dyDescent="0.25">
      <c r="B3874" s="15" t="s">
        <v>4823</v>
      </c>
      <c r="C3874" s="13">
        <v>3</v>
      </c>
      <c r="D3874" s="14" t="s">
        <v>8707</v>
      </c>
      <c r="E3874" s="63"/>
      <c r="F3874" s="63" t="str">
        <f>IF(INDEX(I.Electricity.ES3U8C7,3)="","",INDEX(I.Electricity.ES3U8C7,3))</f>
        <v/>
      </c>
      <c r="G3874" s="63"/>
      <c r="H3874" s="13" t="str">
        <f>IF(AND(I.Developer.ES3=TRUE,I.Facility.UnitCount&gt;=8,I.Developer.C7=TRUE,F3874=""),"Incomplete","Complete")</f>
        <v>Complete</v>
      </c>
      <c r="I3874" s="70" t="s">
        <v>4826</v>
      </c>
    </row>
    <row r="3875" spans="2:9" ht="15" customHeight="1" x14ac:dyDescent="0.25">
      <c r="B3875" s="12" t="s">
        <v>4827</v>
      </c>
      <c r="C3875" s="10">
        <v>1</v>
      </c>
      <c r="D3875" s="11" t="s">
        <v>8708</v>
      </c>
      <c r="E3875" s="17"/>
      <c r="F3875" s="17" t="str">
        <f>IF(INDEX(I.Electricity.ES3U9C7,1)="","",INDEX(I.Electricity.ES3U9C7,1))</f>
        <v/>
      </c>
      <c r="G3875" s="17"/>
      <c r="H3875" s="10" t="str">
        <f>IF(AND(I.Developer.ES3=TRUE,I.Facility.UnitCount&gt;=9,I.Developer.C7=TRUE,F3875=""),"Incomplete","Complete")</f>
        <v>Complete</v>
      </c>
      <c r="I3875" s="69" t="s">
        <v>4828</v>
      </c>
    </row>
    <row r="3876" spans="2:9" ht="15" customHeight="1" x14ac:dyDescent="0.25">
      <c r="B3876" s="9" t="s">
        <v>4827</v>
      </c>
      <c r="C3876" s="1">
        <v>2</v>
      </c>
      <c r="D3876" s="2" t="s">
        <v>8708</v>
      </c>
      <c r="E3876" s="16"/>
      <c r="F3876" s="16" t="str">
        <f>IF(INDEX(I.Electricity.ES3U9C7,2)="","",INDEX(I.Electricity.ES3U9C7,2))</f>
        <v/>
      </c>
      <c r="G3876" s="16"/>
      <c r="H3876" s="1" t="str">
        <f>IF(AND(I.Developer.ES3=TRUE,I.Facility.UnitCount&gt;=9,I.Developer.C7=TRUE,F3876=""),"Incomplete","Complete")</f>
        <v>Complete</v>
      </c>
      <c r="I3876" s="68" t="s">
        <v>4829</v>
      </c>
    </row>
    <row r="3877" spans="2:9" ht="15" customHeight="1" x14ac:dyDescent="0.25">
      <c r="B3877" s="7" t="s">
        <v>4827</v>
      </c>
      <c r="C3877" s="5">
        <v>3</v>
      </c>
      <c r="D3877" s="6" t="s">
        <v>8708</v>
      </c>
      <c r="E3877" s="76"/>
      <c r="F3877" s="76" t="str">
        <f>IF(INDEX(I.Electricity.ES3U9C7,3)="","",INDEX(I.Electricity.ES3U9C7,3))</f>
        <v/>
      </c>
      <c r="G3877" s="76"/>
      <c r="H3877" s="5" t="str">
        <f>IF(AND(I.Developer.ES3=TRUE,I.Facility.UnitCount&gt;=9,I.Developer.C7=TRUE,F3877=""),"Incomplete","Complete")</f>
        <v>Complete</v>
      </c>
      <c r="I3877" s="71" t="s">
        <v>4830</v>
      </c>
    </row>
    <row r="3878" spans="2:9" ht="15" customHeight="1" x14ac:dyDescent="0.25">
      <c r="B3878" s="9" t="s">
        <v>4831</v>
      </c>
      <c r="C3878" s="1">
        <v>1</v>
      </c>
      <c r="D3878" s="2" t="s">
        <v>8709</v>
      </c>
      <c r="E3878" s="16"/>
      <c r="F3878" s="16" t="str">
        <f>IF(INDEX(I.Electricity.ES3U10C7,1)="","",INDEX(I.Electricity.ES3U10C7,1))</f>
        <v/>
      </c>
      <c r="G3878" s="16"/>
      <c r="H3878" s="1" t="str">
        <f>IF(AND(I.Developer.ES3=TRUE,I.Facility.UnitCount&gt;=10,I.Developer.C7=TRUE,F3878=""),"Incomplete","Complete")</f>
        <v>Complete</v>
      </c>
      <c r="I3878" s="68" t="s">
        <v>4832</v>
      </c>
    </row>
    <row r="3879" spans="2:9" ht="15" customHeight="1" x14ac:dyDescent="0.25">
      <c r="B3879" s="9" t="s">
        <v>4831</v>
      </c>
      <c r="C3879" s="1">
        <v>2</v>
      </c>
      <c r="D3879" s="2" t="s">
        <v>8709</v>
      </c>
      <c r="E3879" s="16"/>
      <c r="F3879" s="16" t="str">
        <f>IF(INDEX(I.Electricity.ES3U10C7,2)="","",INDEX(I.Electricity.ES3U10C7,2))</f>
        <v/>
      </c>
      <c r="G3879" s="16"/>
      <c r="H3879" s="1" t="str">
        <f>IF(AND(I.Developer.ES3=TRUE,I.Facility.UnitCount&gt;=10,I.Developer.C7=TRUE,F3879=""),"Incomplete","Complete")</f>
        <v>Complete</v>
      </c>
      <c r="I3879" s="68" t="s">
        <v>4833</v>
      </c>
    </row>
    <row r="3880" spans="2:9" ht="15" customHeight="1" x14ac:dyDescent="0.25">
      <c r="B3880" s="7" t="s">
        <v>4831</v>
      </c>
      <c r="C3880" s="5">
        <v>3</v>
      </c>
      <c r="D3880" s="6" t="s">
        <v>8709</v>
      </c>
      <c r="E3880" s="76"/>
      <c r="F3880" s="76" t="str">
        <f>IF(INDEX(I.Electricity.ES3U10C7,3)="","",INDEX(I.Electricity.ES3U10C7,3))</f>
        <v/>
      </c>
      <c r="G3880" s="76"/>
      <c r="H3880" s="5" t="str">
        <f>IF(AND(I.Developer.ES3=TRUE,I.Facility.UnitCount&gt;=10,I.Developer.C7=TRUE,F3880=""),"Incomplete","Complete")</f>
        <v>Complete</v>
      </c>
      <c r="I3880" s="71" t="s">
        <v>4834</v>
      </c>
    </row>
    <row r="3881" spans="2:9" ht="15" customHeight="1" x14ac:dyDescent="0.25">
      <c r="B3881" s="9" t="s">
        <v>4835</v>
      </c>
      <c r="C3881" s="1">
        <v>1</v>
      </c>
      <c r="D3881" s="2" t="s">
        <v>8710</v>
      </c>
      <c r="E3881" s="16"/>
      <c r="F3881" s="16" t="str">
        <f>IF(INDEX(I.Electricity.ES3U11C7,1)="","",INDEX(I.Electricity.ES3U11C7,1))</f>
        <v/>
      </c>
      <c r="G3881" s="16"/>
      <c r="H3881" s="1" t="str">
        <f>IF(AND(I.Developer.ES3=TRUE,I.Facility.UnitCount&gt;=11,I.Developer.C7=TRUE,F3881=""),"Incomplete","Complete")</f>
        <v>Complete</v>
      </c>
      <c r="I3881" s="68" t="s">
        <v>4836</v>
      </c>
    </row>
    <row r="3882" spans="2:9" ht="15" customHeight="1" x14ac:dyDescent="0.25">
      <c r="B3882" s="9" t="s">
        <v>4835</v>
      </c>
      <c r="C3882" s="1">
        <v>2</v>
      </c>
      <c r="D3882" s="2" t="s">
        <v>8710</v>
      </c>
      <c r="E3882" s="16"/>
      <c r="F3882" s="16" t="str">
        <f>IF(INDEX(I.Electricity.ES3U11C7,2)="","",INDEX(I.Electricity.ES3U11C7,2))</f>
        <v/>
      </c>
      <c r="G3882" s="16"/>
      <c r="H3882" s="1" t="str">
        <f>IF(AND(I.Developer.ES3=TRUE,I.Facility.UnitCount&gt;=11,I.Developer.C7=TRUE,F3882=""),"Incomplete","Complete")</f>
        <v>Complete</v>
      </c>
      <c r="I3882" s="68" t="s">
        <v>4837</v>
      </c>
    </row>
    <row r="3883" spans="2:9" ht="15" customHeight="1" x14ac:dyDescent="0.25">
      <c r="B3883" s="7" t="s">
        <v>4835</v>
      </c>
      <c r="C3883" s="5">
        <v>3</v>
      </c>
      <c r="D3883" s="6" t="s">
        <v>8710</v>
      </c>
      <c r="E3883" s="76"/>
      <c r="F3883" s="76" t="str">
        <f>IF(INDEX(I.Electricity.ES3U11C7,3)="","",INDEX(I.Electricity.ES3U11C7,3))</f>
        <v/>
      </c>
      <c r="G3883" s="76"/>
      <c r="H3883" s="5" t="str">
        <f>IF(AND(I.Developer.ES3=TRUE,I.Facility.UnitCount&gt;=11,I.Developer.C7=TRUE,F3883=""),"Incomplete","Complete")</f>
        <v>Complete</v>
      </c>
      <c r="I3883" s="71" t="s">
        <v>4838</v>
      </c>
    </row>
    <row r="3884" spans="2:9" ht="15" customHeight="1" x14ac:dyDescent="0.25">
      <c r="B3884" s="9" t="s">
        <v>4839</v>
      </c>
      <c r="C3884" s="1">
        <v>1</v>
      </c>
      <c r="D3884" s="2" t="s">
        <v>8711</v>
      </c>
      <c r="E3884" s="16"/>
      <c r="F3884" s="16" t="str">
        <f>IF(INDEX(I.Electricity.ES3U12C7,1)="","",INDEX(I.Electricity.ES3U12C7,1))</f>
        <v/>
      </c>
      <c r="G3884" s="16"/>
      <c r="H3884" s="1" t="str">
        <f>IF(AND(I.Developer.ES3=TRUE,I.Facility.UnitCount&gt;=12,I.Developer.C7=TRUE,F3884=""),"Incomplete","Complete")</f>
        <v>Complete</v>
      </c>
      <c r="I3884" s="68" t="s">
        <v>4840</v>
      </c>
    </row>
    <row r="3885" spans="2:9" ht="15" customHeight="1" x14ac:dyDescent="0.25">
      <c r="B3885" s="9" t="s">
        <v>4839</v>
      </c>
      <c r="C3885" s="1">
        <v>2</v>
      </c>
      <c r="D3885" s="2" t="s">
        <v>8711</v>
      </c>
      <c r="E3885" s="16"/>
      <c r="F3885" s="16" t="str">
        <f>IF(INDEX(I.Electricity.ES3U12C7,2)="","",INDEX(I.Electricity.ES3U12C7,2))</f>
        <v/>
      </c>
      <c r="G3885" s="16"/>
      <c r="H3885" s="1" t="str">
        <f>IF(AND(I.Developer.ES3=TRUE,I.Facility.UnitCount&gt;=12,I.Developer.C7=TRUE,F3885=""),"Incomplete","Complete")</f>
        <v>Complete</v>
      </c>
      <c r="I3885" s="68" t="s">
        <v>4841</v>
      </c>
    </row>
    <row r="3886" spans="2:9" ht="15" customHeight="1" x14ac:dyDescent="0.25">
      <c r="B3886" s="7" t="s">
        <v>4839</v>
      </c>
      <c r="C3886" s="5">
        <v>3</v>
      </c>
      <c r="D3886" s="6" t="s">
        <v>8711</v>
      </c>
      <c r="E3886" s="76"/>
      <c r="F3886" s="76" t="str">
        <f>IF(INDEX(I.Electricity.ES3U12C7,3)="","",INDEX(I.Electricity.ES3U12C7,3))</f>
        <v/>
      </c>
      <c r="G3886" s="76"/>
      <c r="H3886" s="5" t="str">
        <f>IF(AND(I.Developer.ES3=TRUE,I.Facility.UnitCount&gt;=12,I.Developer.C7=TRUE,F3886=""),"Incomplete","Complete")</f>
        <v>Complete</v>
      </c>
      <c r="I3886" s="71" t="s">
        <v>4842</v>
      </c>
    </row>
    <row r="3887" spans="2:9" ht="15" customHeight="1" x14ac:dyDescent="0.25">
      <c r="B3887" s="9" t="s">
        <v>4843</v>
      </c>
      <c r="C3887" s="1">
        <v>1</v>
      </c>
      <c r="D3887" s="2" t="s">
        <v>8712</v>
      </c>
      <c r="E3887" s="16"/>
      <c r="F3887" s="16" t="str">
        <f>IF(INDEX(I.Electricity.ES3U13C7,1)="","",INDEX(I.Electricity.ES3U13C7,1))</f>
        <v/>
      </c>
      <c r="G3887" s="16"/>
      <c r="H3887" s="1" t="str">
        <f>IF(AND(I.Developer.ES3=TRUE,I.Facility.UnitCount&gt;=13,I.Developer.C7=TRUE,F3887=""),"Incomplete","Complete")</f>
        <v>Complete</v>
      </c>
      <c r="I3887" s="68" t="s">
        <v>4844</v>
      </c>
    </row>
    <row r="3888" spans="2:9" ht="15" customHeight="1" x14ac:dyDescent="0.25">
      <c r="B3888" s="9" t="s">
        <v>4843</v>
      </c>
      <c r="C3888" s="1">
        <v>2</v>
      </c>
      <c r="D3888" s="2" t="s">
        <v>8712</v>
      </c>
      <c r="E3888" s="16"/>
      <c r="F3888" s="16" t="str">
        <f>IF(INDEX(I.Electricity.ES3U13C7,2)="","",INDEX(I.Electricity.ES3U13C7,2))</f>
        <v/>
      </c>
      <c r="G3888" s="16"/>
      <c r="H3888" s="1" t="str">
        <f>IF(AND(I.Developer.ES3=TRUE,I.Facility.UnitCount&gt;=13,I.Developer.C7=TRUE,F3888=""),"Incomplete","Complete")</f>
        <v>Complete</v>
      </c>
      <c r="I3888" s="68" t="s">
        <v>4845</v>
      </c>
    </row>
    <row r="3889" spans="2:9" ht="15" customHeight="1" x14ac:dyDescent="0.25">
      <c r="B3889" s="7" t="s">
        <v>4843</v>
      </c>
      <c r="C3889" s="5">
        <v>3</v>
      </c>
      <c r="D3889" s="6" t="s">
        <v>8712</v>
      </c>
      <c r="E3889" s="76"/>
      <c r="F3889" s="76" t="str">
        <f>IF(INDEX(I.Electricity.ES3U13C7,3)="","",INDEX(I.Electricity.ES3U13C7,3))</f>
        <v/>
      </c>
      <c r="G3889" s="76"/>
      <c r="H3889" s="5" t="str">
        <f>IF(AND(I.Developer.ES3=TRUE,I.Facility.UnitCount&gt;=13,I.Developer.C7=TRUE,F3889=""),"Incomplete","Complete")</f>
        <v>Complete</v>
      </c>
      <c r="I3889" s="71" t="s">
        <v>4846</v>
      </c>
    </row>
    <row r="3890" spans="2:9" ht="15" customHeight="1" x14ac:dyDescent="0.25">
      <c r="B3890" s="9" t="s">
        <v>4847</v>
      </c>
      <c r="C3890" s="1">
        <v>1</v>
      </c>
      <c r="D3890" s="2" t="s">
        <v>8713</v>
      </c>
      <c r="E3890" s="16"/>
      <c r="F3890" s="16" t="str">
        <f>IF(INDEX(I.Electricity.ES3U14C7,1)="","",INDEX(I.Electricity.ES3U14C7,1))</f>
        <v/>
      </c>
      <c r="G3890" s="16"/>
      <c r="H3890" s="1" t="str">
        <f>IF(AND(I.Developer.ES3=TRUE,I.Facility.UnitCount&gt;=14,I.Developer.C7=TRUE,F3890=""),"Incomplete","Complete")</f>
        <v>Complete</v>
      </c>
      <c r="I3890" s="68" t="s">
        <v>4848</v>
      </c>
    </row>
    <row r="3891" spans="2:9" ht="15" customHeight="1" x14ac:dyDescent="0.25">
      <c r="B3891" s="9" t="s">
        <v>4847</v>
      </c>
      <c r="C3891" s="1">
        <v>2</v>
      </c>
      <c r="D3891" s="2" t="s">
        <v>8713</v>
      </c>
      <c r="E3891" s="16"/>
      <c r="F3891" s="16" t="str">
        <f>IF(INDEX(I.Electricity.ES3U14C7,2)="","",INDEX(I.Electricity.ES3U14C7,2))</f>
        <v/>
      </c>
      <c r="G3891" s="16"/>
      <c r="H3891" s="1" t="str">
        <f>IF(AND(I.Developer.ES3=TRUE,I.Facility.UnitCount&gt;=14,I.Developer.C7=TRUE,F3891=""),"Incomplete","Complete")</f>
        <v>Complete</v>
      </c>
      <c r="I3891" s="68" t="s">
        <v>4849</v>
      </c>
    </row>
    <row r="3892" spans="2:9" ht="15" customHeight="1" x14ac:dyDescent="0.25">
      <c r="B3892" s="7" t="s">
        <v>4847</v>
      </c>
      <c r="C3892" s="5">
        <v>3</v>
      </c>
      <c r="D3892" s="6" t="s">
        <v>8713</v>
      </c>
      <c r="E3892" s="76"/>
      <c r="F3892" s="76" t="str">
        <f>IF(INDEX(I.Electricity.ES3U14C7,3)="","",INDEX(I.Electricity.ES3U14C7,3))</f>
        <v/>
      </c>
      <c r="G3892" s="76"/>
      <c r="H3892" s="5" t="str">
        <f>IF(AND(I.Developer.ES3=TRUE,I.Facility.UnitCount&gt;=14,I.Developer.C7=TRUE,F3892=""),"Incomplete","Complete")</f>
        <v>Complete</v>
      </c>
      <c r="I3892" s="71" t="s">
        <v>4850</v>
      </c>
    </row>
    <row r="3893" spans="2:9" ht="15" customHeight="1" x14ac:dyDescent="0.25">
      <c r="B3893" s="9" t="s">
        <v>4851</v>
      </c>
      <c r="C3893" s="1">
        <v>1</v>
      </c>
      <c r="D3893" s="2" t="s">
        <v>8714</v>
      </c>
      <c r="E3893" s="16"/>
      <c r="F3893" s="16" t="str">
        <f>IF(INDEX(I.Electricity.ES3U15C7,1)="","",INDEX(I.Electricity.ES3U15C7,1))</f>
        <v/>
      </c>
      <c r="G3893" s="16"/>
      <c r="H3893" s="1" t="str">
        <f>IF(AND(I.Developer.ES3=TRUE,I.Facility.UnitCount&gt;=15,I.Developer.C7=TRUE,F3893=""),"Incomplete","Complete")</f>
        <v>Complete</v>
      </c>
      <c r="I3893" s="68" t="s">
        <v>4852</v>
      </c>
    </row>
    <row r="3894" spans="2:9" ht="15" customHeight="1" x14ac:dyDescent="0.25">
      <c r="B3894" s="9" t="s">
        <v>4851</v>
      </c>
      <c r="C3894" s="1">
        <v>2</v>
      </c>
      <c r="D3894" s="2" t="s">
        <v>8714</v>
      </c>
      <c r="E3894" s="16"/>
      <c r="F3894" s="16" t="str">
        <f>IF(INDEX(I.Electricity.ES3U15C7,2)="","",INDEX(I.Electricity.ES3U15C7,2))</f>
        <v/>
      </c>
      <c r="G3894" s="16"/>
      <c r="H3894" s="1" t="str">
        <f>IF(AND(I.Developer.ES3=TRUE,I.Facility.UnitCount&gt;=15,I.Developer.C7=TRUE,F3894=""),"Incomplete","Complete")</f>
        <v>Complete</v>
      </c>
      <c r="I3894" s="68" t="s">
        <v>4853</v>
      </c>
    </row>
    <row r="3895" spans="2:9" ht="15" customHeight="1" x14ac:dyDescent="0.25">
      <c r="B3895" s="7" t="s">
        <v>4851</v>
      </c>
      <c r="C3895" s="5">
        <v>3</v>
      </c>
      <c r="D3895" s="6" t="s">
        <v>8714</v>
      </c>
      <c r="E3895" s="76"/>
      <c r="F3895" s="76" t="str">
        <f>IF(INDEX(I.Electricity.ES3U15C7,3)="","",INDEX(I.Electricity.ES3U15C7,3))</f>
        <v/>
      </c>
      <c r="G3895" s="76"/>
      <c r="H3895" s="5" t="str">
        <f>IF(AND(I.Developer.ES3=TRUE,I.Facility.UnitCount&gt;=15,I.Developer.C7=TRUE,F3895=""),"Incomplete","Complete")</f>
        <v>Complete</v>
      </c>
      <c r="I3895" s="71" t="s">
        <v>4854</v>
      </c>
    </row>
    <row r="3896" spans="2:9" ht="15" customHeight="1" x14ac:dyDescent="0.25">
      <c r="B3896" s="9" t="s">
        <v>4855</v>
      </c>
      <c r="C3896" s="1">
        <v>1</v>
      </c>
      <c r="D3896" s="2" t="s">
        <v>8715</v>
      </c>
      <c r="E3896" s="16"/>
      <c r="F3896" s="16" t="str">
        <f>IF(INDEX(I.Electricity.ES3U16C7,1)="","",INDEX(I.Electricity.ES3U16C7,1))</f>
        <v/>
      </c>
      <c r="G3896" s="16"/>
      <c r="H3896" s="1" t="str">
        <f>IF(AND(I.Developer.ES3=TRUE,I.Facility.UnitCount&gt;=16,I.Developer.C7=TRUE,F3896=""),"Incomplete","Complete")</f>
        <v>Complete</v>
      </c>
      <c r="I3896" s="68" t="s">
        <v>4856</v>
      </c>
    </row>
    <row r="3897" spans="2:9" ht="15" customHeight="1" x14ac:dyDescent="0.25">
      <c r="B3897" s="9" t="s">
        <v>4855</v>
      </c>
      <c r="C3897" s="1">
        <v>2</v>
      </c>
      <c r="D3897" s="2" t="s">
        <v>8715</v>
      </c>
      <c r="E3897" s="16"/>
      <c r="F3897" s="16" t="str">
        <f>IF(INDEX(I.Electricity.ES3U16C7,2)="","",INDEX(I.Electricity.ES3U16C7,2))</f>
        <v/>
      </c>
      <c r="G3897" s="16"/>
      <c r="H3897" s="1" t="str">
        <f>IF(AND(I.Developer.ES3=TRUE,I.Facility.UnitCount&gt;=16,I.Developer.C7=TRUE,F3897=""),"Incomplete","Complete")</f>
        <v>Complete</v>
      </c>
      <c r="I3897" s="68" t="s">
        <v>4857</v>
      </c>
    </row>
    <row r="3898" spans="2:9" ht="15" customHeight="1" x14ac:dyDescent="0.25">
      <c r="B3898" s="7" t="s">
        <v>4855</v>
      </c>
      <c r="C3898" s="5">
        <v>3</v>
      </c>
      <c r="D3898" s="6" t="s">
        <v>8715</v>
      </c>
      <c r="E3898" s="76"/>
      <c r="F3898" s="76" t="str">
        <f>IF(INDEX(I.Electricity.ES3U16C7,3)="","",INDEX(I.Electricity.ES3U16C7,3))</f>
        <v/>
      </c>
      <c r="G3898" s="76"/>
      <c r="H3898" s="5" t="str">
        <f>IF(AND(I.Developer.ES3=TRUE,I.Facility.UnitCount&gt;=16,I.Developer.C7=TRUE,F3898=""),"Incomplete","Complete")</f>
        <v>Complete</v>
      </c>
      <c r="I3898" s="71" t="s">
        <v>4858</v>
      </c>
    </row>
    <row r="3899" spans="2:9" ht="15" customHeight="1" x14ac:dyDescent="0.25">
      <c r="B3899" s="9" t="s">
        <v>4859</v>
      </c>
      <c r="C3899" s="1">
        <v>1</v>
      </c>
      <c r="D3899" s="2" t="s">
        <v>8716</v>
      </c>
      <c r="E3899" s="16"/>
      <c r="F3899" s="16" t="str">
        <f>IF(INDEX(I.Electricity.ES3U17C7,1)="","",INDEX(I.Electricity.ES3U17C7,1))</f>
        <v/>
      </c>
      <c r="G3899" s="16"/>
      <c r="H3899" s="1" t="str">
        <f>IF(AND(I.Developer.ES3=TRUE,I.Facility.UnitCount&gt;=17,I.Developer.C7=TRUE,F3899=""),"Incomplete","Complete")</f>
        <v>Complete</v>
      </c>
      <c r="I3899" s="68" t="s">
        <v>4860</v>
      </c>
    </row>
    <row r="3900" spans="2:9" ht="15" customHeight="1" x14ac:dyDescent="0.25">
      <c r="B3900" s="9" t="s">
        <v>4859</v>
      </c>
      <c r="C3900" s="1">
        <v>2</v>
      </c>
      <c r="D3900" s="2" t="s">
        <v>8716</v>
      </c>
      <c r="E3900" s="16"/>
      <c r="F3900" s="16" t="str">
        <f>IF(INDEX(I.Electricity.ES3U17C7,2)="","",INDEX(I.Electricity.ES3U17C7,2))</f>
        <v/>
      </c>
      <c r="G3900" s="16"/>
      <c r="H3900" s="1" t="str">
        <f>IF(AND(I.Developer.ES3=TRUE,I.Facility.UnitCount&gt;=17,I.Developer.C7=TRUE,F3900=""),"Incomplete","Complete")</f>
        <v>Complete</v>
      </c>
      <c r="I3900" s="68" t="s">
        <v>4861</v>
      </c>
    </row>
    <row r="3901" spans="2:9" ht="15" customHeight="1" x14ac:dyDescent="0.25">
      <c r="B3901" s="7" t="s">
        <v>4859</v>
      </c>
      <c r="C3901" s="5">
        <v>3</v>
      </c>
      <c r="D3901" s="6" t="s">
        <v>8716</v>
      </c>
      <c r="E3901" s="76"/>
      <c r="F3901" s="76" t="str">
        <f>IF(INDEX(I.Electricity.ES3U17C7,3)="","",INDEX(I.Electricity.ES3U17C7,3))</f>
        <v/>
      </c>
      <c r="G3901" s="76"/>
      <c r="H3901" s="5" t="str">
        <f>IF(AND(I.Developer.ES3=TRUE,I.Facility.UnitCount&gt;=17,I.Developer.C7=TRUE,F3901=""),"Incomplete","Complete")</f>
        <v>Complete</v>
      </c>
      <c r="I3901" s="71" t="s">
        <v>4862</v>
      </c>
    </row>
    <row r="3902" spans="2:9" ht="15" customHeight="1" x14ac:dyDescent="0.25">
      <c r="B3902" s="9" t="s">
        <v>4863</v>
      </c>
      <c r="C3902" s="1">
        <v>1</v>
      </c>
      <c r="D3902" s="2" t="s">
        <v>8717</v>
      </c>
      <c r="E3902" s="16"/>
      <c r="F3902" s="16" t="str">
        <f>IF(INDEX(I.Electricity.ES3U18C7,1)="","",INDEX(I.Electricity.ES3U18C7,1))</f>
        <v/>
      </c>
      <c r="G3902" s="16"/>
      <c r="H3902" s="1" t="str">
        <f>IF(AND(I.Developer.ES3=TRUE,I.Facility.UnitCount&gt;=18,I.Developer.C7=TRUE,F3902=""),"Incomplete","Complete")</f>
        <v>Complete</v>
      </c>
      <c r="I3902" s="68" t="s">
        <v>4864</v>
      </c>
    </row>
    <row r="3903" spans="2:9" ht="15" customHeight="1" x14ac:dyDescent="0.25">
      <c r="B3903" s="9" t="s">
        <v>4863</v>
      </c>
      <c r="C3903" s="1">
        <v>2</v>
      </c>
      <c r="D3903" s="2" t="s">
        <v>8717</v>
      </c>
      <c r="E3903" s="16"/>
      <c r="F3903" s="16" t="str">
        <f>IF(INDEX(I.Electricity.ES3U18C7,2)="","",INDEX(I.Electricity.ES3U18C7,2))</f>
        <v/>
      </c>
      <c r="G3903" s="16"/>
      <c r="H3903" s="1" t="str">
        <f>IF(AND(I.Developer.ES3=TRUE,I.Facility.UnitCount&gt;=18,I.Developer.C7=TRUE,F3903=""),"Incomplete","Complete")</f>
        <v>Complete</v>
      </c>
      <c r="I3903" s="68" t="s">
        <v>4865</v>
      </c>
    </row>
    <row r="3904" spans="2:9" ht="15" customHeight="1" x14ac:dyDescent="0.25">
      <c r="B3904" s="7" t="s">
        <v>4863</v>
      </c>
      <c r="C3904" s="5">
        <v>3</v>
      </c>
      <c r="D3904" s="6" t="s">
        <v>8717</v>
      </c>
      <c r="E3904" s="76"/>
      <c r="F3904" s="76" t="str">
        <f>IF(INDEX(I.Electricity.ES3U18C7,3)="","",INDEX(I.Electricity.ES3U18C7,3))</f>
        <v/>
      </c>
      <c r="G3904" s="76"/>
      <c r="H3904" s="5" t="str">
        <f>IF(AND(I.Developer.ES3=TRUE,I.Facility.UnitCount&gt;=18,I.Developer.C7=TRUE,F3904=""),"Incomplete","Complete")</f>
        <v>Complete</v>
      </c>
      <c r="I3904" s="71" t="s">
        <v>4866</v>
      </c>
    </row>
    <row r="3905" spans="2:9" ht="15" customHeight="1" x14ac:dyDescent="0.25">
      <c r="B3905" s="9" t="s">
        <v>4867</v>
      </c>
      <c r="C3905" s="1">
        <v>1</v>
      </c>
      <c r="D3905" s="2" t="s">
        <v>8718</v>
      </c>
      <c r="E3905" s="16"/>
      <c r="F3905" s="16" t="str">
        <f>IF(INDEX(I.Electricity.ES3U19C7,1)="","",INDEX(I.Electricity.ES3U19C7,1))</f>
        <v/>
      </c>
      <c r="G3905" s="16"/>
      <c r="H3905" s="1" t="str">
        <f>IF(AND(I.Developer.ES3=TRUE,I.Facility.UnitCount&gt;=19,I.Developer.C7=TRUE,F3905=""),"Incomplete","Complete")</f>
        <v>Complete</v>
      </c>
      <c r="I3905" s="68" t="s">
        <v>4868</v>
      </c>
    </row>
    <row r="3906" spans="2:9" ht="15" customHeight="1" x14ac:dyDescent="0.25">
      <c r="B3906" s="9" t="s">
        <v>4867</v>
      </c>
      <c r="C3906" s="1">
        <v>2</v>
      </c>
      <c r="D3906" s="2" t="s">
        <v>8718</v>
      </c>
      <c r="E3906" s="16"/>
      <c r="F3906" s="16" t="str">
        <f>IF(INDEX(I.Electricity.ES3U19C7,2)="","",INDEX(I.Electricity.ES3U19C7,2))</f>
        <v/>
      </c>
      <c r="G3906" s="16"/>
      <c r="H3906" s="1" t="str">
        <f>IF(AND(I.Developer.ES3=TRUE,I.Facility.UnitCount&gt;=19,I.Developer.C7=TRUE,F3906=""),"Incomplete","Complete")</f>
        <v>Complete</v>
      </c>
      <c r="I3906" s="68" t="s">
        <v>4869</v>
      </c>
    </row>
    <row r="3907" spans="2:9" ht="15" customHeight="1" x14ac:dyDescent="0.25">
      <c r="B3907" s="7" t="s">
        <v>4867</v>
      </c>
      <c r="C3907" s="5">
        <v>3</v>
      </c>
      <c r="D3907" s="6" t="s">
        <v>8718</v>
      </c>
      <c r="E3907" s="76"/>
      <c r="F3907" s="76" t="str">
        <f>IF(INDEX(I.Electricity.ES3U19C7,3)="","",INDEX(I.Electricity.ES3U19C7,3))</f>
        <v/>
      </c>
      <c r="G3907" s="76"/>
      <c r="H3907" s="5" t="str">
        <f>IF(AND(I.Developer.ES3=TRUE,I.Facility.UnitCount&gt;=19,I.Developer.C7=TRUE,F3907=""),"Incomplete","Complete")</f>
        <v>Complete</v>
      </c>
      <c r="I3907" s="71" t="s">
        <v>4870</v>
      </c>
    </row>
    <row r="3908" spans="2:9" ht="15" customHeight="1" x14ac:dyDescent="0.25">
      <c r="B3908" s="9" t="s">
        <v>4871</v>
      </c>
      <c r="C3908" s="1">
        <v>1</v>
      </c>
      <c r="D3908" s="2" t="s">
        <v>8719</v>
      </c>
      <c r="E3908" s="16"/>
      <c r="F3908" s="16" t="str">
        <f>IF(INDEX(I.Electricity.ES3U20C7,1)="","",INDEX(I.Electricity.ES3U20C7,1))</f>
        <v/>
      </c>
      <c r="G3908" s="16"/>
      <c r="H3908" s="1" t="str">
        <f>IF(AND(I.Developer.ES3=TRUE,I.Facility.UnitCount&gt;=20,I.Developer.C7=TRUE,F3908=""),"Incomplete","Complete")</f>
        <v>Complete</v>
      </c>
      <c r="I3908" s="68" t="s">
        <v>4872</v>
      </c>
    </row>
    <row r="3909" spans="2:9" ht="15" customHeight="1" x14ac:dyDescent="0.25">
      <c r="B3909" s="9" t="s">
        <v>4871</v>
      </c>
      <c r="C3909" s="1">
        <v>2</v>
      </c>
      <c r="D3909" s="2" t="s">
        <v>8719</v>
      </c>
      <c r="E3909" s="16"/>
      <c r="F3909" s="16" t="str">
        <f>IF(INDEX(I.Electricity.ES3U20C7,2)="","",INDEX(I.Electricity.ES3U20C7,2))</f>
        <v/>
      </c>
      <c r="G3909" s="16"/>
      <c r="H3909" s="1" t="str">
        <f>IF(AND(I.Developer.ES3=TRUE,I.Facility.UnitCount&gt;=20,I.Developer.C7=TRUE,F3909=""),"Incomplete","Complete")</f>
        <v>Complete</v>
      </c>
      <c r="I3909" s="68" t="s">
        <v>4873</v>
      </c>
    </row>
    <row r="3910" spans="2:9" ht="15" customHeight="1" x14ac:dyDescent="0.25">
      <c r="B3910" s="7" t="s">
        <v>4871</v>
      </c>
      <c r="C3910" s="5">
        <v>3</v>
      </c>
      <c r="D3910" s="6" t="s">
        <v>8719</v>
      </c>
      <c r="E3910" s="76"/>
      <c r="F3910" s="76" t="str">
        <f>IF(INDEX(I.Electricity.ES3U20C7,3)="","",INDEX(I.Electricity.ES3U20C7,3))</f>
        <v/>
      </c>
      <c r="G3910" s="76"/>
      <c r="H3910" s="5" t="str">
        <f>IF(AND(I.Developer.ES3=TRUE,I.Facility.UnitCount&gt;=20,I.Developer.C7=TRUE,F3910=""),"Incomplete","Complete")</f>
        <v>Complete</v>
      </c>
      <c r="I3910" s="71" t="s">
        <v>4874</v>
      </c>
    </row>
    <row r="3911" spans="2:9" ht="15" customHeight="1" x14ac:dyDescent="0.25">
      <c r="B3911" s="9" t="s">
        <v>4875</v>
      </c>
      <c r="C3911" s="1">
        <v>1</v>
      </c>
      <c r="D3911" s="2" t="s">
        <v>8720</v>
      </c>
      <c r="E3911" s="16"/>
      <c r="F3911" s="16" t="str">
        <f>IF(INDEX(I.Electricity.ES3U1C8,1)="","",INDEX(I.Electricity.ES3U1C8,1))</f>
        <v/>
      </c>
      <c r="G3911" s="16"/>
      <c r="H3911" s="1" t="str">
        <f>IF(AND(I.Developer.ES3=TRUE,I.Facility.UnitCount&gt;=1,I.Developer.C8=TRUE,F3911=""),"Incomplete","Complete")</f>
        <v>Complete</v>
      </c>
      <c r="I3911" s="68" t="s">
        <v>4876</v>
      </c>
    </row>
    <row r="3912" spans="2:9" ht="15" customHeight="1" x14ac:dyDescent="0.25">
      <c r="B3912" s="9" t="s">
        <v>4875</v>
      </c>
      <c r="C3912" s="1">
        <v>2</v>
      </c>
      <c r="D3912" s="2" t="s">
        <v>8720</v>
      </c>
      <c r="E3912" s="16"/>
      <c r="F3912" s="16" t="str">
        <f>IF(INDEX(I.Electricity.ES3U1C8,2)="","",INDEX(I.Electricity.ES3U1C8,2))</f>
        <v/>
      </c>
      <c r="G3912" s="16"/>
      <c r="H3912" s="1" t="str">
        <f>IF(AND(I.Developer.ES3=TRUE,I.Facility.UnitCount&gt;=1,I.Developer.C8=TRUE,F3912=""),"Incomplete","Complete")</f>
        <v>Complete</v>
      </c>
      <c r="I3912" s="68" t="s">
        <v>4877</v>
      </c>
    </row>
    <row r="3913" spans="2:9" ht="15" customHeight="1" x14ac:dyDescent="0.25">
      <c r="B3913" s="7" t="s">
        <v>4875</v>
      </c>
      <c r="C3913" s="5">
        <v>3</v>
      </c>
      <c r="D3913" s="6" t="s">
        <v>8720</v>
      </c>
      <c r="E3913" s="76"/>
      <c r="F3913" s="76" t="str">
        <f>IF(INDEX(I.Electricity.ES3U1C8,3)="","",INDEX(I.Electricity.ES3U1C8,3))</f>
        <v/>
      </c>
      <c r="G3913" s="76"/>
      <c r="H3913" s="5" t="str">
        <f>IF(AND(I.Developer.ES3=TRUE,I.Facility.UnitCount&gt;=1,I.Developer.C8=TRUE,F3913=""),"Incomplete","Complete")</f>
        <v>Complete</v>
      </c>
      <c r="I3913" s="71" t="s">
        <v>4878</v>
      </c>
    </row>
    <row r="3914" spans="2:9" ht="15" customHeight="1" x14ac:dyDescent="0.25">
      <c r="B3914" s="9" t="s">
        <v>4879</v>
      </c>
      <c r="C3914" s="1">
        <v>1</v>
      </c>
      <c r="D3914" s="2" t="s">
        <v>8721</v>
      </c>
      <c r="E3914" s="16"/>
      <c r="F3914" s="16" t="str">
        <f>IF(INDEX(I.Electricity.ES3U2C8,1)="","",INDEX(I.Electricity.ES3U2C8,1))</f>
        <v/>
      </c>
      <c r="G3914" s="16"/>
      <c r="H3914" s="1" t="str">
        <f>IF(AND(I.Developer.ES3=TRUE,I.Facility.UnitCount&gt;=2,I.Developer.C8=TRUE,F3914=""),"Incomplete","Complete")</f>
        <v>Complete</v>
      </c>
      <c r="I3914" s="68" t="s">
        <v>4880</v>
      </c>
    </row>
    <row r="3915" spans="2:9" ht="15" customHeight="1" x14ac:dyDescent="0.25">
      <c r="B3915" s="9" t="s">
        <v>4879</v>
      </c>
      <c r="C3915" s="1">
        <v>2</v>
      </c>
      <c r="D3915" s="2" t="s">
        <v>8721</v>
      </c>
      <c r="E3915" s="16"/>
      <c r="F3915" s="16" t="str">
        <f>IF(INDEX(I.Electricity.ES3U2C8,2)="","",INDEX(I.Electricity.ES3U2C8,2))</f>
        <v/>
      </c>
      <c r="G3915" s="16"/>
      <c r="H3915" s="1" t="str">
        <f>IF(AND(I.Developer.ES3=TRUE,I.Facility.UnitCount&gt;=2,I.Developer.C8=TRUE,F3915=""),"Incomplete","Complete")</f>
        <v>Complete</v>
      </c>
      <c r="I3915" s="68" t="s">
        <v>4881</v>
      </c>
    </row>
    <row r="3916" spans="2:9" ht="15" customHeight="1" x14ac:dyDescent="0.25">
      <c r="B3916" s="7" t="s">
        <v>4879</v>
      </c>
      <c r="C3916" s="5">
        <v>3</v>
      </c>
      <c r="D3916" s="6" t="s">
        <v>8721</v>
      </c>
      <c r="E3916" s="76"/>
      <c r="F3916" s="76" t="str">
        <f>IF(INDEX(I.Electricity.ES3U2C8,3)="","",INDEX(I.Electricity.ES3U2C8,3))</f>
        <v/>
      </c>
      <c r="G3916" s="76"/>
      <c r="H3916" s="5" t="str">
        <f>IF(AND(I.Developer.ES3=TRUE,I.Facility.UnitCount&gt;=2,I.Developer.C8=TRUE,F3916=""),"Incomplete","Complete")</f>
        <v>Complete</v>
      </c>
      <c r="I3916" s="71" t="s">
        <v>4882</v>
      </c>
    </row>
    <row r="3917" spans="2:9" ht="15" customHeight="1" x14ac:dyDescent="0.25">
      <c r="B3917" s="9" t="s">
        <v>4883</v>
      </c>
      <c r="C3917" s="1">
        <v>1</v>
      </c>
      <c r="D3917" s="2" t="s">
        <v>8722</v>
      </c>
      <c r="E3917" s="16"/>
      <c r="F3917" s="16" t="str">
        <f>IF(INDEX(I.Electricity.ES3U3C8,1)="","",INDEX(I.Electricity.ES3U3C8,1))</f>
        <v/>
      </c>
      <c r="G3917" s="16"/>
      <c r="H3917" s="1" t="str">
        <f>IF(AND(I.Developer.ES3=TRUE,I.Facility.UnitCount&gt;=3,I.Developer.C8=TRUE,F3917=""),"Incomplete","Complete")</f>
        <v>Complete</v>
      </c>
      <c r="I3917" s="68" t="s">
        <v>4884</v>
      </c>
    </row>
    <row r="3918" spans="2:9" ht="15" customHeight="1" x14ac:dyDescent="0.25">
      <c r="B3918" s="9" t="s">
        <v>4883</v>
      </c>
      <c r="C3918" s="1">
        <v>2</v>
      </c>
      <c r="D3918" s="2" t="s">
        <v>8722</v>
      </c>
      <c r="E3918" s="16"/>
      <c r="F3918" s="16" t="str">
        <f>IF(INDEX(I.Electricity.ES3U3C8,2)="","",INDEX(I.Electricity.ES3U3C8,2))</f>
        <v/>
      </c>
      <c r="G3918" s="16"/>
      <c r="H3918" s="1" t="str">
        <f>IF(AND(I.Developer.ES3=TRUE,I.Facility.UnitCount&gt;=3,I.Developer.C8=TRUE,F3918=""),"Incomplete","Complete")</f>
        <v>Complete</v>
      </c>
      <c r="I3918" s="68" t="s">
        <v>4885</v>
      </c>
    </row>
    <row r="3919" spans="2:9" ht="15" customHeight="1" x14ac:dyDescent="0.25">
      <c r="B3919" s="7" t="s">
        <v>4883</v>
      </c>
      <c r="C3919" s="5">
        <v>3</v>
      </c>
      <c r="D3919" s="6" t="s">
        <v>8722</v>
      </c>
      <c r="E3919" s="76"/>
      <c r="F3919" s="76" t="str">
        <f>IF(INDEX(I.Electricity.ES3U3C8,3)="","",INDEX(I.Electricity.ES3U3C8,3))</f>
        <v/>
      </c>
      <c r="G3919" s="76"/>
      <c r="H3919" s="5" t="str">
        <f>IF(AND(I.Developer.ES3=TRUE,I.Facility.UnitCount&gt;=3,I.Developer.C8=TRUE,F3919=""),"Incomplete","Complete")</f>
        <v>Complete</v>
      </c>
      <c r="I3919" s="71" t="s">
        <v>4886</v>
      </c>
    </row>
    <row r="3920" spans="2:9" ht="15" customHeight="1" x14ac:dyDescent="0.25">
      <c r="B3920" s="9" t="s">
        <v>4887</v>
      </c>
      <c r="C3920" s="1">
        <v>1</v>
      </c>
      <c r="D3920" s="2" t="s">
        <v>8723</v>
      </c>
      <c r="E3920" s="16"/>
      <c r="F3920" s="16" t="str">
        <f>IF(INDEX(I.Electricity.ES3U4C8,1)="","",INDEX(I.Electricity.ES3U4C8,1))</f>
        <v/>
      </c>
      <c r="G3920" s="16"/>
      <c r="H3920" s="1" t="str">
        <f>IF(AND(I.Developer.ES3=TRUE,I.Facility.UnitCount&gt;=4,I.Developer.C8=TRUE,F3920=""),"Incomplete","Complete")</f>
        <v>Complete</v>
      </c>
      <c r="I3920" s="68" t="s">
        <v>4888</v>
      </c>
    </row>
    <row r="3921" spans="2:9" ht="15" customHeight="1" x14ac:dyDescent="0.25">
      <c r="B3921" s="9" t="s">
        <v>4887</v>
      </c>
      <c r="C3921" s="1">
        <v>2</v>
      </c>
      <c r="D3921" s="2" t="s">
        <v>8723</v>
      </c>
      <c r="E3921" s="16"/>
      <c r="F3921" s="16" t="str">
        <f>IF(INDEX(I.Electricity.ES3U4C8,2)="","",INDEX(I.Electricity.ES3U4C8,2))</f>
        <v/>
      </c>
      <c r="G3921" s="16"/>
      <c r="H3921" s="1" t="str">
        <f>IF(AND(I.Developer.ES3=TRUE,I.Facility.UnitCount&gt;=4,I.Developer.C8=TRUE,F3921=""),"Incomplete","Complete")</f>
        <v>Complete</v>
      </c>
      <c r="I3921" s="68" t="s">
        <v>4889</v>
      </c>
    </row>
    <row r="3922" spans="2:9" ht="15" customHeight="1" x14ac:dyDescent="0.25">
      <c r="B3922" s="7" t="s">
        <v>4887</v>
      </c>
      <c r="C3922" s="5">
        <v>3</v>
      </c>
      <c r="D3922" s="6" t="s">
        <v>8723</v>
      </c>
      <c r="E3922" s="76"/>
      <c r="F3922" s="76" t="str">
        <f>IF(INDEX(I.Electricity.ES3U4C8,3)="","",INDEX(I.Electricity.ES3U4C8,3))</f>
        <v/>
      </c>
      <c r="G3922" s="76"/>
      <c r="H3922" s="5" t="str">
        <f>IF(AND(I.Developer.ES3=TRUE,I.Facility.UnitCount&gt;=4,I.Developer.C8=TRUE,F3922=""),"Incomplete","Complete")</f>
        <v>Complete</v>
      </c>
      <c r="I3922" s="71" t="s">
        <v>4890</v>
      </c>
    </row>
    <row r="3923" spans="2:9" ht="15" customHeight="1" x14ac:dyDescent="0.25">
      <c r="B3923" s="9" t="s">
        <v>4891</v>
      </c>
      <c r="C3923" s="1">
        <v>1</v>
      </c>
      <c r="D3923" s="2" t="s">
        <v>8724</v>
      </c>
      <c r="E3923" s="16"/>
      <c r="F3923" s="16" t="str">
        <f>IF(INDEX(I.Electricity.ES3U5C8,1)="","",INDEX(I.Electricity.ES3U5C8,1))</f>
        <v/>
      </c>
      <c r="G3923" s="16"/>
      <c r="H3923" s="1" t="str">
        <f>IF(AND(I.Developer.ES3=TRUE,I.Facility.UnitCount&gt;=5,I.Developer.C8=TRUE,F3923=""),"Incomplete","Complete")</f>
        <v>Complete</v>
      </c>
      <c r="I3923" s="68" t="s">
        <v>4892</v>
      </c>
    </row>
    <row r="3924" spans="2:9" ht="15" customHeight="1" x14ac:dyDescent="0.25">
      <c r="B3924" s="9" t="s">
        <v>4891</v>
      </c>
      <c r="C3924" s="1">
        <v>2</v>
      </c>
      <c r="D3924" s="2" t="s">
        <v>8724</v>
      </c>
      <c r="E3924" s="16"/>
      <c r="F3924" s="16" t="str">
        <f>IF(INDEX(I.Electricity.ES3U5C8,2)="","",INDEX(I.Electricity.ES3U5C8,2))</f>
        <v/>
      </c>
      <c r="G3924" s="16"/>
      <c r="H3924" s="1" t="str">
        <f>IF(AND(I.Developer.ES3=TRUE,I.Facility.UnitCount&gt;=5,I.Developer.C8=TRUE,F3924=""),"Incomplete","Complete")</f>
        <v>Complete</v>
      </c>
      <c r="I3924" s="68" t="s">
        <v>4893</v>
      </c>
    </row>
    <row r="3925" spans="2:9" ht="15" customHeight="1" x14ac:dyDescent="0.25">
      <c r="B3925" s="7" t="s">
        <v>4891</v>
      </c>
      <c r="C3925" s="5">
        <v>3</v>
      </c>
      <c r="D3925" s="6" t="s">
        <v>8724</v>
      </c>
      <c r="E3925" s="76"/>
      <c r="F3925" s="76" t="str">
        <f>IF(INDEX(I.Electricity.ES3U5C8,3)="","",INDEX(I.Electricity.ES3U5C8,3))</f>
        <v/>
      </c>
      <c r="G3925" s="76"/>
      <c r="H3925" s="5" t="str">
        <f>IF(AND(I.Developer.ES3=TRUE,I.Facility.UnitCount&gt;=5,I.Developer.C8=TRUE,F3925=""),"Incomplete","Complete")</f>
        <v>Complete</v>
      </c>
      <c r="I3925" s="71" t="s">
        <v>4894</v>
      </c>
    </row>
    <row r="3926" spans="2:9" ht="15" customHeight="1" x14ac:dyDescent="0.25">
      <c r="B3926" s="9" t="s">
        <v>4895</v>
      </c>
      <c r="C3926" s="1">
        <v>1</v>
      </c>
      <c r="D3926" s="2" t="s">
        <v>8725</v>
      </c>
      <c r="E3926" s="16"/>
      <c r="F3926" s="16" t="str">
        <f>IF(INDEX(I.Electricity.ES3U6C8,1)="","",INDEX(I.Electricity.ES3U6C8,1))</f>
        <v/>
      </c>
      <c r="G3926" s="16"/>
      <c r="H3926" s="1" t="str">
        <f>IF(AND(I.Developer.ES3=TRUE,I.Facility.UnitCount&gt;=6,I.Developer.C8=TRUE,F3926=""),"Incomplete","Complete")</f>
        <v>Complete</v>
      </c>
      <c r="I3926" s="68" t="s">
        <v>4896</v>
      </c>
    </row>
    <row r="3927" spans="2:9" ht="15" customHeight="1" x14ac:dyDescent="0.25">
      <c r="B3927" s="9" t="s">
        <v>4895</v>
      </c>
      <c r="C3927" s="1">
        <v>2</v>
      </c>
      <c r="D3927" s="2" t="s">
        <v>8725</v>
      </c>
      <c r="E3927" s="16"/>
      <c r="F3927" s="16" t="str">
        <f>IF(INDEX(I.Electricity.ES3U6C8,2)="","",INDEX(I.Electricity.ES3U6C8,2))</f>
        <v/>
      </c>
      <c r="G3927" s="16"/>
      <c r="H3927" s="1" t="str">
        <f>IF(AND(I.Developer.ES3=TRUE,I.Facility.UnitCount&gt;=6,I.Developer.C8=TRUE,F3927=""),"Incomplete","Complete")</f>
        <v>Complete</v>
      </c>
      <c r="I3927" s="68" t="s">
        <v>4897</v>
      </c>
    </row>
    <row r="3928" spans="2:9" ht="15" customHeight="1" x14ac:dyDescent="0.25">
      <c r="B3928" s="7" t="s">
        <v>4895</v>
      </c>
      <c r="C3928" s="5">
        <v>3</v>
      </c>
      <c r="D3928" s="6" t="s">
        <v>8725</v>
      </c>
      <c r="E3928" s="76"/>
      <c r="F3928" s="76" t="str">
        <f>IF(INDEX(I.Electricity.ES3U6C8,3)="","",INDEX(I.Electricity.ES3U6C8,3))</f>
        <v/>
      </c>
      <c r="G3928" s="76"/>
      <c r="H3928" s="5" t="str">
        <f>IF(AND(I.Developer.ES3=TRUE,I.Facility.UnitCount&gt;=6,I.Developer.C8=TRUE,F3928=""),"Incomplete","Complete")</f>
        <v>Complete</v>
      </c>
      <c r="I3928" s="71" t="s">
        <v>4898</v>
      </c>
    </row>
    <row r="3929" spans="2:9" ht="15" customHeight="1" x14ac:dyDescent="0.25">
      <c r="B3929" s="9" t="s">
        <v>4899</v>
      </c>
      <c r="C3929" s="1">
        <v>1</v>
      </c>
      <c r="D3929" s="2" t="s">
        <v>8726</v>
      </c>
      <c r="E3929" s="16"/>
      <c r="F3929" s="16" t="str">
        <f>IF(INDEX(I.Electricity.ES3U7C8,1)="","",INDEX(I.Electricity.ES3U7C8,1))</f>
        <v/>
      </c>
      <c r="G3929" s="16"/>
      <c r="H3929" s="1" t="str">
        <f>IF(AND(I.Developer.ES3=TRUE,I.Facility.UnitCount&gt;=7,I.Developer.C8=TRUE,F3929=""),"Incomplete","Complete")</f>
        <v>Complete</v>
      </c>
      <c r="I3929" s="68" t="s">
        <v>4900</v>
      </c>
    </row>
    <row r="3930" spans="2:9" ht="15" customHeight="1" x14ac:dyDescent="0.25">
      <c r="B3930" s="9" t="s">
        <v>4899</v>
      </c>
      <c r="C3930" s="1">
        <v>2</v>
      </c>
      <c r="D3930" s="2" t="s">
        <v>8726</v>
      </c>
      <c r="E3930" s="16"/>
      <c r="F3930" s="16" t="str">
        <f>IF(INDEX(I.Electricity.ES3U7C8,2)="","",INDEX(I.Electricity.ES3U7C8,2))</f>
        <v/>
      </c>
      <c r="G3930" s="16"/>
      <c r="H3930" s="1" t="str">
        <f>IF(AND(I.Developer.ES3=TRUE,I.Facility.UnitCount&gt;=7,I.Developer.C8=TRUE,F3930=""),"Incomplete","Complete")</f>
        <v>Complete</v>
      </c>
      <c r="I3930" s="68" t="s">
        <v>4901</v>
      </c>
    </row>
    <row r="3931" spans="2:9" ht="15" customHeight="1" x14ac:dyDescent="0.25">
      <c r="B3931" s="7" t="s">
        <v>4899</v>
      </c>
      <c r="C3931" s="5">
        <v>3</v>
      </c>
      <c r="D3931" s="6" t="s">
        <v>8726</v>
      </c>
      <c r="E3931" s="76"/>
      <c r="F3931" s="76" t="str">
        <f>IF(INDEX(I.Electricity.ES3U7C8,3)="","",INDEX(I.Electricity.ES3U7C8,3))</f>
        <v/>
      </c>
      <c r="G3931" s="76"/>
      <c r="H3931" s="5" t="str">
        <f>IF(AND(I.Developer.ES3=TRUE,I.Facility.UnitCount&gt;=7,I.Developer.C8=TRUE,F3931=""),"Incomplete","Complete")</f>
        <v>Complete</v>
      </c>
      <c r="I3931" s="71" t="s">
        <v>4902</v>
      </c>
    </row>
    <row r="3932" spans="2:9" ht="15" customHeight="1" x14ac:dyDescent="0.25">
      <c r="B3932" s="9" t="s">
        <v>4903</v>
      </c>
      <c r="C3932" s="1">
        <v>1</v>
      </c>
      <c r="D3932" s="2" t="s">
        <v>8727</v>
      </c>
      <c r="E3932" s="16"/>
      <c r="F3932" s="16" t="str">
        <f>IF(INDEX(I.Electricity.ES3U8C8,1)="","",INDEX(I.Electricity.ES3U8C8,1))</f>
        <v/>
      </c>
      <c r="G3932" s="16"/>
      <c r="H3932" s="1" t="str">
        <f>IF(AND(I.Developer.ES3=TRUE,I.Facility.UnitCount&gt;=8,I.Developer.C8=TRUE,F3932=""),"Incomplete","Complete")</f>
        <v>Complete</v>
      </c>
      <c r="I3932" s="68" t="s">
        <v>4904</v>
      </c>
    </row>
    <row r="3933" spans="2:9" ht="15" customHeight="1" x14ac:dyDescent="0.25">
      <c r="B3933" s="9" t="s">
        <v>4903</v>
      </c>
      <c r="C3933" s="1">
        <v>2</v>
      </c>
      <c r="D3933" s="2" t="s">
        <v>8727</v>
      </c>
      <c r="E3933" s="16"/>
      <c r="F3933" s="16" t="str">
        <f>IF(INDEX(I.Electricity.ES3U8C8,2)="","",INDEX(I.Electricity.ES3U8C8,2))</f>
        <v/>
      </c>
      <c r="G3933" s="16"/>
      <c r="H3933" s="1" t="str">
        <f>IF(AND(I.Developer.ES3=TRUE,I.Facility.UnitCount&gt;=8,I.Developer.C8=TRUE,F3933=""),"Incomplete","Complete")</f>
        <v>Complete</v>
      </c>
      <c r="I3933" s="68" t="s">
        <v>4905</v>
      </c>
    </row>
    <row r="3934" spans="2:9" ht="15" customHeight="1" x14ac:dyDescent="0.25">
      <c r="B3934" s="7" t="s">
        <v>4903</v>
      </c>
      <c r="C3934" s="5">
        <v>3</v>
      </c>
      <c r="D3934" s="6" t="s">
        <v>8727</v>
      </c>
      <c r="E3934" s="76"/>
      <c r="F3934" s="76" t="str">
        <f>IF(INDEX(I.Electricity.ES3U8C8,3)="","",INDEX(I.Electricity.ES3U8C8,3))</f>
        <v/>
      </c>
      <c r="G3934" s="76"/>
      <c r="H3934" s="5" t="str">
        <f>IF(AND(I.Developer.ES3=TRUE,I.Facility.UnitCount&gt;=8,I.Developer.C8=TRUE,F3934=""),"Incomplete","Complete")</f>
        <v>Complete</v>
      </c>
      <c r="I3934" s="71" t="s">
        <v>4906</v>
      </c>
    </row>
    <row r="3935" spans="2:9" ht="15" customHeight="1" x14ac:dyDescent="0.25">
      <c r="B3935" s="9" t="s">
        <v>4907</v>
      </c>
      <c r="C3935" s="1">
        <v>1</v>
      </c>
      <c r="D3935" s="2" t="s">
        <v>8728</v>
      </c>
      <c r="E3935" s="16"/>
      <c r="F3935" s="16" t="str">
        <f>IF(INDEX(I.Electricity.ES3U9C8,1)="","",INDEX(I.Electricity.ES3U9C8,1))</f>
        <v/>
      </c>
      <c r="G3935" s="16"/>
      <c r="H3935" s="1" t="str">
        <f>IF(AND(I.Developer.ES3=TRUE,I.Facility.UnitCount&gt;=9,I.Developer.C8=TRUE,F3935=""),"Incomplete","Complete")</f>
        <v>Complete</v>
      </c>
      <c r="I3935" s="68" t="s">
        <v>4908</v>
      </c>
    </row>
    <row r="3936" spans="2:9" ht="15" customHeight="1" x14ac:dyDescent="0.25">
      <c r="B3936" s="9" t="s">
        <v>4907</v>
      </c>
      <c r="C3936" s="1">
        <v>2</v>
      </c>
      <c r="D3936" s="2" t="s">
        <v>8728</v>
      </c>
      <c r="E3936" s="16"/>
      <c r="F3936" s="16" t="str">
        <f>IF(INDEX(I.Electricity.ES3U9C8,2)="","",INDEX(I.Electricity.ES3U9C8,2))</f>
        <v/>
      </c>
      <c r="G3936" s="16"/>
      <c r="H3936" s="1" t="str">
        <f>IF(AND(I.Developer.ES3=TRUE,I.Facility.UnitCount&gt;=9,I.Developer.C8=TRUE,F3936=""),"Incomplete","Complete")</f>
        <v>Complete</v>
      </c>
      <c r="I3936" s="68" t="s">
        <v>4909</v>
      </c>
    </row>
    <row r="3937" spans="2:9" ht="15" customHeight="1" x14ac:dyDescent="0.25">
      <c r="B3937" s="7" t="s">
        <v>4907</v>
      </c>
      <c r="C3937" s="5">
        <v>3</v>
      </c>
      <c r="D3937" s="6" t="s">
        <v>8728</v>
      </c>
      <c r="E3937" s="76"/>
      <c r="F3937" s="76" t="str">
        <f>IF(INDEX(I.Electricity.ES3U9C8,3)="","",INDEX(I.Electricity.ES3U9C8,3))</f>
        <v/>
      </c>
      <c r="G3937" s="76"/>
      <c r="H3937" s="5" t="str">
        <f>IF(AND(I.Developer.ES3=TRUE,I.Facility.UnitCount&gt;=9,I.Developer.C8=TRUE,F3937=""),"Incomplete","Complete")</f>
        <v>Complete</v>
      </c>
      <c r="I3937" s="71" t="s">
        <v>4910</v>
      </c>
    </row>
    <row r="3938" spans="2:9" ht="15" customHeight="1" x14ac:dyDescent="0.25">
      <c r="B3938" s="9" t="s">
        <v>4911</v>
      </c>
      <c r="C3938" s="1">
        <v>1</v>
      </c>
      <c r="D3938" s="2" t="s">
        <v>8729</v>
      </c>
      <c r="E3938" s="16"/>
      <c r="F3938" s="16" t="str">
        <f>IF(INDEX(I.Electricity.ES3U10C8,1)="","",INDEX(I.Electricity.ES3U10C8,1))</f>
        <v/>
      </c>
      <c r="G3938" s="16"/>
      <c r="H3938" s="1" t="str">
        <f>IF(AND(I.Developer.ES3=TRUE,I.Facility.UnitCount&gt;=10,I.Developer.C8=TRUE,F3938=""),"Incomplete","Complete")</f>
        <v>Complete</v>
      </c>
      <c r="I3938" s="68" t="s">
        <v>4912</v>
      </c>
    </row>
    <row r="3939" spans="2:9" ht="15" customHeight="1" x14ac:dyDescent="0.25">
      <c r="B3939" s="9" t="s">
        <v>4911</v>
      </c>
      <c r="C3939" s="1">
        <v>2</v>
      </c>
      <c r="D3939" s="2" t="s">
        <v>8729</v>
      </c>
      <c r="E3939" s="16"/>
      <c r="F3939" s="16" t="str">
        <f>IF(INDEX(I.Electricity.ES3U10C8,2)="","",INDEX(I.Electricity.ES3U10C8,2))</f>
        <v/>
      </c>
      <c r="G3939" s="16"/>
      <c r="H3939" s="1" t="str">
        <f>IF(AND(I.Developer.ES3=TRUE,I.Facility.UnitCount&gt;=10,I.Developer.C8=TRUE,F3939=""),"Incomplete","Complete")</f>
        <v>Complete</v>
      </c>
      <c r="I3939" s="68" t="s">
        <v>4913</v>
      </c>
    </row>
    <row r="3940" spans="2:9" ht="15" customHeight="1" x14ac:dyDescent="0.25">
      <c r="B3940" s="7" t="s">
        <v>4911</v>
      </c>
      <c r="C3940" s="5">
        <v>3</v>
      </c>
      <c r="D3940" s="6" t="s">
        <v>8729</v>
      </c>
      <c r="E3940" s="76"/>
      <c r="F3940" s="76" t="str">
        <f>IF(INDEX(I.Electricity.ES3U10C8,3)="","",INDEX(I.Electricity.ES3U10C8,3))</f>
        <v/>
      </c>
      <c r="G3940" s="76"/>
      <c r="H3940" s="5" t="str">
        <f>IF(AND(I.Developer.ES3=TRUE,I.Facility.UnitCount&gt;=10,I.Developer.C8=TRUE,F3940=""),"Incomplete","Complete")</f>
        <v>Complete</v>
      </c>
      <c r="I3940" s="71" t="s">
        <v>4914</v>
      </c>
    </row>
    <row r="3941" spans="2:9" ht="15" customHeight="1" x14ac:dyDescent="0.25">
      <c r="B3941" s="9" t="s">
        <v>4915</v>
      </c>
      <c r="C3941" s="1">
        <v>1</v>
      </c>
      <c r="D3941" s="2" t="s">
        <v>8730</v>
      </c>
      <c r="E3941" s="16"/>
      <c r="F3941" s="16" t="str">
        <f>IF(INDEX(I.Electricity.ES3U11C8,1)="","",INDEX(I.Electricity.ES3U11C8,1))</f>
        <v/>
      </c>
      <c r="G3941" s="16"/>
      <c r="H3941" s="1" t="str">
        <f>IF(AND(I.Developer.ES3=TRUE,I.Facility.UnitCount&gt;=11,I.Developer.C8=TRUE,F3941=""),"Incomplete","Complete")</f>
        <v>Complete</v>
      </c>
      <c r="I3941" s="68" t="s">
        <v>4916</v>
      </c>
    </row>
    <row r="3942" spans="2:9" ht="15" customHeight="1" x14ac:dyDescent="0.25">
      <c r="B3942" s="9" t="s">
        <v>4915</v>
      </c>
      <c r="C3942" s="1">
        <v>2</v>
      </c>
      <c r="D3942" s="2" t="s">
        <v>8730</v>
      </c>
      <c r="E3942" s="16"/>
      <c r="F3942" s="16" t="str">
        <f>IF(INDEX(I.Electricity.ES3U11C8,2)="","",INDEX(I.Electricity.ES3U11C8,2))</f>
        <v/>
      </c>
      <c r="G3942" s="16"/>
      <c r="H3942" s="1" t="str">
        <f>IF(AND(I.Developer.ES3=TRUE,I.Facility.UnitCount&gt;=11,I.Developer.C8=TRUE,F3942=""),"Incomplete","Complete")</f>
        <v>Complete</v>
      </c>
      <c r="I3942" s="68" t="s">
        <v>4917</v>
      </c>
    </row>
    <row r="3943" spans="2:9" ht="15" customHeight="1" x14ac:dyDescent="0.25">
      <c r="B3943" s="7" t="s">
        <v>4915</v>
      </c>
      <c r="C3943" s="5">
        <v>3</v>
      </c>
      <c r="D3943" s="6" t="s">
        <v>8730</v>
      </c>
      <c r="E3943" s="76"/>
      <c r="F3943" s="76" t="str">
        <f>IF(INDEX(I.Electricity.ES3U11C8,3)="","",INDEX(I.Electricity.ES3U11C8,3))</f>
        <v/>
      </c>
      <c r="G3943" s="76"/>
      <c r="H3943" s="5" t="str">
        <f>IF(AND(I.Developer.ES3=TRUE,I.Facility.UnitCount&gt;=11,I.Developer.C8=TRUE,F3943=""),"Incomplete","Complete")</f>
        <v>Complete</v>
      </c>
      <c r="I3943" s="71" t="s">
        <v>4918</v>
      </c>
    </row>
    <row r="3944" spans="2:9" ht="15" customHeight="1" x14ac:dyDescent="0.25">
      <c r="B3944" s="9" t="s">
        <v>4919</v>
      </c>
      <c r="C3944" s="1">
        <v>1</v>
      </c>
      <c r="D3944" s="2" t="s">
        <v>8731</v>
      </c>
      <c r="E3944" s="16"/>
      <c r="F3944" s="16" t="str">
        <f>IF(INDEX(I.Electricity.ES3U12C8,1)="","",INDEX(I.Electricity.ES3U12C8,1))</f>
        <v/>
      </c>
      <c r="G3944" s="16"/>
      <c r="H3944" s="1" t="str">
        <f>IF(AND(I.Developer.ES3=TRUE,I.Facility.UnitCount&gt;=12,I.Developer.C8=TRUE,F3944=""),"Incomplete","Complete")</f>
        <v>Complete</v>
      </c>
      <c r="I3944" s="68" t="s">
        <v>4920</v>
      </c>
    </row>
    <row r="3945" spans="2:9" ht="15" customHeight="1" x14ac:dyDescent="0.25">
      <c r="B3945" s="9" t="s">
        <v>4919</v>
      </c>
      <c r="C3945" s="1">
        <v>2</v>
      </c>
      <c r="D3945" s="2" t="s">
        <v>8731</v>
      </c>
      <c r="E3945" s="16"/>
      <c r="F3945" s="16" t="str">
        <f>IF(INDEX(I.Electricity.ES3U12C8,2)="","",INDEX(I.Electricity.ES3U12C8,2))</f>
        <v/>
      </c>
      <c r="G3945" s="16"/>
      <c r="H3945" s="1" t="str">
        <f>IF(AND(I.Developer.ES3=TRUE,I.Facility.UnitCount&gt;=12,I.Developer.C8=TRUE,F3945=""),"Incomplete","Complete")</f>
        <v>Complete</v>
      </c>
      <c r="I3945" s="68" t="s">
        <v>4921</v>
      </c>
    </row>
    <row r="3946" spans="2:9" ht="15" customHeight="1" x14ac:dyDescent="0.25">
      <c r="B3946" s="7" t="s">
        <v>4919</v>
      </c>
      <c r="C3946" s="5">
        <v>3</v>
      </c>
      <c r="D3946" s="6" t="s">
        <v>8731</v>
      </c>
      <c r="E3946" s="76"/>
      <c r="F3946" s="76" t="str">
        <f>IF(INDEX(I.Electricity.ES3U12C8,3)="","",INDEX(I.Electricity.ES3U12C8,3))</f>
        <v/>
      </c>
      <c r="G3946" s="76"/>
      <c r="H3946" s="5" t="str">
        <f>IF(AND(I.Developer.ES3=TRUE,I.Facility.UnitCount&gt;=12,I.Developer.C8=TRUE,F3946=""),"Incomplete","Complete")</f>
        <v>Complete</v>
      </c>
      <c r="I3946" s="71" t="s">
        <v>4922</v>
      </c>
    </row>
    <row r="3947" spans="2:9" ht="15" customHeight="1" x14ac:dyDescent="0.25">
      <c r="B3947" s="9" t="s">
        <v>4923</v>
      </c>
      <c r="C3947" s="1">
        <v>1</v>
      </c>
      <c r="D3947" s="2" t="s">
        <v>8732</v>
      </c>
      <c r="E3947" s="16"/>
      <c r="F3947" s="16" t="str">
        <f>IF(INDEX(I.Electricity.ES3U13C8,1)="","",INDEX(I.Electricity.ES3U13C8,1))</f>
        <v/>
      </c>
      <c r="G3947" s="16"/>
      <c r="H3947" s="1" t="str">
        <f>IF(AND(I.Developer.ES3=TRUE,I.Facility.UnitCount&gt;=13,I.Developer.C8=TRUE,F3947=""),"Incomplete","Complete")</f>
        <v>Complete</v>
      </c>
      <c r="I3947" s="68" t="s">
        <v>4924</v>
      </c>
    </row>
    <row r="3948" spans="2:9" ht="15" customHeight="1" x14ac:dyDescent="0.25">
      <c r="B3948" s="9" t="s">
        <v>4923</v>
      </c>
      <c r="C3948" s="1">
        <v>2</v>
      </c>
      <c r="D3948" s="2" t="s">
        <v>8732</v>
      </c>
      <c r="E3948" s="16"/>
      <c r="F3948" s="16" t="str">
        <f>IF(INDEX(I.Electricity.ES3U13C8,2)="","",INDEX(I.Electricity.ES3U13C8,2))</f>
        <v/>
      </c>
      <c r="G3948" s="16"/>
      <c r="H3948" s="1" t="str">
        <f>IF(AND(I.Developer.ES3=TRUE,I.Facility.UnitCount&gt;=13,I.Developer.C8=TRUE,F3948=""),"Incomplete","Complete")</f>
        <v>Complete</v>
      </c>
      <c r="I3948" s="68" t="s">
        <v>4925</v>
      </c>
    </row>
    <row r="3949" spans="2:9" ht="15" customHeight="1" x14ac:dyDescent="0.25">
      <c r="B3949" s="7" t="s">
        <v>4923</v>
      </c>
      <c r="C3949" s="5">
        <v>3</v>
      </c>
      <c r="D3949" s="6" t="s">
        <v>8732</v>
      </c>
      <c r="E3949" s="76"/>
      <c r="F3949" s="76" t="str">
        <f>IF(INDEX(I.Electricity.ES3U13C8,3)="","",INDEX(I.Electricity.ES3U13C8,3))</f>
        <v/>
      </c>
      <c r="G3949" s="76"/>
      <c r="H3949" s="5" t="str">
        <f>IF(AND(I.Developer.ES3=TRUE,I.Facility.UnitCount&gt;=13,I.Developer.C8=TRUE,F3949=""),"Incomplete","Complete")</f>
        <v>Complete</v>
      </c>
      <c r="I3949" s="71" t="s">
        <v>4926</v>
      </c>
    </row>
    <row r="3950" spans="2:9" ht="15" customHeight="1" x14ac:dyDescent="0.25">
      <c r="B3950" s="9" t="s">
        <v>4927</v>
      </c>
      <c r="C3950" s="1">
        <v>1</v>
      </c>
      <c r="D3950" s="2" t="s">
        <v>8733</v>
      </c>
      <c r="E3950" s="16"/>
      <c r="F3950" s="16" t="str">
        <f>IF(INDEX(I.Electricity.ES3U14C8,1)="","",INDEX(I.Electricity.ES3U14C8,1))</f>
        <v/>
      </c>
      <c r="G3950" s="16"/>
      <c r="H3950" s="1" t="str">
        <f>IF(AND(I.Developer.ES3=TRUE,I.Facility.UnitCount&gt;=14,I.Developer.C8=TRUE,F3950=""),"Incomplete","Complete")</f>
        <v>Complete</v>
      </c>
      <c r="I3950" s="68" t="s">
        <v>4928</v>
      </c>
    </row>
    <row r="3951" spans="2:9" ht="15" customHeight="1" x14ac:dyDescent="0.25">
      <c r="B3951" s="9" t="s">
        <v>4927</v>
      </c>
      <c r="C3951" s="1">
        <v>2</v>
      </c>
      <c r="D3951" s="2" t="s">
        <v>8733</v>
      </c>
      <c r="E3951" s="16"/>
      <c r="F3951" s="16" t="str">
        <f>IF(INDEX(I.Electricity.ES3U14C8,2)="","",INDEX(I.Electricity.ES3U14C8,2))</f>
        <v/>
      </c>
      <c r="G3951" s="16"/>
      <c r="H3951" s="1" t="str">
        <f>IF(AND(I.Developer.ES3=TRUE,I.Facility.UnitCount&gt;=14,I.Developer.C8=TRUE,F3951=""),"Incomplete","Complete")</f>
        <v>Complete</v>
      </c>
      <c r="I3951" s="68" t="s">
        <v>4929</v>
      </c>
    </row>
    <row r="3952" spans="2:9" ht="15" customHeight="1" x14ac:dyDescent="0.25">
      <c r="B3952" s="7" t="s">
        <v>4927</v>
      </c>
      <c r="C3952" s="5">
        <v>3</v>
      </c>
      <c r="D3952" s="6" t="s">
        <v>8733</v>
      </c>
      <c r="E3952" s="76"/>
      <c r="F3952" s="76" t="str">
        <f>IF(INDEX(I.Electricity.ES3U14C8,3)="","",INDEX(I.Electricity.ES3U14C8,3))</f>
        <v/>
      </c>
      <c r="G3952" s="76"/>
      <c r="H3952" s="5" t="str">
        <f>IF(AND(I.Developer.ES3=TRUE,I.Facility.UnitCount&gt;=14,I.Developer.C8=TRUE,F3952=""),"Incomplete","Complete")</f>
        <v>Complete</v>
      </c>
      <c r="I3952" s="71" t="s">
        <v>4930</v>
      </c>
    </row>
    <row r="3953" spans="2:9" ht="15" customHeight="1" x14ac:dyDescent="0.25">
      <c r="B3953" s="9" t="s">
        <v>4931</v>
      </c>
      <c r="C3953" s="1">
        <v>1</v>
      </c>
      <c r="D3953" s="2" t="s">
        <v>8734</v>
      </c>
      <c r="E3953" s="16"/>
      <c r="F3953" s="16" t="str">
        <f>IF(INDEX(I.Electricity.ES3U15C8,1)="","",INDEX(I.Electricity.ES3U15C8,1))</f>
        <v/>
      </c>
      <c r="G3953" s="16"/>
      <c r="H3953" s="1" t="str">
        <f>IF(AND(I.Developer.ES3=TRUE,I.Facility.UnitCount&gt;=15,I.Developer.C8=TRUE,F3953=""),"Incomplete","Complete")</f>
        <v>Complete</v>
      </c>
      <c r="I3953" s="68" t="s">
        <v>4932</v>
      </c>
    </row>
    <row r="3954" spans="2:9" ht="15" customHeight="1" x14ac:dyDescent="0.25">
      <c r="B3954" s="9" t="s">
        <v>4931</v>
      </c>
      <c r="C3954" s="1">
        <v>2</v>
      </c>
      <c r="D3954" s="2" t="s">
        <v>8734</v>
      </c>
      <c r="E3954" s="16"/>
      <c r="F3954" s="16" t="str">
        <f>IF(INDEX(I.Electricity.ES3U15C8,2)="","",INDEX(I.Electricity.ES3U15C8,2))</f>
        <v/>
      </c>
      <c r="G3954" s="16"/>
      <c r="H3954" s="1" t="str">
        <f>IF(AND(I.Developer.ES3=TRUE,I.Facility.UnitCount&gt;=15,I.Developer.C8=TRUE,F3954=""),"Incomplete","Complete")</f>
        <v>Complete</v>
      </c>
      <c r="I3954" s="68" t="s">
        <v>4933</v>
      </c>
    </row>
    <row r="3955" spans="2:9" ht="15" customHeight="1" x14ac:dyDescent="0.25">
      <c r="B3955" s="7" t="s">
        <v>4931</v>
      </c>
      <c r="C3955" s="5">
        <v>3</v>
      </c>
      <c r="D3955" s="6" t="s">
        <v>8734</v>
      </c>
      <c r="E3955" s="76"/>
      <c r="F3955" s="76" t="str">
        <f>IF(INDEX(I.Electricity.ES3U15C8,3)="","",INDEX(I.Electricity.ES3U15C8,3))</f>
        <v/>
      </c>
      <c r="G3955" s="76"/>
      <c r="H3955" s="5" t="str">
        <f>IF(AND(I.Developer.ES3=TRUE,I.Facility.UnitCount&gt;=15,I.Developer.C8=TRUE,F3955=""),"Incomplete","Complete")</f>
        <v>Complete</v>
      </c>
      <c r="I3955" s="71" t="s">
        <v>4934</v>
      </c>
    </row>
    <row r="3956" spans="2:9" ht="15" customHeight="1" x14ac:dyDescent="0.25">
      <c r="B3956" s="9" t="s">
        <v>4935</v>
      </c>
      <c r="C3956" s="1">
        <v>1</v>
      </c>
      <c r="D3956" s="2" t="s">
        <v>8735</v>
      </c>
      <c r="E3956" s="16"/>
      <c r="F3956" s="16" t="str">
        <f>IF(INDEX(I.Electricity.ES3U16C8,1)="","",INDEX(I.Electricity.ES3U16C8,1))</f>
        <v/>
      </c>
      <c r="G3956" s="16"/>
      <c r="H3956" s="1" t="str">
        <f>IF(AND(I.Developer.ES3=TRUE,I.Facility.UnitCount&gt;=16,I.Developer.C8=TRUE,F3956=""),"Incomplete","Complete")</f>
        <v>Complete</v>
      </c>
      <c r="I3956" s="68" t="s">
        <v>4936</v>
      </c>
    </row>
    <row r="3957" spans="2:9" ht="15" customHeight="1" x14ac:dyDescent="0.25">
      <c r="B3957" s="9" t="s">
        <v>4935</v>
      </c>
      <c r="C3957" s="1">
        <v>2</v>
      </c>
      <c r="D3957" s="2" t="s">
        <v>8735</v>
      </c>
      <c r="E3957" s="16"/>
      <c r="F3957" s="16" t="str">
        <f>IF(INDEX(I.Electricity.ES3U16C8,2)="","",INDEX(I.Electricity.ES3U16C8,2))</f>
        <v/>
      </c>
      <c r="G3957" s="16"/>
      <c r="H3957" s="1" t="str">
        <f>IF(AND(I.Developer.ES3=TRUE,I.Facility.UnitCount&gt;=16,I.Developer.C8=TRUE,F3957=""),"Incomplete","Complete")</f>
        <v>Complete</v>
      </c>
      <c r="I3957" s="68" t="s">
        <v>4937</v>
      </c>
    </row>
    <row r="3958" spans="2:9" ht="15" customHeight="1" x14ac:dyDescent="0.25">
      <c r="B3958" s="7" t="s">
        <v>4935</v>
      </c>
      <c r="C3958" s="5">
        <v>3</v>
      </c>
      <c r="D3958" s="6" t="s">
        <v>8735</v>
      </c>
      <c r="E3958" s="76"/>
      <c r="F3958" s="76" t="str">
        <f>IF(INDEX(I.Electricity.ES3U16C8,3)="","",INDEX(I.Electricity.ES3U16C8,3))</f>
        <v/>
      </c>
      <c r="G3958" s="76"/>
      <c r="H3958" s="5" t="str">
        <f>IF(AND(I.Developer.ES3=TRUE,I.Facility.UnitCount&gt;=16,I.Developer.C8=TRUE,F3958=""),"Incomplete","Complete")</f>
        <v>Complete</v>
      </c>
      <c r="I3958" s="71" t="s">
        <v>4938</v>
      </c>
    </row>
    <row r="3959" spans="2:9" ht="15" customHeight="1" x14ac:dyDescent="0.25">
      <c r="B3959" s="9" t="s">
        <v>4939</v>
      </c>
      <c r="C3959" s="1">
        <v>1</v>
      </c>
      <c r="D3959" s="2" t="s">
        <v>8736</v>
      </c>
      <c r="E3959" s="16"/>
      <c r="F3959" s="16" t="str">
        <f>IF(INDEX(I.Electricity.ES3U17C8,1)="","",INDEX(I.Electricity.ES3U17C8,1))</f>
        <v/>
      </c>
      <c r="G3959" s="16"/>
      <c r="H3959" s="1" t="str">
        <f>IF(AND(I.Developer.ES3=TRUE,I.Facility.UnitCount&gt;=17,I.Developer.C8=TRUE,F3959=""),"Incomplete","Complete")</f>
        <v>Complete</v>
      </c>
      <c r="I3959" s="68" t="s">
        <v>4940</v>
      </c>
    </row>
    <row r="3960" spans="2:9" ht="15" customHeight="1" x14ac:dyDescent="0.25">
      <c r="B3960" s="9" t="s">
        <v>4939</v>
      </c>
      <c r="C3960" s="1">
        <v>2</v>
      </c>
      <c r="D3960" s="2" t="s">
        <v>8736</v>
      </c>
      <c r="E3960" s="16"/>
      <c r="F3960" s="16" t="str">
        <f>IF(INDEX(I.Electricity.ES3U17C8,2)="","",INDEX(I.Electricity.ES3U17C8,2))</f>
        <v/>
      </c>
      <c r="G3960" s="16"/>
      <c r="H3960" s="1" t="str">
        <f>IF(AND(I.Developer.ES3=TRUE,I.Facility.UnitCount&gt;=17,I.Developer.C8=TRUE,F3960=""),"Incomplete","Complete")</f>
        <v>Complete</v>
      </c>
      <c r="I3960" s="68" t="s">
        <v>4941</v>
      </c>
    </row>
    <row r="3961" spans="2:9" ht="15" customHeight="1" x14ac:dyDescent="0.25">
      <c r="B3961" s="7" t="s">
        <v>4939</v>
      </c>
      <c r="C3961" s="5">
        <v>3</v>
      </c>
      <c r="D3961" s="6" t="s">
        <v>8736</v>
      </c>
      <c r="E3961" s="76"/>
      <c r="F3961" s="76" t="str">
        <f>IF(INDEX(I.Electricity.ES3U17C8,3)="","",INDEX(I.Electricity.ES3U17C8,3))</f>
        <v/>
      </c>
      <c r="G3961" s="76"/>
      <c r="H3961" s="5" t="str">
        <f>IF(AND(I.Developer.ES3=TRUE,I.Facility.UnitCount&gt;=17,I.Developer.C8=TRUE,F3961=""),"Incomplete","Complete")</f>
        <v>Complete</v>
      </c>
      <c r="I3961" s="71" t="s">
        <v>4942</v>
      </c>
    </row>
    <row r="3962" spans="2:9" ht="15" customHeight="1" x14ac:dyDescent="0.25">
      <c r="B3962" s="9" t="s">
        <v>4943</v>
      </c>
      <c r="C3962" s="1">
        <v>1</v>
      </c>
      <c r="D3962" s="2" t="s">
        <v>8737</v>
      </c>
      <c r="E3962" s="16"/>
      <c r="F3962" s="16" t="str">
        <f>IF(INDEX(I.Electricity.ES3U18C8,1)="","",INDEX(I.Electricity.ES3U18C8,1))</f>
        <v/>
      </c>
      <c r="G3962" s="16"/>
      <c r="H3962" s="1" t="str">
        <f>IF(AND(I.Developer.ES3=TRUE,I.Facility.UnitCount&gt;=18,I.Developer.C8=TRUE,F3962=""),"Incomplete","Complete")</f>
        <v>Complete</v>
      </c>
      <c r="I3962" s="68" t="s">
        <v>4944</v>
      </c>
    </row>
    <row r="3963" spans="2:9" ht="15" customHeight="1" x14ac:dyDescent="0.25">
      <c r="B3963" s="9" t="s">
        <v>4943</v>
      </c>
      <c r="C3963" s="1">
        <v>2</v>
      </c>
      <c r="D3963" s="2" t="s">
        <v>8737</v>
      </c>
      <c r="E3963" s="16"/>
      <c r="F3963" s="16" t="str">
        <f>IF(INDEX(I.Electricity.ES3U18C8,2)="","",INDEX(I.Electricity.ES3U18C8,2))</f>
        <v/>
      </c>
      <c r="G3963" s="16"/>
      <c r="H3963" s="1" t="str">
        <f>IF(AND(I.Developer.ES3=TRUE,I.Facility.UnitCount&gt;=18,I.Developer.C8=TRUE,F3963=""),"Incomplete","Complete")</f>
        <v>Complete</v>
      </c>
      <c r="I3963" s="68" t="s">
        <v>4945</v>
      </c>
    </row>
    <row r="3964" spans="2:9" ht="15" customHeight="1" x14ac:dyDescent="0.25">
      <c r="B3964" s="7" t="s">
        <v>4943</v>
      </c>
      <c r="C3964" s="5">
        <v>3</v>
      </c>
      <c r="D3964" s="6" t="s">
        <v>8737</v>
      </c>
      <c r="E3964" s="76"/>
      <c r="F3964" s="76" t="str">
        <f>IF(INDEX(I.Electricity.ES3U18C8,3)="","",INDEX(I.Electricity.ES3U18C8,3))</f>
        <v/>
      </c>
      <c r="G3964" s="76"/>
      <c r="H3964" s="5" t="str">
        <f>IF(AND(I.Developer.ES3=TRUE,I.Facility.UnitCount&gt;=18,I.Developer.C8=TRUE,F3964=""),"Incomplete","Complete")</f>
        <v>Complete</v>
      </c>
      <c r="I3964" s="71" t="s">
        <v>4946</v>
      </c>
    </row>
    <row r="3965" spans="2:9" ht="15" customHeight="1" x14ac:dyDescent="0.25">
      <c r="B3965" s="9" t="s">
        <v>4947</v>
      </c>
      <c r="C3965" s="1">
        <v>1</v>
      </c>
      <c r="D3965" s="2" t="s">
        <v>8738</v>
      </c>
      <c r="E3965" s="16"/>
      <c r="F3965" s="16" t="str">
        <f>IF(INDEX(I.Electricity.ES3U19C8,1)="","",INDEX(I.Electricity.ES3U19C8,1))</f>
        <v/>
      </c>
      <c r="G3965" s="16"/>
      <c r="H3965" s="1" t="str">
        <f>IF(AND(I.Developer.ES3=TRUE,I.Facility.UnitCount&gt;=19,I.Developer.C8=TRUE,F3965=""),"Incomplete","Complete")</f>
        <v>Complete</v>
      </c>
      <c r="I3965" s="68" t="s">
        <v>4948</v>
      </c>
    </row>
    <row r="3966" spans="2:9" ht="15" customHeight="1" x14ac:dyDescent="0.25">
      <c r="B3966" s="9" t="s">
        <v>4947</v>
      </c>
      <c r="C3966" s="1">
        <v>2</v>
      </c>
      <c r="D3966" s="2" t="s">
        <v>8738</v>
      </c>
      <c r="E3966" s="16"/>
      <c r="F3966" s="16" t="str">
        <f>IF(INDEX(I.Electricity.ES3U19C8,2)="","",INDEX(I.Electricity.ES3U19C8,2))</f>
        <v/>
      </c>
      <c r="G3966" s="16"/>
      <c r="H3966" s="1" t="str">
        <f>IF(AND(I.Developer.ES3=TRUE,I.Facility.UnitCount&gt;=19,I.Developer.C8=TRUE,F3966=""),"Incomplete","Complete")</f>
        <v>Complete</v>
      </c>
      <c r="I3966" s="68" t="s">
        <v>4949</v>
      </c>
    </row>
    <row r="3967" spans="2:9" ht="15" customHeight="1" x14ac:dyDescent="0.25">
      <c r="B3967" s="7" t="s">
        <v>4947</v>
      </c>
      <c r="C3967" s="5">
        <v>3</v>
      </c>
      <c r="D3967" s="6" t="s">
        <v>8738</v>
      </c>
      <c r="E3967" s="76"/>
      <c r="F3967" s="76" t="str">
        <f>IF(INDEX(I.Electricity.ES3U19C8,3)="","",INDEX(I.Electricity.ES3U19C8,3))</f>
        <v/>
      </c>
      <c r="G3967" s="76"/>
      <c r="H3967" s="5" t="str">
        <f>IF(AND(I.Developer.ES3=TRUE,I.Facility.UnitCount&gt;=19,I.Developer.C8=TRUE,F3967=""),"Incomplete","Complete")</f>
        <v>Complete</v>
      </c>
      <c r="I3967" s="71" t="s">
        <v>4950</v>
      </c>
    </row>
    <row r="3968" spans="2:9" ht="15" customHeight="1" x14ac:dyDescent="0.25">
      <c r="B3968" s="9" t="s">
        <v>4951</v>
      </c>
      <c r="C3968" s="1">
        <v>1</v>
      </c>
      <c r="D3968" s="2" t="s">
        <v>8739</v>
      </c>
      <c r="E3968" s="16"/>
      <c r="F3968" s="16" t="str">
        <f>IF(INDEX(I.Electricity.ES3U20C8,1)="","",INDEX(I.Electricity.ES3U20C8,1))</f>
        <v/>
      </c>
      <c r="G3968" s="16"/>
      <c r="H3968" s="1" t="str">
        <f>IF(AND(I.Developer.ES3=TRUE,I.Facility.UnitCount&gt;=20,I.Developer.C8=TRUE,F3968=""),"Incomplete","Complete")</f>
        <v>Complete</v>
      </c>
      <c r="I3968" s="68" t="s">
        <v>4952</v>
      </c>
    </row>
    <row r="3969" spans="2:9" ht="15" customHeight="1" x14ac:dyDescent="0.25">
      <c r="B3969" s="9" t="s">
        <v>4951</v>
      </c>
      <c r="C3969" s="1">
        <v>2</v>
      </c>
      <c r="D3969" s="2" t="s">
        <v>8739</v>
      </c>
      <c r="E3969" s="16"/>
      <c r="F3969" s="16" t="str">
        <f>IF(INDEX(I.Electricity.ES3U20C8,2)="","",INDEX(I.Electricity.ES3U20C8,2))</f>
        <v/>
      </c>
      <c r="G3969" s="16"/>
      <c r="H3969" s="1" t="str">
        <f>IF(AND(I.Developer.ES3=TRUE,I.Facility.UnitCount&gt;=20,I.Developer.C8=TRUE,F3969=""),"Incomplete","Complete")</f>
        <v>Complete</v>
      </c>
      <c r="I3969" s="68" t="s">
        <v>4953</v>
      </c>
    </row>
    <row r="3970" spans="2:9" ht="15" customHeight="1" x14ac:dyDescent="0.25">
      <c r="B3970" s="7" t="s">
        <v>4951</v>
      </c>
      <c r="C3970" s="5">
        <v>3</v>
      </c>
      <c r="D3970" s="6" t="s">
        <v>8739</v>
      </c>
      <c r="E3970" s="76"/>
      <c r="F3970" s="76" t="str">
        <f>IF(INDEX(I.Electricity.ES3U20C8,3)="","",INDEX(I.Electricity.ES3U20C8,3))</f>
        <v/>
      </c>
      <c r="G3970" s="76"/>
      <c r="H3970" s="5" t="str">
        <f>IF(AND(I.Developer.ES3=TRUE,I.Facility.UnitCount&gt;=20,I.Developer.C8=TRUE,F3970=""),"Incomplete","Complete")</f>
        <v>Complete</v>
      </c>
      <c r="I3970" s="71" t="s">
        <v>4954</v>
      </c>
    </row>
    <row r="3971" spans="2:9" ht="15" customHeight="1" x14ac:dyDescent="0.25">
      <c r="B3971" s="9" t="s">
        <v>4955</v>
      </c>
      <c r="C3971" s="1">
        <v>1</v>
      </c>
      <c r="D3971" s="2" t="s">
        <v>8740</v>
      </c>
      <c r="E3971" s="16"/>
      <c r="F3971" s="16" t="str">
        <f>IF(INDEX(I.Electricity.ES3U1C9,1)="","",INDEX(I.Electricity.ES3U1C9,1))</f>
        <v/>
      </c>
      <c r="G3971" s="16"/>
      <c r="H3971" s="1" t="str">
        <f>IF(AND(I.Developer.ES3=TRUE,I.Facility.UnitCount&gt;=1,I.Developer.C9=TRUE,F3971=""),"Incomplete","Complete")</f>
        <v>Complete</v>
      </c>
      <c r="I3971" s="68" t="s">
        <v>4956</v>
      </c>
    </row>
    <row r="3972" spans="2:9" ht="15" customHeight="1" x14ac:dyDescent="0.25">
      <c r="B3972" s="9" t="s">
        <v>4955</v>
      </c>
      <c r="C3972" s="1">
        <v>2</v>
      </c>
      <c r="D3972" s="2" t="s">
        <v>8740</v>
      </c>
      <c r="E3972" s="16"/>
      <c r="F3972" s="16" t="str">
        <f>IF(INDEX(I.Electricity.ES3U1C9,2)="","",INDEX(I.Electricity.ES3U1C9,2))</f>
        <v/>
      </c>
      <c r="G3972" s="16"/>
      <c r="H3972" s="1" t="str">
        <f>IF(AND(I.Developer.ES3=TRUE,I.Facility.UnitCount&gt;=1,I.Developer.C9=TRUE,F3972=""),"Incomplete","Complete")</f>
        <v>Complete</v>
      </c>
      <c r="I3972" s="68" t="s">
        <v>4957</v>
      </c>
    </row>
    <row r="3973" spans="2:9" ht="15" customHeight="1" x14ac:dyDescent="0.25">
      <c r="B3973" s="7" t="s">
        <v>4955</v>
      </c>
      <c r="C3973" s="5">
        <v>3</v>
      </c>
      <c r="D3973" s="6" t="s">
        <v>8740</v>
      </c>
      <c r="E3973" s="76"/>
      <c r="F3973" s="76" t="str">
        <f>IF(INDEX(I.Electricity.ES3U1C9,3)="","",INDEX(I.Electricity.ES3U1C9,3))</f>
        <v/>
      </c>
      <c r="G3973" s="76"/>
      <c r="H3973" s="5" t="str">
        <f>IF(AND(I.Developer.ES3=TRUE,I.Facility.UnitCount&gt;=1,I.Developer.C9=TRUE,F3973=""),"Incomplete","Complete")</f>
        <v>Complete</v>
      </c>
      <c r="I3973" s="71" t="s">
        <v>4958</v>
      </c>
    </row>
    <row r="3974" spans="2:9" ht="15" customHeight="1" x14ac:dyDescent="0.25">
      <c r="B3974" s="9" t="s">
        <v>4959</v>
      </c>
      <c r="C3974" s="1">
        <v>1</v>
      </c>
      <c r="D3974" s="2" t="s">
        <v>8741</v>
      </c>
      <c r="E3974" s="16"/>
      <c r="F3974" s="16" t="str">
        <f>IF(INDEX(I.Electricity.ES3U2C9,1)="","",INDEX(I.Electricity.ES3U2C9,1))</f>
        <v/>
      </c>
      <c r="G3974" s="16"/>
      <c r="H3974" s="1" t="str">
        <f>IF(AND(I.Developer.ES3=TRUE,I.Facility.UnitCount&gt;=2,I.Developer.C9=TRUE,F3974=""),"Incomplete","Complete")</f>
        <v>Complete</v>
      </c>
      <c r="I3974" s="68" t="s">
        <v>4960</v>
      </c>
    </row>
    <row r="3975" spans="2:9" ht="15" customHeight="1" x14ac:dyDescent="0.25">
      <c r="B3975" s="9" t="s">
        <v>4959</v>
      </c>
      <c r="C3975" s="1">
        <v>2</v>
      </c>
      <c r="D3975" s="2" t="s">
        <v>8741</v>
      </c>
      <c r="E3975" s="16"/>
      <c r="F3975" s="16" t="str">
        <f>IF(INDEX(I.Electricity.ES3U2C9,2)="","",INDEX(I.Electricity.ES3U2C9,2))</f>
        <v/>
      </c>
      <c r="G3975" s="16"/>
      <c r="H3975" s="1" t="str">
        <f>IF(AND(I.Developer.ES3=TRUE,I.Facility.UnitCount&gt;=2,I.Developer.C9=TRUE,F3975=""),"Incomplete","Complete")</f>
        <v>Complete</v>
      </c>
      <c r="I3975" s="68" t="s">
        <v>4961</v>
      </c>
    </row>
    <row r="3976" spans="2:9" ht="15" customHeight="1" x14ac:dyDescent="0.25">
      <c r="B3976" s="7" t="s">
        <v>4959</v>
      </c>
      <c r="C3976" s="5">
        <v>3</v>
      </c>
      <c r="D3976" s="6" t="s">
        <v>8741</v>
      </c>
      <c r="E3976" s="76"/>
      <c r="F3976" s="76" t="str">
        <f>IF(INDEX(I.Electricity.ES3U2C9,3)="","",INDEX(I.Electricity.ES3U2C9,3))</f>
        <v/>
      </c>
      <c r="G3976" s="76"/>
      <c r="H3976" s="5" t="str">
        <f>IF(AND(I.Developer.ES3=TRUE,I.Facility.UnitCount&gt;=2,I.Developer.C9=TRUE,F3976=""),"Incomplete","Complete")</f>
        <v>Complete</v>
      </c>
      <c r="I3976" s="71" t="s">
        <v>4962</v>
      </c>
    </row>
    <row r="3977" spans="2:9" ht="15" customHeight="1" x14ac:dyDescent="0.25">
      <c r="B3977" s="9" t="s">
        <v>4963</v>
      </c>
      <c r="C3977" s="1">
        <v>1</v>
      </c>
      <c r="D3977" s="2" t="s">
        <v>8742</v>
      </c>
      <c r="E3977" s="16"/>
      <c r="F3977" s="16" t="str">
        <f>IF(INDEX(I.Electricity.ES3U3C9,1)="","",INDEX(I.Electricity.ES3U3C9,1))</f>
        <v/>
      </c>
      <c r="G3977" s="16"/>
      <c r="H3977" s="1" t="str">
        <f>IF(AND(I.Developer.ES3=TRUE,I.Facility.UnitCount&gt;=3,I.Developer.C9=TRUE,F3977=""),"Incomplete","Complete")</f>
        <v>Complete</v>
      </c>
      <c r="I3977" s="68" t="s">
        <v>4964</v>
      </c>
    </row>
    <row r="3978" spans="2:9" ht="15" customHeight="1" x14ac:dyDescent="0.25">
      <c r="B3978" s="9" t="s">
        <v>4963</v>
      </c>
      <c r="C3978" s="1">
        <v>2</v>
      </c>
      <c r="D3978" s="2" t="s">
        <v>8742</v>
      </c>
      <c r="E3978" s="16"/>
      <c r="F3978" s="16" t="str">
        <f>IF(INDEX(I.Electricity.ES3U3C9,2)="","",INDEX(I.Electricity.ES3U3C9,2))</f>
        <v/>
      </c>
      <c r="G3978" s="16"/>
      <c r="H3978" s="1" t="str">
        <f>IF(AND(I.Developer.ES3=TRUE,I.Facility.UnitCount&gt;=3,I.Developer.C9=TRUE,F3978=""),"Incomplete","Complete")</f>
        <v>Complete</v>
      </c>
      <c r="I3978" s="68" t="s">
        <v>4965</v>
      </c>
    </row>
    <row r="3979" spans="2:9" ht="15" customHeight="1" x14ac:dyDescent="0.25">
      <c r="B3979" s="7" t="s">
        <v>4963</v>
      </c>
      <c r="C3979" s="5">
        <v>3</v>
      </c>
      <c r="D3979" s="6" t="s">
        <v>8742</v>
      </c>
      <c r="E3979" s="76"/>
      <c r="F3979" s="76" t="str">
        <f>IF(INDEX(I.Electricity.ES3U3C9,3)="","",INDEX(I.Electricity.ES3U3C9,3))</f>
        <v/>
      </c>
      <c r="G3979" s="76"/>
      <c r="H3979" s="5" t="str">
        <f>IF(AND(I.Developer.ES3=TRUE,I.Facility.UnitCount&gt;=3,I.Developer.C9=TRUE,F3979=""),"Incomplete","Complete")</f>
        <v>Complete</v>
      </c>
      <c r="I3979" s="71" t="s">
        <v>4966</v>
      </c>
    </row>
    <row r="3980" spans="2:9" ht="15" customHeight="1" x14ac:dyDescent="0.25">
      <c r="B3980" s="9" t="s">
        <v>4967</v>
      </c>
      <c r="C3980" s="1">
        <v>1</v>
      </c>
      <c r="D3980" s="2" t="s">
        <v>8743</v>
      </c>
      <c r="E3980" s="16"/>
      <c r="F3980" s="16" t="str">
        <f>IF(INDEX(I.Electricity.ES3U4C9,1)="","",INDEX(I.Electricity.ES3U4C9,1))</f>
        <v/>
      </c>
      <c r="G3980" s="16"/>
      <c r="H3980" s="1" t="str">
        <f>IF(AND(I.Developer.ES3=TRUE,I.Facility.UnitCount&gt;=4,I.Developer.C9=TRUE,F3980=""),"Incomplete","Complete")</f>
        <v>Complete</v>
      </c>
      <c r="I3980" s="68" t="s">
        <v>4968</v>
      </c>
    </row>
    <row r="3981" spans="2:9" ht="15" customHeight="1" x14ac:dyDescent="0.25">
      <c r="B3981" s="9" t="s">
        <v>4967</v>
      </c>
      <c r="C3981" s="1">
        <v>2</v>
      </c>
      <c r="D3981" s="2" t="s">
        <v>8743</v>
      </c>
      <c r="E3981" s="16"/>
      <c r="F3981" s="16" t="str">
        <f>IF(INDEX(I.Electricity.ES3U4C9,2)="","",INDEX(I.Electricity.ES3U4C9,2))</f>
        <v/>
      </c>
      <c r="G3981" s="16"/>
      <c r="H3981" s="1" t="str">
        <f>IF(AND(I.Developer.ES3=TRUE,I.Facility.UnitCount&gt;=4,I.Developer.C9=TRUE,F3981=""),"Incomplete","Complete")</f>
        <v>Complete</v>
      </c>
      <c r="I3981" s="68" t="s">
        <v>4969</v>
      </c>
    </row>
    <row r="3982" spans="2:9" ht="15" customHeight="1" x14ac:dyDescent="0.25">
      <c r="B3982" s="7" t="s">
        <v>4967</v>
      </c>
      <c r="C3982" s="5">
        <v>3</v>
      </c>
      <c r="D3982" s="6" t="s">
        <v>8743</v>
      </c>
      <c r="E3982" s="76"/>
      <c r="F3982" s="76" t="str">
        <f>IF(INDEX(I.Electricity.ES3U4C9,3)="","",INDEX(I.Electricity.ES3U4C9,3))</f>
        <v/>
      </c>
      <c r="G3982" s="76"/>
      <c r="H3982" s="5" t="str">
        <f>IF(AND(I.Developer.ES3=TRUE,I.Facility.UnitCount&gt;=4,I.Developer.C9=TRUE,F3982=""),"Incomplete","Complete")</f>
        <v>Complete</v>
      </c>
      <c r="I3982" s="71" t="s">
        <v>4970</v>
      </c>
    </row>
    <row r="3983" spans="2:9" ht="15" customHeight="1" x14ac:dyDescent="0.25">
      <c r="B3983" s="9" t="s">
        <v>4971</v>
      </c>
      <c r="C3983" s="1">
        <v>1</v>
      </c>
      <c r="D3983" s="2" t="s">
        <v>8744</v>
      </c>
      <c r="E3983" s="16"/>
      <c r="F3983" s="16" t="str">
        <f>IF(INDEX(I.Electricity.ES3U5C9,1)="","",INDEX(I.Electricity.ES3U5C9,1))</f>
        <v/>
      </c>
      <c r="G3983" s="16"/>
      <c r="H3983" s="1" t="str">
        <f>IF(AND(I.Developer.ES3=TRUE,I.Facility.UnitCount&gt;=5,I.Developer.C9=TRUE,F3983=""),"Incomplete","Complete")</f>
        <v>Complete</v>
      </c>
      <c r="I3983" s="68" t="s">
        <v>4972</v>
      </c>
    </row>
    <row r="3984" spans="2:9" ht="15" customHeight="1" x14ac:dyDescent="0.25">
      <c r="B3984" s="9" t="s">
        <v>4971</v>
      </c>
      <c r="C3984" s="1">
        <v>2</v>
      </c>
      <c r="D3984" s="2" t="s">
        <v>8744</v>
      </c>
      <c r="E3984" s="16"/>
      <c r="F3984" s="16" t="str">
        <f>IF(INDEX(I.Electricity.ES3U5C9,2)="","",INDEX(I.Electricity.ES3U5C9,2))</f>
        <v/>
      </c>
      <c r="G3984" s="16"/>
      <c r="H3984" s="1" t="str">
        <f>IF(AND(I.Developer.ES3=TRUE,I.Facility.UnitCount&gt;=5,I.Developer.C9=TRUE,F3984=""),"Incomplete","Complete")</f>
        <v>Complete</v>
      </c>
      <c r="I3984" s="68" t="s">
        <v>4973</v>
      </c>
    </row>
    <row r="3985" spans="2:9" ht="15" customHeight="1" x14ac:dyDescent="0.25">
      <c r="B3985" s="7" t="s">
        <v>4971</v>
      </c>
      <c r="C3985" s="5">
        <v>3</v>
      </c>
      <c r="D3985" s="6" t="s">
        <v>8744</v>
      </c>
      <c r="E3985" s="76"/>
      <c r="F3985" s="76" t="str">
        <f>IF(INDEX(I.Electricity.ES3U5C9,3)="","",INDEX(I.Electricity.ES3U5C9,3))</f>
        <v/>
      </c>
      <c r="G3985" s="76"/>
      <c r="H3985" s="5" t="str">
        <f>IF(AND(I.Developer.ES3=TRUE,I.Facility.UnitCount&gt;=5,I.Developer.C9=TRUE,F3985=""),"Incomplete","Complete")</f>
        <v>Complete</v>
      </c>
      <c r="I3985" s="71" t="s">
        <v>4974</v>
      </c>
    </row>
    <row r="3986" spans="2:9" ht="15" customHeight="1" x14ac:dyDescent="0.25">
      <c r="B3986" s="9" t="s">
        <v>4975</v>
      </c>
      <c r="C3986" s="1">
        <v>1</v>
      </c>
      <c r="D3986" s="2" t="s">
        <v>8745</v>
      </c>
      <c r="E3986" s="16"/>
      <c r="F3986" s="16" t="str">
        <f>IF(INDEX(I.Electricity.ES3U6C9,1)="","",INDEX(I.Electricity.ES3U6C9,1))</f>
        <v/>
      </c>
      <c r="G3986" s="16"/>
      <c r="H3986" s="1" t="str">
        <f>IF(AND(I.Developer.ES3=TRUE,I.Facility.UnitCount&gt;=6,I.Developer.C9=TRUE,F3986=""),"Incomplete","Complete")</f>
        <v>Complete</v>
      </c>
      <c r="I3986" s="68" t="s">
        <v>4976</v>
      </c>
    </row>
    <row r="3987" spans="2:9" ht="15" customHeight="1" x14ac:dyDescent="0.25">
      <c r="B3987" s="9" t="s">
        <v>4975</v>
      </c>
      <c r="C3987" s="1">
        <v>2</v>
      </c>
      <c r="D3987" s="2" t="s">
        <v>8745</v>
      </c>
      <c r="E3987" s="16"/>
      <c r="F3987" s="16" t="str">
        <f>IF(INDEX(I.Electricity.ES3U6C9,2)="","",INDEX(I.Electricity.ES3U6C9,2))</f>
        <v/>
      </c>
      <c r="G3987" s="16"/>
      <c r="H3987" s="1" t="str">
        <f>IF(AND(I.Developer.ES3=TRUE,I.Facility.UnitCount&gt;=6,I.Developer.C9=TRUE,F3987=""),"Incomplete","Complete")</f>
        <v>Complete</v>
      </c>
      <c r="I3987" s="68" t="s">
        <v>4977</v>
      </c>
    </row>
    <row r="3988" spans="2:9" ht="15" customHeight="1" x14ac:dyDescent="0.25">
      <c r="B3988" s="7" t="s">
        <v>4975</v>
      </c>
      <c r="C3988" s="5">
        <v>3</v>
      </c>
      <c r="D3988" s="6" t="s">
        <v>8745</v>
      </c>
      <c r="E3988" s="76"/>
      <c r="F3988" s="76" t="str">
        <f>IF(INDEX(I.Electricity.ES3U6C9,3)="","",INDEX(I.Electricity.ES3U6C9,3))</f>
        <v/>
      </c>
      <c r="G3988" s="76"/>
      <c r="H3988" s="5" t="str">
        <f>IF(AND(I.Developer.ES3=TRUE,I.Facility.UnitCount&gt;=6,I.Developer.C9=TRUE,F3988=""),"Incomplete","Complete")</f>
        <v>Complete</v>
      </c>
      <c r="I3988" s="71" t="s">
        <v>4978</v>
      </c>
    </row>
    <row r="3989" spans="2:9" ht="15" customHeight="1" x14ac:dyDescent="0.25">
      <c r="B3989" s="9" t="s">
        <v>4979</v>
      </c>
      <c r="C3989" s="1">
        <v>1</v>
      </c>
      <c r="D3989" s="2" t="s">
        <v>8746</v>
      </c>
      <c r="E3989" s="16"/>
      <c r="F3989" s="16" t="str">
        <f>IF(INDEX(I.Electricity.ES3U7C9,1)="","",INDEX(I.Electricity.ES3U7C9,1))</f>
        <v/>
      </c>
      <c r="G3989" s="16"/>
      <c r="H3989" s="1" t="str">
        <f>IF(AND(I.Developer.ES3=TRUE,I.Facility.UnitCount&gt;=7,I.Developer.C9=TRUE,F3989=""),"Incomplete","Complete")</f>
        <v>Complete</v>
      </c>
      <c r="I3989" s="68" t="s">
        <v>4980</v>
      </c>
    </row>
    <row r="3990" spans="2:9" ht="15" customHeight="1" x14ac:dyDescent="0.25">
      <c r="B3990" s="9" t="s">
        <v>4979</v>
      </c>
      <c r="C3990" s="1">
        <v>2</v>
      </c>
      <c r="D3990" s="2" t="s">
        <v>8746</v>
      </c>
      <c r="E3990" s="16"/>
      <c r="F3990" s="16" t="str">
        <f>IF(INDEX(I.Electricity.ES3U7C9,2)="","",INDEX(I.Electricity.ES3U7C9,2))</f>
        <v/>
      </c>
      <c r="G3990" s="16"/>
      <c r="H3990" s="1" t="str">
        <f>IF(AND(I.Developer.ES3=TRUE,I.Facility.UnitCount&gt;=7,I.Developer.C9=TRUE,F3990=""),"Incomplete","Complete")</f>
        <v>Complete</v>
      </c>
      <c r="I3990" s="68" t="s">
        <v>4981</v>
      </c>
    </row>
    <row r="3991" spans="2:9" ht="15" customHeight="1" x14ac:dyDescent="0.25">
      <c r="B3991" s="7" t="s">
        <v>4979</v>
      </c>
      <c r="C3991" s="5">
        <v>3</v>
      </c>
      <c r="D3991" s="6" t="s">
        <v>8746</v>
      </c>
      <c r="E3991" s="76"/>
      <c r="F3991" s="76" t="str">
        <f>IF(INDEX(I.Electricity.ES3U7C9,3)="","",INDEX(I.Electricity.ES3U7C9,3))</f>
        <v/>
      </c>
      <c r="G3991" s="76"/>
      <c r="H3991" s="5" t="str">
        <f>IF(AND(I.Developer.ES3=TRUE,I.Facility.UnitCount&gt;=7,I.Developer.C9=TRUE,F3991=""),"Incomplete","Complete")</f>
        <v>Complete</v>
      </c>
      <c r="I3991" s="71" t="s">
        <v>4982</v>
      </c>
    </row>
    <row r="3992" spans="2:9" ht="15" customHeight="1" x14ac:dyDescent="0.25">
      <c r="B3992" s="9" t="s">
        <v>4983</v>
      </c>
      <c r="C3992" s="1">
        <v>1</v>
      </c>
      <c r="D3992" s="2" t="s">
        <v>8747</v>
      </c>
      <c r="E3992" s="16"/>
      <c r="F3992" s="16" t="str">
        <f>IF(INDEX(I.Electricity.ES3U8C9,1)="","",INDEX(I.Electricity.ES3U8C9,1))</f>
        <v/>
      </c>
      <c r="G3992" s="16"/>
      <c r="H3992" s="1" t="str">
        <f>IF(AND(I.Developer.ES3=TRUE,I.Facility.UnitCount&gt;=8,I.Developer.C9=TRUE,F3992=""),"Incomplete","Complete")</f>
        <v>Complete</v>
      </c>
      <c r="I3992" s="68" t="s">
        <v>4984</v>
      </c>
    </row>
    <row r="3993" spans="2:9" ht="15" customHeight="1" x14ac:dyDescent="0.25">
      <c r="B3993" s="9" t="s">
        <v>4983</v>
      </c>
      <c r="C3993" s="1">
        <v>2</v>
      </c>
      <c r="D3993" s="2" t="s">
        <v>8747</v>
      </c>
      <c r="E3993" s="16"/>
      <c r="F3993" s="16" t="str">
        <f>IF(INDEX(I.Electricity.ES3U8C9,2)="","",INDEX(I.Electricity.ES3U8C9,2))</f>
        <v/>
      </c>
      <c r="G3993" s="16"/>
      <c r="H3993" s="1" t="str">
        <f>IF(AND(I.Developer.ES3=TRUE,I.Facility.UnitCount&gt;=8,I.Developer.C9=TRUE,F3993=""),"Incomplete","Complete")</f>
        <v>Complete</v>
      </c>
      <c r="I3993" s="68" t="s">
        <v>4985</v>
      </c>
    </row>
    <row r="3994" spans="2:9" ht="15" customHeight="1" x14ac:dyDescent="0.25">
      <c r="B3994" s="7" t="s">
        <v>4983</v>
      </c>
      <c r="C3994" s="5">
        <v>3</v>
      </c>
      <c r="D3994" s="6" t="s">
        <v>8747</v>
      </c>
      <c r="E3994" s="76"/>
      <c r="F3994" s="76" t="str">
        <f>IF(INDEX(I.Electricity.ES3U8C9,3)="","",INDEX(I.Electricity.ES3U8C9,3))</f>
        <v/>
      </c>
      <c r="G3994" s="76"/>
      <c r="H3994" s="5" t="str">
        <f>IF(AND(I.Developer.ES3=TRUE,I.Facility.UnitCount&gt;=8,I.Developer.C9=TRUE,F3994=""),"Incomplete","Complete")</f>
        <v>Complete</v>
      </c>
      <c r="I3994" s="71" t="s">
        <v>4986</v>
      </c>
    </row>
    <row r="3995" spans="2:9" ht="15" customHeight="1" x14ac:dyDescent="0.25">
      <c r="B3995" s="9" t="s">
        <v>4987</v>
      </c>
      <c r="C3995" s="1">
        <v>1</v>
      </c>
      <c r="D3995" s="2" t="s">
        <v>8748</v>
      </c>
      <c r="E3995" s="16"/>
      <c r="F3995" s="16" t="str">
        <f>IF(INDEX(I.Electricity.ES3U9C9,1)="","",INDEX(I.Electricity.ES3U9C9,1))</f>
        <v/>
      </c>
      <c r="G3995" s="16"/>
      <c r="H3995" s="1" t="str">
        <f>IF(AND(I.Developer.ES3=TRUE,I.Facility.UnitCount&gt;=9,I.Developer.C9=TRUE,F3995=""),"Incomplete","Complete")</f>
        <v>Complete</v>
      </c>
      <c r="I3995" s="68" t="s">
        <v>4988</v>
      </c>
    </row>
    <row r="3996" spans="2:9" ht="15" customHeight="1" x14ac:dyDescent="0.25">
      <c r="B3996" s="9" t="s">
        <v>4987</v>
      </c>
      <c r="C3996" s="1">
        <v>2</v>
      </c>
      <c r="D3996" s="2" t="s">
        <v>8748</v>
      </c>
      <c r="E3996" s="16"/>
      <c r="F3996" s="16" t="str">
        <f>IF(INDEX(I.Electricity.ES3U9C9,2)="","",INDEX(I.Electricity.ES3U9C9,2))</f>
        <v/>
      </c>
      <c r="G3996" s="16"/>
      <c r="H3996" s="1" t="str">
        <f>IF(AND(I.Developer.ES3=TRUE,I.Facility.UnitCount&gt;=9,I.Developer.C9=TRUE,F3996=""),"Incomplete","Complete")</f>
        <v>Complete</v>
      </c>
      <c r="I3996" s="68" t="s">
        <v>4989</v>
      </c>
    </row>
    <row r="3997" spans="2:9" ht="15" customHeight="1" x14ac:dyDescent="0.25">
      <c r="B3997" s="7" t="s">
        <v>4987</v>
      </c>
      <c r="C3997" s="5">
        <v>3</v>
      </c>
      <c r="D3997" s="6" t="s">
        <v>8748</v>
      </c>
      <c r="E3997" s="76"/>
      <c r="F3997" s="76" t="str">
        <f>IF(INDEX(I.Electricity.ES3U9C9,3)="","",INDEX(I.Electricity.ES3U9C9,3))</f>
        <v/>
      </c>
      <c r="G3997" s="76"/>
      <c r="H3997" s="5" t="str">
        <f>IF(AND(I.Developer.ES3=TRUE,I.Facility.UnitCount&gt;=9,I.Developer.C9=TRUE,F3997=""),"Incomplete","Complete")</f>
        <v>Complete</v>
      </c>
      <c r="I3997" s="71" t="s">
        <v>4990</v>
      </c>
    </row>
    <row r="3998" spans="2:9" ht="15" customHeight="1" x14ac:dyDescent="0.25">
      <c r="B3998" s="9" t="s">
        <v>4991</v>
      </c>
      <c r="C3998" s="1">
        <v>1</v>
      </c>
      <c r="D3998" s="2" t="s">
        <v>8749</v>
      </c>
      <c r="E3998" s="16"/>
      <c r="F3998" s="16" t="str">
        <f>IF(INDEX(I.Electricity.ES3U10C9,1)="","",INDEX(I.Electricity.ES3U10C9,1))</f>
        <v/>
      </c>
      <c r="G3998" s="16"/>
      <c r="H3998" s="1" t="str">
        <f>IF(AND(I.Developer.ES3=TRUE,I.Facility.UnitCount&gt;=10,I.Developer.C9=TRUE,F3998=""),"Incomplete","Complete")</f>
        <v>Complete</v>
      </c>
      <c r="I3998" s="68" t="s">
        <v>4992</v>
      </c>
    </row>
    <row r="3999" spans="2:9" ht="15" customHeight="1" x14ac:dyDescent="0.25">
      <c r="B3999" s="9" t="s">
        <v>4991</v>
      </c>
      <c r="C3999" s="1">
        <v>2</v>
      </c>
      <c r="D3999" s="2" t="s">
        <v>8749</v>
      </c>
      <c r="E3999" s="16"/>
      <c r="F3999" s="16" t="str">
        <f>IF(INDEX(I.Electricity.ES3U10C9,2)="","",INDEX(I.Electricity.ES3U10C9,2))</f>
        <v/>
      </c>
      <c r="G3999" s="16"/>
      <c r="H3999" s="1" t="str">
        <f>IF(AND(I.Developer.ES3=TRUE,I.Facility.UnitCount&gt;=10,I.Developer.C9=TRUE,F3999=""),"Incomplete","Complete")</f>
        <v>Complete</v>
      </c>
      <c r="I3999" s="68" t="s">
        <v>4993</v>
      </c>
    </row>
    <row r="4000" spans="2:9" ht="15" customHeight="1" x14ac:dyDescent="0.25">
      <c r="B4000" s="7" t="s">
        <v>4991</v>
      </c>
      <c r="C4000" s="5">
        <v>3</v>
      </c>
      <c r="D4000" s="6" t="s">
        <v>8749</v>
      </c>
      <c r="E4000" s="76"/>
      <c r="F4000" s="76" t="str">
        <f>IF(INDEX(I.Electricity.ES3U10C9,3)="","",INDEX(I.Electricity.ES3U10C9,3))</f>
        <v/>
      </c>
      <c r="G4000" s="76"/>
      <c r="H4000" s="5" t="str">
        <f>IF(AND(I.Developer.ES3=TRUE,I.Facility.UnitCount&gt;=10,I.Developer.C9=TRUE,F4000=""),"Incomplete","Complete")</f>
        <v>Complete</v>
      </c>
      <c r="I4000" s="71" t="s">
        <v>4994</v>
      </c>
    </row>
    <row r="4001" spans="2:9" ht="15" customHeight="1" x14ac:dyDescent="0.25">
      <c r="B4001" s="28" t="s">
        <v>4995</v>
      </c>
      <c r="C4001" s="26">
        <v>1</v>
      </c>
      <c r="D4001" s="27" t="s">
        <v>8750</v>
      </c>
      <c r="E4001" s="77"/>
      <c r="F4001" s="77" t="str">
        <f>IF(INDEX(I.Electricity.ES3U11C9,1)="","",INDEX(I.Electricity.ES3U11C9,1))</f>
        <v/>
      </c>
      <c r="G4001" s="77"/>
      <c r="H4001" s="26" t="str">
        <f>IF(AND(I.Developer.ES3=TRUE,I.Facility.UnitCount&gt;=11,I.Developer.C9=TRUE,F4001=""),"Incomplete","Complete")</f>
        <v>Complete</v>
      </c>
      <c r="I4001" s="67" t="s">
        <v>4996</v>
      </c>
    </row>
    <row r="4002" spans="2:9" ht="15" customHeight="1" x14ac:dyDescent="0.25">
      <c r="B4002" s="9" t="s">
        <v>4995</v>
      </c>
      <c r="C4002" s="1">
        <v>2</v>
      </c>
      <c r="D4002" s="2" t="s">
        <v>8750</v>
      </c>
      <c r="E4002" s="16"/>
      <c r="F4002" s="16" t="str">
        <f>IF(INDEX(I.Electricity.ES3U11C9,2)="","",INDEX(I.Electricity.ES3U11C9,2))</f>
        <v/>
      </c>
      <c r="G4002" s="16"/>
      <c r="H4002" s="1" t="str">
        <f>IF(AND(I.Developer.ES3=TRUE,I.Facility.UnitCount&gt;=11,I.Developer.C9=TRUE,F4002=""),"Incomplete","Complete")</f>
        <v>Complete</v>
      </c>
      <c r="I4002" s="68" t="s">
        <v>4997</v>
      </c>
    </row>
    <row r="4003" spans="2:9" ht="15" customHeight="1" x14ac:dyDescent="0.25">
      <c r="B4003" s="7" t="s">
        <v>4995</v>
      </c>
      <c r="C4003" s="5">
        <v>3</v>
      </c>
      <c r="D4003" s="6" t="s">
        <v>8750</v>
      </c>
      <c r="E4003" s="76"/>
      <c r="F4003" s="76" t="str">
        <f>IF(INDEX(I.Electricity.ES3U11C9,3)="","",INDEX(I.Electricity.ES3U11C9,3))</f>
        <v/>
      </c>
      <c r="G4003" s="76"/>
      <c r="H4003" s="5" t="str">
        <f>IF(AND(I.Developer.ES3=TRUE,I.Facility.UnitCount&gt;=11,I.Developer.C9=TRUE,F4003=""),"Incomplete","Complete")</f>
        <v>Complete</v>
      </c>
      <c r="I4003" s="71" t="s">
        <v>4998</v>
      </c>
    </row>
    <row r="4004" spans="2:9" ht="15" customHeight="1" x14ac:dyDescent="0.25">
      <c r="B4004" s="9" t="s">
        <v>4999</v>
      </c>
      <c r="C4004" s="1">
        <v>1</v>
      </c>
      <c r="D4004" s="2" t="s">
        <v>8751</v>
      </c>
      <c r="E4004" s="16"/>
      <c r="F4004" s="16" t="str">
        <f>IF(INDEX(I.Electricity.ES3U12C9,1)="","",INDEX(I.Electricity.ES3U12C9,1))</f>
        <v/>
      </c>
      <c r="G4004" s="16"/>
      <c r="H4004" s="1" t="str">
        <f>IF(AND(I.Developer.ES3=TRUE,I.Facility.UnitCount&gt;=12,I.Developer.C9=TRUE,F4004=""),"Incomplete","Complete")</f>
        <v>Complete</v>
      </c>
      <c r="I4004" s="68" t="s">
        <v>5000</v>
      </c>
    </row>
    <row r="4005" spans="2:9" ht="15" customHeight="1" x14ac:dyDescent="0.25">
      <c r="B4005" s="9" t="s">
        <v>4999</v>
      </c>
      <c r="C4005" s="1">
        <v>2</v>
      </c>
      <c r="D4005" s="2" t="s">
        <v>8751</v>
      </c>
      <c r="E4005" s="16"/>
      <c r="F4005" s="16" t="str">
        <f>IF(INDEX(I.Electricity.ES3U12C9,2)="","",INDEX(I.Electricity.ES3U12C9,2))</f>
        <v/>
      </c>
      <c r="G4005" s="16"/>
      <c r="H4005" s="1" t="str">
        <f>IF(AND(I.Developer.ES3=TRUE,I.Facility.UnitCount&gt;=12,I.Developer.C9=TRUE,F4005=""),"Incomplete","Complete")</f>
        <v>Complete</v>
      </c>
      <c r="I4005" s="68" t="s">
        <v>5001</v>
      </c>
    </row>
    <row r="4006" spans="2:9" ht="15" customHeight="1" x14ac:dyDescent="0.25">
      <c r="B4006" s="7" t="s">
        <v>4999</v>
      </c>
      <c r="C4006" s="5">
        <v>3</v>
      </c>
      <c r="D4006" s="6" t="s">
        <v>8751</v>
      </c>
      <c r="E4006" s="76"/>
      <c r="F4006" s="76" t="str">
        <f>IF(INDEX(I.Electricity.ES3U12C9,3)="","",INDEX(I.Electricity.ES3U12C9,3))</f>
        <v/>
      </c>
      <c r="G4006" s="76"/>
      <c r="H4006" s="5" t="str">
        <f>IF(AND(I.Developer.ES3=TRUE,I.Facility.UnitCount&gt;=12,I.Developer.C9=TRUE,F4006=""),"Incomplete","Complete")</f>
        <v>Complete</v>
      </c>
      <c r="I4006" s="71" t="s">
        <v>5002</v>
      </c>
    </row>
    <row r="4007" spans="2:9" ht="15" customHeight="1" x14ac:dyDescent="0.25">
      <c r="B4007" s="9" t="s">
        <v>5003</v>
      </c>
      <c r="C4007" s="1">
        <v>1</v>
      </c>
      <c r="D4007" s="2" t="s">
        <v>8752</v>
      </c>
      <c r="E4007" s="16"/>
      <c r="F4007" s="16" t="str">
        <f>IF(INDEX(I.Electricity.ES3U13C9,1)="","",INDEX(I.Electricity.ES3U13C9,1))</f>
        <v/>
      </c>
      <c r="G4007" s="16"/>
      <c r="H4007" s="1" t="str">
        <f>IF(AND(I.Developer.ES3=TRUE,I.Facility.UnitCount&gt;=13,I.Developer.C9=TRUE,F4007=""),"Incomplete","Complete")</f>
        <v>Complete</v>
      </c>
      <c r="I4007" s="68" t="s">
        <v>5004</v>
      </c>
    </row>
    <row r="4008" spans="2:9" ht="15" customHeight="1" x14ac:dyDescent="0.25">
      <c r="B4008" s="9" t="s">
        <v>5003</v>
      </c>
      <c r="C4008" s="1">
        <v>2</v>
      </c>
      <c r="D4008" s="2" t="s">
        <v>8752</v>
      </c>
      <c r="E4008" s="16"/>
      <c r="F4008" s="16" t="str">
        <f>IF(INDEX(I.Electricity.ES3U13C9,2)="","",INDEX(I.Electricity.ES3U13C9,2))</f>
        <v/>
      </c>
      <c r="G4008" s="16"/>
      <c r="H4008" s="1" t="str">
        <f>IF(AND(I.Developer.ES3=TRUE,I.Facility.UnitCount&gt;=13,I.Developer.C9=TRUE,F4008=""),"Incomplete","Complete")</f>
        <v>Complete</v>
      </c>
      <c r="I4008" s="68" t="s">
        <v>5005</v>
      </c>
    </row>
    <row r="4009" spans="2:9" ht="15" customHeight="1" x14ac:dyDescent="0.25">
      <c r="B4009" s="7" t="s">
        <v>5003</v>
      </c>
      <c r="C4009" s="5">
        <v>3</v>
      </c>
      <c r="D4009" s="6" t="s">
        <v>8752</v>
      </c>
      <c r="E4009" s="76"/>
      <c r="F4009" s="76" t="str">
        <f>IF(INDEX(I.Electricity.ES3U13C9,3)="","",INDEX(I.Electricity.ES3U13C9,3))</f>
        <v/>
      </c>
      <c r="G4009" s="76"/>
      <c r="H4009" s="5" t="str">
        <f>IF(AND(I.Developer.ES3=TRUE,I.Facility.UnitCount&gt;=13,I.Developer.C9=TRUE,F4009=""),"Incomplete","Complete")</f>
        <v>Complete</v>
      </c>
      <c r="I4009" s="71" t="s">
        <v>5006</v>
      </c>
    </row>
    <row r="4010" spans="2:9" ht="15" customHeight="1" x14ac:dyDescent="0.25">
      <c r="B4010" s="9" t="s">
        <v>5007</v>
      </c>
      <c r="C4010" s="1">
        <v>1</v>
      </c>
      <c r="D4010" s="2" t="s">
        <v>8753</v>
      </c>
      <c r="E4010" s="16"/>
      <c r="F4010" s="16" t="str">
        <f>IF(INDEX(I.Electricity.ES3U14C9,1)="","",INDEX(I.Electricity.ES3U14C9,1))</f>
        <v/>
      </c>
      <c r="G4010" s="16"/>
      <c r="H4010" s="1" t="str">
        <f>IF(AND(I.Developer.ES3=TRUE,I.Facility.UnitCount&gt;=14,I.Developer.C9=TRUE,F4010=""),"Incomplete","Complete")</f>
        <v>Complete</v>
      </c>
      <c r="I4010" s="68" t="s">
        <v>5008</v>
      </c>
    </row>
    <row r="4011" spans="2:9" ht="15" customHeight="1" x14ac:dyDescent="0.25">
      <c r="B4011" s="9" t="s">
        <v>5007</v>
      </c>
      <c r="C4011" s="1">
        <v>2</v>
      </c>
      <c r="D4011" s="2" t="s">
        <v>8753</v>
      </c>
      <c r="E4011" s="16"/>
      <c r="F4011" s="16" t="str">
        <f>IF(INDEX(I.Electricity.ES3U14C9,2)="","",INDEX(I.Electricity.ES3U14C9,2))</f>
        <v/>
      </c>
      <c r="G4011" s="16"/>
      <c r="H4011" s="1" t="str">
        <f>IF(AND(I.Developer.ES3=TRUE,I.Facility.UnitCount&gt;=14,I.Developer.C9=TRUE,F4011=""),"Incomplete","Complete")</f>
        <v>Complete</v>
      </c>
      <c r="I4011" s="68" t="s">
        <v>5009</v>
      </c>
    </row>
    <row r="4012" spans="2:9" ht="15" customHeight="1" x14ac:dyDescent="0.25">
      <c r="B4012" s="7" t="s">
        <v>5007</v>
      </c>
      <c r="C4012" s="5">
        <v>3</v>
      </c>
      <c r="D4012" s="6" t="s">
        <v>8753</v>
      </c>
      <c r="E4012" s="76"/>
      <c r="F4012" s="76" t="str">
        <f>IF(INDEX(I.Electricity.ES3U14C9,3)="","",INDEX(I.Electricity.ES3U14C9,3))</f>
        <v/>
      </c>
      <c r="G4012" s="76"/>
      <c r="H4012" s="5" t="str">
        <f>IF(AND(I.Developer.ES3=TRUE,I.Facility.UnitCount&gt;=14,I.Developer.C9=TRUE,F4012=""),"Incomplete","Complete")</f>
        <v>Complete</v>
      </c>
      <c r="I4012" s="71" t="s">
        <v>5010</v>
      </c>
    </row>
    <row r="4013" spans="2:9" ht="15" customHeight="1" x14ac:dyDescent="0.25">
      <c r="B4013" s="9" t="s">
        <v>5011</v>
      </c>
      <c r="C4013" s="1">
        <v>1</v>
      </c>
      <c r="D4013" s="2" t="s">
        <v>8754</v>
      </c>
      <c r="E4013" s="16"/>
      <c r="F4013" s="16" t="str">
        <f>IF(INDEX(I.Electricity.ES3U15C9,1)="","",INDEX(I.Electricity.ES3U15C9,1))</f>
        <v/>
      </c>
      <c r="G4013" s="16"/>
      <c r="H4013" s="1" t="str">
        <f>IF(AND(I.Developer.ES3=TRUE,I.Facility.UnitCount&gt;=15,I.Developer.C9=TRUE,F4013=""),"Incomplete","Complete")</f>
        <v>Complete</v>
      </c>
      <c r="I4013" s="68" t="s">
        <v>5012</v>
      </c>
    </row>
    <row r="4014" spans="2:9" ht="15" customHeight="1" x14ac:dyDescent="0.25">
      <c r="B4014" s="9" t="s">
        <v>5011</v>
      </c>
      <c r="C4014" s="1">
        <v>2</v>
      </c>
      <c r="D4014" s="2" t="s">
        <v>8754</v>
      </c>
      <c r="E4014" s="16"/>
      <c r="F4014" s="16" t="str">
        <f>IF(INDEX(I.Electricity.ES3U15C9,2)="","",INDEX(I.Electricity.ES3U15C9,2))</f>
        <v/>
      </c>
      <c r="G4014" s="16"/>
      <c r="H4014" s="1" t="str">
        <f>IF(AND(I.Developer.ES3=TRUE,I.Facility.UnitCount&gt;=15,I.Developer.C9=TRUE,F4014=""),"Incomplete","Complete")</f>
        <v>Complete</v>
      </c>
      <c r="I4014" s="68" t="s">
        <v>5013</v>
      </c>
    </row>
    <row r="4015" spans="2:9" ht="15" customHeight="1" x14ac:dyDescent="0.25">
      <c r="B4015" s="7" t="s">
        <v>5011</v>
      </c>
      <c r="C4015" s="5">
        <v>3</v>
      </c>
      <c r="D4015" s="6" t="s">
        <v>8754</v>
      </c>
      <c r="E4015" s="76"/>
      <c r="F4015" s="76" t="str">
        <f>IF(INDEX(I.Electricity.ES3U15C9,3)="","",INDEX(I.Electricity.ES3U15C9,3))</f>
        <v/>
      </c>
      <c r="G4015" s="76"/>
      <c r="H4015" s="5" t="str">
        <f>IF(AND(I.Developer.ES3=TRUE,I.Facility.UnitCount&gt;=15,I.Developer.C9=TRUE,F4015=""),"Incomplete","Complete")</f>
        <v>Complete</v>
      </c>
      <c r="I4015" s="71" t="s">
        <v>5014</v>
      </c>
    </row>
    <row r="4016" spans="2:9" ht="15" customHeight="1" x14ac:dyDescent="0.25">
      <c r="B4016" s="9" t="s">
        <v>5015</v>
      </c>
      <c r="C4016" s="1">
        <v>1</v>
      </c>
      <c r="D4016" s="2" t="s">
        <v>8755</v>
      </c>
      <c r="E4016" s="16"/>
      <c r="F4016" s="16" t="str">
        <f>IF(INDEX(I.Electricity.ES3U16C9,1)="","",INDEX(I.Electricity.ES3U16C9,1))</f>
        <v/>
      </c>
      <c r="G4016" s="16"/>
      <c r="H4016" s="1" t="str">
        <f>IF(AND(I.Developer.ES3=TRUE,I.Facility.UnitCount&gt;=16,I.Developer.C9=TRUE,F4016=""),"Incomplete","Complete")</f>
        <v>Complete</v>
      </c>
      <c r="I4016" s="68" t="s">
        <v>5016</v>
      </c>
    </row>
    <row r="4017" spans="2:9" ht="15" customHeight="1" x14ac:dyDescent="0.25">
      <c r="B4017" s="9" t="s">
        <v>5015</v>
      </c>
      <c r="C4017" s="1">
        <v>2</v>
      </c>
      <c r="D4017" s="2" t="s">
        <v>8755</v>
      </c>
      <c r="E4017" s="16"/>
      <c r="F4017" s="16" t="str">
        <f>IF(INDEX(I.Electricity.ES3U16C9,2)="","",INDEX(I.Electricity.ES3U16C9,2))</f>
        <v/>
      </c>
      <c r="G4017" s="16"/>
      <c r="H4017" s="1" t="str">
        <f>IF(AND(I.Developer.ES3=TRUE,I.Facility.UnitCount&gt;=16,I.Developer.C9=TRUE,F4017=""),"Incomplete","Complete")</f>
        <v>Complete</v>
      </c>
      <c r="I4017" s="68" t="s">
        <v>5017</v>
      </c>
    </row>
    <row r="4018" spans="2:9" ht="15" customHeight="1" x14ac:dyDescent="0.25">
      <c r="B4018" s="7" t="s">
        <v>5015</v>
      </c>
      <c r="C4018" s="5">
        <v>3</v>
      </c>
      <c r="D4018" s="6" t="s">
        <v>8755</v>
      </c>
      <c r="E4018" s="76"/>
      <c r="F4018" s="76" t="str">
        <f>IF(INDEX(I.Electricity.ES3U16C9,3)="","",INDEX(I.Electricity.ES3U16C9,3))</f>
        <v/>
      </c>
      <c r="G4018" s="76"/>
      <c r="H4018" s="5" t="str">
        <f>IF(AND(I.Developer.ES3=TRUE,I.Facility.UnitCount&gt;=16,I.Developer.C9=TRUE,F4018=""),"Incomplete","Complete")</f>
        <v>Complete</v>
      </c>
      <c r="I4018" s="71" t="s">
        <v>5018</v>
      </c>
    </row>
    <row r="4019" spans="2:9" ht="15" customHeight="1" x14ac:dyDescent="0.25">
      <c r="B4019" s="9" t="s">
        <v>5019</v>
      </c>
      <c r="C4019" s="1">
        <v>1</v>
      </c>
      <c r="D4019" s="2" t="s">
        <v>8756</v>
      </c>
      <c r="E4019" s="16"/>
      <c r="F4019" s="16" t="str">
        <f>IF(INDEX(I.Electricity.ES3U17C9,1)="","",INDEX(I.Electricity.ES3U17C9,1))</f>
        <v/>
      </c>
      <c r="G4019" s="16"/>
      <c r="H4019" s="1" t="str">
        <f>IF(AND(I.Developer.ES3=TRUE,I.Facility.UnitCount&gt;=17,I.Developer.C9=TRUE,F4019=""),"Incomplete","Complete")</f>
        <v>Complete</v>
      </c>
      <c r="I4019" s="68" t="s">
        <v>5020</v>
      </c>
    </row>
    <row r="4020" spans="2:9" ht="15" customHeight="1" x14ac:dyDescent="0.25">
      <c r="B4020" s="9" t="s">
        <v>5019</v>
      </c>
      <c r="C4020" s="1">
        <v>2</v>
      </c>
      <c r="D4020" s="2" t="s">
        <v>8756</v>
      </c>
      <c r="E4020" s="16"/>
      <c r="F4020" s="16" t="str">
        <f>IF(INDEX(I.Electricity.ES3U17C9,2)="","",INDEX(I.Electricity.ES3U17C9,2))</f>
        <v/>
      </c>
      <c r="G4020" s="16"/>
      <c r="H4020" s="1" t="str">
        <f>IF(AND(I.Developer.ES3=TRUE,I.Facility.UnitCount&gt;=17,I.Developer.C9=TRUE,F4020=""),"Incomplete","Complete")</f>
        <v>Complete</v>
      </c>
      <c r="I4020" s="68" t="s">
        <v>5021</v>
      </c>
    </row>
    <row r="4021" spans="2:9" ht="15" customHeight="1" x14ac:dyDescent="0.25">
      <c r="B4021" s="7" t="s">
        <v>5019</v>
      </c>
      <c r="C4021" s="5">
        <v>3</v>
      </c>
      <c r="D4021" s="6" t="s">
        <v>8756</v>
      </c>
      <c r="E4021" s="76"/>
      <c r="F4021" s="76" t="str">
        <f>IF(INDEX(I.Electricity.ES3U17C9,3)="","",INDEX(I.Electricity.ES3U17C9,3))</f>
        <v/>
      </c>
      <c r="G4021" s="76"/>
      <c r="H4021" s="5" t="str">
        <f>IF(AND(I.Developer.ES3=TRUE,I.Facility.UnitCount&gt;=17,I.Developer.C9=TRUE,F4021=""),"Incomplete","Complete")</f>
        <v>Complete</v>
      </c>
      <c r="I4021" s="71" t="s">
        <v>5022</v>
      </c>
    </row>
    <row r="4022" spans="2:9" ht="15" customHeight="1" x14ac:dyDescent="0.25">
      <c r="B4022" s="9" t="s">
        <v>5023</v>
      </c>
      <c r="C4022" s="1">
        <v>1</v>
      </c>
      <c r="D4022" s="2" t="s">
        <v>8757</v>
      </c>
      <c r="E4022" s="16"/>
      <c r="F4022" s="16" t="str">
        <f>IF(INDEX(I.Electricity.ES3U18C9,1)="","",INDEX(I.Electricity.ES3U18C9,1))</f>
        <v/>
      </c>
      <c r="G4022" s="16"/>
      <c r="H4022" s="1" t="str">
        <f>IF(AND(I.Developer.ES3=TRUE,I.Facility.UnitCount&gt;=18,I.Developer.C9=TRUE,F4022=""),"Incomplete","Complete")</f>
        <v>Complete</v>
      </c>
      <c r="I4022" s="68" t="s">
        <v>5024</v>
      </c>
    </row>
    <row r="4023" spans="2:9" ht="15" customHeight="1" x14ac:dyDescent="0.25">
      <c r="B4023" s="9" t="s">
        <v>5023</v>
      </c>
      <c r="C4023" s="1">
        <v>2</v>
      </c>
      <c r="D4023" s="2" t="s">
        <v>8757</v>
      </c>
      <c r="E4023" s="16"/>
      <c r="F4023" s="16" t="str">
        <f>IF(INDEX(I.Electricity.ES3U18C9,2)="","",INDEX(I.Electricity.ES3U18C9,2))</f>
        <v/>
      </c>
      <c r="G4023" s="16"/>
      <c r="H4023" s="1" t="str">
        <f>IF(AND(I.Developer.ES3=TRUE,I.Facility.UnitCount&gt;=18,I.Developer.C9=TRUE,F4023=""),"Incomplete","Complete")</f>
        <v>Complete</v>
      </c>
      <c r="I4023" s="68" t="s">
        <v>5025</v>
      </c>
    </row>
    <row r="4024" spans="2:9" ht="15" customHeight="1" x14ac:dyDescent="0.25">
      <c r="B4024" s="7" t="s">
        <v>5023</v>
      </c>
      <c r="C4024" s="5">
        <v>3</v>
      </c>
      <c r="D4024" s="6" t="s">
        <v>8757</v>
      </c>
      <c r="E4024" s="76"/>
      <c r="F4024" s="76" t="str">
        <f>IF(INDEX(I.Electricity.ES3U18C9,3)="","",INDEX(I.Electricity.ES3U18C9,3))</f>
        <v/>
      </c>
      <c r="G4024" s="76"/>
      <c r="H4024" s="5" t="str">
        <f>IF(AND(I.Developer.ES3=TRUE,I.Facility.UnitCount&gt;=18,I.Developer.C9=TRUE,F4024=""),"Incomplete","Complete")</f>
        <v>Complete</v>
      </c>
      <c r="I4024" s="71" t="s">
        <v>5026</v>
      </c>
    </row>
    <row r="4025" spans="2:9" ht="15" customHeight="1" x14ac:dyDescent="0.25">
      <c r="B4025" s="9" t="s">
        <v>5027</v>
      </c>
      <c r="C4025" s="1">
        <v>1</v>
      </c>
      <c r="D4025" s="2" t="s">
        <v>8758</v>
      </c>
      <c r="E4025" s="16"/>
      <c r="F4025" s="16" t="str">
        <f>IF(INDEX(I.Electricity.ES3U19C9,1)="","",INDEX(I.Electricity.ES3U19C9,1))</f>
        <v/>
      </c>
      <c r="G4025" s="16"/>
      <c r="H4025" s="1" t="str">
        <f>IF(AND(I.Developer.ES3=TRUE,I.Facility.UnitCount&gt;=19,I.Developer.C9=TRUE,F4025=""),"Incomplete","Complete")</f>
        <v>Complete</v>
      </c>
      <c r="I4025" s="68" t="s">
        <v>5028</v>
      </c>
    </row>
    <row r="4026" spans="2:9" ht="15" customHeight="1" x14ac:dyDescent="0.25">
      <c r="B4026" s="9" t="s">
        <v>5027</v>
      </c>
      <c r="C4026" s="1">
        <v>2</v>
      </c>
      <c r="D4026" s="2" t="s">
        <v>8758</v>
      </c>
      <c r="E4026" s="16"/>
      <c r="F4026" s="16" t="str">
        <f>IF(INDEX(I.Electricity.ES3U19C9,2)="","",INDEX(I.Electricity.ES3U19C9,2))</f>
        <v/>
      </c>
      <c r="G4026" s="16"/>
      <c r="H4026" s="1" t="str">
        <f>IF(AND(I.Developer.ES3=TRUE,I.Facility.UnitCount&gt;=19,I.Developer.C9=TRUE,F4026=""),"Incomplete","Complete")</f>
        <v>Complete</v>
      </c>
      <c r="I4026" s="68" t="s">
        <v>5029</v>
      </c>
    </row>
    <row r="4027" spans="2:9" ht="15" customHeight="1" x14ac:dyDescent="0.25">
      <c r="B4027" s="7" t="s">
        <v>5027</v>
      </c>
      <c r="C4027" s="5">
        <v>3</v>
      </c>
      <c r="D4027" s="6" t="s">
        <v>8758</v>
      </c>
      <c r="E4027" s="76"/>
      <c r="F4027" s="76" t="str">
        <f>IF(INDEX(I.Electricity.ES3U19C9,3)="","",INDEX(I.Electricity.ES3U19C9,3))</f>
        <v/>
      </c>
      <c r="G4027" s="76"/>
      <c r="H4027" s="5" t="str">
        <f>IF(AND(I.Developer.ES3=TRUE,I.Facility.UnitCount&gt;=19,I.Developer.C9=TRUE,F4027=""),"Incomplete","Complete")</f>
        <v>Complete</v>
      </c>
      <c r="I4027" s="71" t="s">
        <v>5030</v>
      </c>
    </row>
    <row r="4028" spans="2:9" ht="15" customHeight="1" x14ac:dyDescent="0.25">
      <c r="B4028" s="9" t="s">
        <v>5031</v>
      </c>
      <c r="C4028" s="1">
        <v>1</v>
      </c>
      <c r="D4028" s="2" t="s">
        <v>8759</v>
      </c>
      <c r="E4028" s="16"/>
      <c r="F4028" s="16" t="str">
        <f>IF(INDEX(I.Electricity.ES3U20C9,1)="","",INDEX(I.Electricity.ES3U20C9,1))</f>
        <v/>
      </c>
      <c r="G4028" s="16"/>
      <c r="H4028" s="1" t="str">
        <f>IF(AND(I.Developer.ES3=TRUE,I.Facility.UnitCount&gt;=20,I.Developer.C9=TRUE,F4028=""),"Incomplete","Complete")</f>
        <v>Complete</v>
      </c>
      <c r="I4028" s="68" t="s">
        <v>5032</v>
      </c>
    </row>
    <row r="4029" spans="2:9" ht="15" customHeight="1" x14ac:dyDescent="0.25">
      <c r="B4029" s="9" t="s">
        <v>5031</v>
      </c>
      <c r="C4029" s="1">
        <v>2</v>
      </c>
      <c r="D4029" s="2" t="s">
        <v>8759</v>
      </c>
      <c r="E4029" s="16"/>
      <c r="F4029" s="16" t="str">
        <f>IF(INDEX(I.Electricity.ES3U20C9,2)="","",INDEX(I.Electricity.ES3U20C9,2))</f>
        <v/>
      </c>
      <c r="G4029" s="16"/>
      <c r="H4029" s="1" t="str">
        <f>IF(AND(I.Developer.ES3=TRUE,I.Facility.UnitCount&gt;=20,I.Developer.C9=TRUE,F4029=""),"Incomplete","Complete")</f>
        <v>Complete</v>
      </c>
      <c r="I4029" s="68" t="s">
        <v>5033</v>
      </c>
    </row>
    <row r="4030" spans="2:9" ht="15" customHeight="1" x14ac:dyDescent="0.25">
      <c r="B4030" s="7" t="s">
        <v>5031</v>
      </c>
      <c r="C4030" s="5">
        <v>3</v>
      </c>
      <c r="D4030" s="6" t="s">
        <v>8759</v>
      </c>
      <c r="E4030" s="76"/>
      <c r="F4030" s="76" t="str">
        <f>IF(INDEX(I.Electricity.ES3U20C9,3)="","",INDEX(I.Electricity.ES3U20C9,3))</f>
        <v/>
      </c>
      <c r="G4030" s="76"/>
      <c r="H4030" s="5" t="str">
        <f>IF(AND(I.Developer.ES3=TRUE,I.Facility.UnitCount&gt;=20,I.Developer.C9=TRUE,F4030=""),"Incomplete","Complete")</f>
        <v>Complete</v>
      </c>
      <c r="I4030" s="71" t="s">
        <v>5034</v>
      </c>
    </row>
    <row r="4031" spans="2:9" ht="15" customHeight="1" x14ac:dyDescent="0.25">
      <c r="B4031" s="9" t="s">
        <v>5035</v>
      </c>
      <c r="C4031" s="1">
        <v>1</v>
      </c>
      <c r="D4031" s="2" t="s">
        <v>8760</v>
      </c>
      <c r="E4031" s="16"/>
      <c r="F4031" s="16" t="str">
        <f>IF(I.Electricity.ES4U1Quantity="","",I.Electricity.ES4U1Quantity)</f>
        <v/>
      </c>
      <c r="G4031" s="16"/>
      <c r="H4031" s="1" t="str">
        <f>IF(AND(I.Developer.ES4=TRUE,I.Facility.UnitCount&gt;=1,I.Electricity.ES4U1Quantity=""),"Incomplete","Complete")</f>
        <v>Complete</v>
      </c>
      <c r="I4031" s="68" t="s">
        <v>5036</v>
      </c>
    </row>
    <row r="4032" spans="2:9" ht="15" customHeight="1" x14ac:dyDescent="0.25">
      <c r="B4032" s="9" t="s">
        <v>5037</v>
      </c>
      <c r="C4032" s="1">
        <v>1</v>
      </c>
      <c r="D4032" s="2" t="s">
        <v>8761</v>
      </c>
      <c r="E4032" s="16"/>
      <c r="F4032" s="16" t="str">
        <f>IF(I.Electricity.ES4U2Quantity="","",I.Electricity.ES4U2Quantity)</f>
        <v/>
      </c>
      <c r="G4032" s="16"/>
      <c r="H4032" s="1" t="str">
        <f>IF(AND(I.Developer.ES4=TRUE,I.Facility.UnitCount&gt;=2,I.Electricity.ES4U2Quantity=""),"Incomplete","Complete")</f>
        <v>Complete</v>
      </c>
      <c r="I4032" s="68" t="s">
        <v>5038</v>
      </c>
    </row>
    <row r="4033" spans="2:9" ht="15" customHeight="1" x14ac:dyDescent="0.25">
      <c r="B4033" s="9" t="s">
        <v>5039</v>
      </c>
      <c r="C4033" s="1">
        <v>1</v>
      </c>
      <c r="D4033" s="2" t="s">
        <v>8762</v>
      </c>
      <c r="E4033" s="16"/>
      <c r="F4033" s="16" t="str">
        <f>IF(I.Electricity.ES4U3Quantity="","",I.Electricity.ES4U3Quantity)</f>
        <v/>
      </c>
      <c r="G4033" s="16"/>
      <c r="H4033" s="1" t="str">
        <f>IF(AND(I.Developer.ES4=TRUE,I.Facility.UnitCount&gt;=3,I.Electricity.ES4U3Quantity=""),"Incomplete","Complete")</f>
        <v>Complete</v>
      </c>
      <c r="I4033" s="68" t="s">
        <v>5040</v>
      </c>
    </row>
    <row r="4034" spans="2:9" ht="15" customHeight="1" x14ac:dyDescent="0.25">
      <c r="B4034" s="9" t="s">
        <v>5041</v>
      </c>
      <c r="C4034" s="1">
        <v>1</v>
      </c>
      <c r="D4034" s="2" t="s">
        <v>8763</v>
      </c>
      <c r="E4034" s="16"/>
      <c r="F4034" s="16" t="str">
        <f>IF(I.Electricity.ES4U4Quantity="","",I.Electricity.ES4U4Quantity)</f>
        <v/>
      </c>
      <c r="G4034" s="16"/>
      <c r="H4034" s="1" t="str">
        <f>IF(AND(I.Developer.ES4=TRUE,I.Facility.UnitCount&gt;=4,I.Electricity.ES4U4Quantity=""),"Incomplete","Complete")</f>
        <v>Complete</v>
      </c>
      <c r="I4034" s="68" t="s">
        <v>5042</v>
      </c>
    </row>
    <row r="4035" spans="2:9" ht="15" customHeight="1" x14ac:dyDescent="0.25">
      <c r="B4035" s="9" t="s">
        <v>5043</v>
      </c>
      <c r="C4035" s="1">
        <v>1</v>
      </c>
      <c r="D4035" s="2" t="s">
        <v>8764</v>
      </c>
      <c r="E4035" s="16"/>
      <c r="F4035" s="16" t="str">
        <f>IF(I.Electricity.ES4U5Quantity="","",I.Electricity.ES4U5Quantity)</f>
        <v/>
      </c>
      <c r="G4035" s="16"/>
      <c r="H4035" s="1" t="str">
        <f>IF(AND(I.Developer.ES4=TRUE,I.Facility.UnitCount&gt;=5,I.Electricity.ES4U5Quantity=""),"Incomplete","Complete")</f>
        <v>Complete</v>
      </c>
      <c r="I4035" s="68" t="s">
        <v>5044</v>
      </c>
    </row>
    <row r="4036" spans="2:9" ht="15" customHeight="1" x14ac:dyDescent="0.25">
      <c r="B4036" s="9" t="s">
        <v>5045</v>
      </c>
      <c r="C4036" s="1">
        <v>1</v>
      </c>
      <c r="D4036" s="2" t="s">
        <v>8765</v>
      </c>
      <c r="E4036" s="16"/>
      <c r="F4036" s="16" t="str">
        <f>IF(I.Electricity.ES4U6Quantity="","",I.Electricity.ES4U6Quantity)</f>
        <v/>
      </c>
      <c r="G4036" s="16"/>
      <c r="H4036" s="1" t="str">
        <f>IF(AND(I.Developer.ES4=TRUE,I.Facility.UnitCount&gt;=6,I.Electricity.ES4U6Quantity=""),"Incomplete","Complete")</f>
        <v>Complete</v>
      </c>
      <c r="I4036" s="68" t="s">
        <v>5046</v>
      </c>
    </row>
    <row r="4037" spans="2:9" ht="15" customHeight="1" x14ac:dyDescent="0.25">
      <c r="B4037" s="9" t="s">
        <v>5047</v>
      </c>
      <c r="C4037" s="1">
        <v>1</v>
      </c>
      <c r="D4037" s="2" t="s">
        <v>8766</v>
      </c>
      <c r="E4037" s="16"/>
      <c r="F4037" s="16" t="str">
        <f>IF(I.Electricity.ES4U7Quantity="","",I.Electricity.ES4U7Quantity)</f>
        <v/>
      </c>
      <c r="G4037" s="16"/>
      <c r="H4037" s="1" t="str">
        <f>IF(AND(I.Developer.ES4=TRUE,I.Facility.UnitCount&gt;=7,I.Electricity.ES4U7Quantity=""),"Incomplete","Complete")</f>
        <v>Complete</v>
      </c>
      <c r="I4037" s="68" t="s">
        <v>5048</v>
      </c>
    </row>
    <row r="4038" spans="2:9" ht="15" customHeight="1" x14ac:dyDescent="0.25">
      <c r="B4038" s="9" t="s">
        <v>5049</v>
      </c>
      <c r="C4038" s="1">
        <v>1</v>
      </c>
      <c r="D4038" s="2" t="s">
        <v>8767</v>
      </c>
      <c r="E4038" s="16"/>
      <c r="F4038" s="16" t="str">
        <f>IF(I.Electricity.ES4U8Quantity="","",I.Electricity.ES4U8Quantity)</f>
        <v/>
      </c>
      <c r="G4038" s="16"/>
      <c r="H4038" s="1" t="str">
        <f>IF(AND(I.Developer.ES4=TRUE,I.Facility.UnitCount&gt;=8,I.Electricity.ES4U8Quantity=""),"Incomplete","Complete")</f>
        <v>Complete</v>
      </c>
      <c r="I4038" s="68" t="s">
        <v>5050</v>
      </c>
    </row>
    <row r="4039" spans="2:9" ht="15" customHeight="1" x14ac:dyDescent="0.25">
      <c r="B4039" s="9" t="s">
        <v>5051</v>
      </c>
      <c r="C4039" s="1">
        <v>1</v>
      </c>
      <c r="D4039" s="2" t="s">
        <v>8768</v>
      </c>
      <c r="E4039" s="16"/>
      <c r="F4039" s="16" t="str">
        <f>IF(I.Electricity.ES4U9Quantity="","",I.Electricity.ES4U9Quantity)</f>
        <v/>
      </c>
      <c r="G4039" s="16"/>
      <c r="H4039" s="1" t="str">
        <f>IF(AND(I.Developer.ES4=TRUE,I.Facility.UnitCount&gt;=9,I.Electricity.ES4U9Quantity=""),"Incomplete","Complete")</f>
        <v>Complete</v>
      </c>
      <c r="I4039" s="68" t="s">
        <v>5052</v>
      </c>
    </row>
    <row r="4040" spans="2:9" ht="15" customHeight="1" x14ac:dyDescent="0.25">
      <c r="B4040" s="9" t="s">
        <v>5053</v>
      </c>
      <c r="C4040" s="1">
        <v>1</v>
      </c>
      <c r="D4040" s="2" t="s">
        <v>8769</v>
      </c>
      <c r="E4040" s="16"/>
      <c r="F4040" s="16" t="str">
        <f>IF(I.Electricity.ES4U10Quantity="","",I.Electricity.ES4U10Quantity)</f>
        <v/>
      </c>
      <c r="G4040" s="16"/>
      <c r="H4040" s="1" t="str">
        <f>IF(AND(I.Developer.ES4=TRUE,I.Facility.UnitCount&gt;=10,I.Electricity.ES4U10Quantity=""),"Incomplete","Complete")</f>
        <v>Complete</v>
      </c>
      <c r="I4040" s="68" t="s">
        <v>5054</v>
      </c>
    </row>
    <row r="4041" spans="2:9" ht="15" customHeight="1" x14ac:dyDescent="0.25">
      <c r="B4041" s="9" t="s">
        <v>5055</v>
      </c>
      <c r="C4041" s="1">
        <v>1</v>
      </c>
      <c r="D4041" s="2" t="s">
        <v>8770</v>
      </c>
      <c r="E4041" s="16"/>
      <c r="F4041" s="16" t="str">
        <f>IF(I.Electricity.ES4U11Quantity="","",I.Electricity.ES4U11Quantity)</f>
        <v/>
      </c>
      <c r="G4041" s="16"/>
      <c r="H4041" s="1" t="str">
        <f>IF(AND(I.Developer.ES4=TRUE,I.Facility.UnitCount&gt;=11,I.Electricity.ES4U11Quantity=""),"Incomplete","Complete")</f>
        <v>Complete</v>
      </c>
      <c r="I4041" s="68" t="s">
        <v>5056</v>
      </c>
    </row>
    <row r="4042" spans="2:9" ht="15" customHeight="1" x14ac:dyDescent="0.25">
      <c r="B4042" s="9" t="s">
        <v>5057</v>
      </c>
      <c r="C4042" s="1">
        <v>1</v>
      </c>
      <c r="D4042" s="2" t="s">
        <v>8771</v>
      </c>
      <c r="E4042" s="16"/>
      <c r="F4042" s="16" t="str">
        <f>IF(I.Electricity.ES4U12Quantity="","",I.Electricity.ES4U12Quantity)</f>
        <v/>
      </c>
      <c r="G4042" s="16"/>
      <c r="H4042" s="1" t="str">
        <f>IF(AND(I.Developer.ES4=TRUE,I.Facility.UnitCount&gt;=12,I.Electricity.ES4U12Quantity=""),"Incomplete","Complete")</f>
        <v>Complete</v>
      </c>
      <c r="I4042" s="68" t="s">
        <v>5058</v>
      </c>
    </row>
    <row r="4043" spans="2:9" ht="15" customHeight="1" x14ac:dyDescent="0.25">
      <c r="B4043" s="9" t="s">
        <v>5059</v>
      </c>
      <c r="C4043" s="1">
        <v>1</v>
      </c>
      <c r="D4043" s="2" t="s">
        <v>8772</v>
      </c>
      <c r="E4043" s="16"/>
      <c r="F4043" s="16" t="str">
        <f>IF(I.Electricity.ES4U13Quantity="","",I.Electricity.ES4U13Quantity)</f>
        <v/>
      </c>
      <c r="G4043" s="16"/>
      <c r="H4043" s="1" t="str">
        <f>IF(AND(I.Developer.ES4=TRUE,I.Facility.UnitCount&gt;=13,I.Electricity.ES4U13Quantity=""),"Incomplete","Complete")</f>
        <v>Complete</v>
      </c>
      <c r="I4043" s="68" t="s">
        <v>5060</v>
      </c>
    </row>
    <row r="4044" spans="2:9" ht="15" customHeight="1" x14ac:dyDescent="0.25">
      <c r="B4044" s="9" t="s">
        <v>5061</v>
      </c>
      <c r="C4044" s="1">
        <v>1</v>
      </c>
      <c r="D4044" s="2" t="s">
        <v>8773</v>
      </c>
      <c r="E4044" s="16"/>
      <c r="F4044" s="16" t="str">
        <f>IF(I.Electricity.ES4U14Quantity="","",I.Electricity.ES4U14Quantity)</f>
        <v/>
      </c>
      <c r="G4044" s="16"/>
      <c r="H4044" s="1" t="str">
        <f>IF(AND(I.Developer.ES4=TRUE,I.Facility.UnitCount&gt;=14,I.Electricity.ES4U14Quantity=""),"Incomplete","Complete")</f>
        <v>Complete</v>
      </c>
      <c r="I4044" s="68" t="s">
        <v>5062</v>
      </c>
    </row>
    <row r="4045" spans="2:9" ht="15" customHeight="1" x14ac:dyDescent="0.25">
      <c r="B4045" s="9" t="s">
        <v>5063</v>
      </c>
      <c r="C4045" s="1">
        <v>1</v>
      </c>
      <c r="D4045" s="2" t="s">
        <v>8774</v>
      </c>
      <c r="E4045" s="16"/>
      <c r="F4045" s="16" t="str">
        <f>IF(I.Electricity.ES4U15Quantity="","",I.Electricity.ES4U15Quantity)</f>
        <v/>
      </c>
      <c r="G4045" s="16"/>
      <c r="H4045" s="1" t="str">
        <f>IF(AND(I.Developer.ES4=TRUE,I.Facility.UnitCount&gt;=15,I.Electricity.ES4U15Quantity=""),"Incomplete","Complete")</f>
        <v>Complete</v>
      </c>
      <c r="I4045" s="68" t="s">
        <v>5064</v>
      </c>
    </row>
    <row r="4046" spans="2:9" ht="15" customHeight="1" x14ac:dyDescent="0.25">
      <c r="B4046" s="9" t="s">
        <v>5065</v>
      </c>
      <c r="C4046" s="1">
        <v>1</v>
      </c>
      <c r="D4046" s="2" t="s">
        <v>8775</v>
      </c>
      <c r="E4046" s="16"/>
      <c r="F4046" s="16" t="str">
        <f>IF(I.Electricity.ES4U16Quantity="","",I.Electricity.ES4U16Quantity)</f>
        <v/>
      </c>
      <c r="G4046" s="16"/>
      <c r="H4046" s="1" t="str">
        <f>IF(AND(I.Developer.ES4=TRUE,I.Facility.UnitCount&gt;=16,I.Electricity.ES4U16Quantity=""),"Incomplete","Complete")</f>
        <v>Complete</v>
      </c>
      <c r="I4046" s="68" t="s">
        <v>5066</v>
      </c>
    </row>
    <row r="4047" spans="2:9" ht="15" customHeight="1" x14ac:dyDescent="0.25">
      <c r="B4047" s="9" t="s">
        <v>5067</v>
      </c>
      <c r="C4047" s="1">
        <v>1</v>
      </c>
      <c r="D4047" s="2" t="s">
        <v>8776</v>
      </c>
      <c r="E4047" s="16"/>
      <c r="F4047" s="16" t="str">
        <f>IF(I.Electricity.ES4U17Quantity="","",I.Electricity.ES4U17Quantity)</f>
        <v/>
      </c>
      <c r="G4047" s="16"/>
      <c r="H4047" s="1" t="str">
        <f>IF(AND(I.Developer.ES4=TRUE,I.Facility.UnitCount&gt;=17,I.Electricity.ES4U17Quantity=""),"Incomplete","Complete")</f>
        <v>Complete</v>
      </c>
      <c r="I4047" s="68" t="s">
        <v>5068</v>
      </c>
    </row>
    <row r="4048" spans="2:9" ht="15" customHeight="1" x14ac:dyDescent="0.25">
      <c r="B4048" s="9" t="s">
        <v>5069</v>
      </c>
      <c r="C4048" s="1">
        <v>1</v>
      </c>
      <c r="D4048" s="2" t="s">
        <v>8777</v>
      </c>
      <c r="E4048" s="16"/>
      <c r="F4048" s="16" t="str">
        <f>IF(I.Electricity.ES4U18Quantity="","",I.Electricity.ES4U18Quantity)</f>
        <v/>
      </c>
      <c r="G4048" s="16"/>
      <c r="H4048" s="1" t="str">
        <f>IF(AND(I.Developer.ES4=TRUE,I.Facility.UnitCount&gt;=18,I.Electricity.ES4U18Quantity=""),"Incomplete","Complete")</f>
        <v>Complete</v>
      </c>
      <c r="I4048" s="68" t="s">
        <v>5070</v>
      </c>
    </row>
    <row r="4049" spans="2:9" ht="15" customHeight="1" x14ac:dyDescent="0.25">
      <c r="B4049" s="9" t="s">
        <v>5071</v>
      </c>
      <c r="C4049" s="1">
        <v>1</v>
      </c>
      <c r="D4049" s="2" t="s">
        <v>8778</v>
      </c>
      <c r="E4049" s="16"/>
      <c r="F4049" s="16" t="str">
        <f>IF(I.Electricity.ES4U19Quantity="","",I.Electricity.ES4U19Quantity)</f>
        <v/>
      </c>
      <c r="G4049" s="16"/>
      <c r="H4049" s="1" t="str">
        <f>IF(AND(I.Developer.ES4=TRUE,I.Facility.UnitCount&gt;=19,I.Electricity.ES4U19Quantity=""),"Incomplete","Complete")</f>
        <v>Complete</v>
      </c>
      <c r="I4049" s="68" t="s">
        <v>5072</v>
      </c>
    </row>
    <row r="4050" spans="2:9" ht="15" customHeight="1" x14ac:dyDescent="0.25">
      <c r="B4050" s="7" t="s">
        <v>5073</v>
      </c>
      <c r="C4050" s="5">
        <v>1</v>
      </c>
      <c r="D4050" s="6" t="s">
        <v>8779</v>
      </c>
      <c r="E4050" s="76"/>
      <c r="F4050" s="76" t="str">
        <f>IF(I.Electricity.ES4U20Quantity="","",I.Electricity.ES4U20Quantity)</f>
        <v/>
      </c>
      <c r="G4050" s="76"/>
      <c r="H4050" s="5" t="str">
        <f>IF(AND(I.Developer.ES4=TRUE,I.Facility.UnitCount&gt;=20,I.Electricity.ES4U20Quantity=""),"Incomplete","Complete")</f>
        <v>Complete</v>
      </c>
      <c r="I4050" s="71" t="s">
        <v>5074</v>
      </c>
    </row>
    <row r="4051" spans="2:9" ht="15" customHeight="1" x14ac:dyDescent="0.25">
      <c r="B4051" s="9" t="s">
        <v>5075</v>
      </c>
      <c r="C4051" s="1">
        <v>1</v>
      </c>
      <c r="D4051" s="2" t="s">
        <v>8780</v>
      </c>
      <c r="E4051" s="16"/>
      <c r="F4051" s="16" t="str">
        <f>IF(INDEX(I.Electricity.ES4U1C1,1)="","",INDEX(I.Electricity.ES4U1C1,1))</f>
        <v/>
      </c>
      <c r="G4051" s="16"/>
      <c r="H4051" s="1" t="str">
        <f>IF(AND(I.Developer.ES4=TRUE,I.Facility.UnitCount&gt;=1,I.Developer.C1=TRUE,F4051=""),"Incomplete","Complete")</f>
        <v>Complete</v>
      </c>
      <c r="I4051" s="68" t="s">
        <v>5076</v>
      </c>
    </row>
    <row r="4052" spans="2:9" ht="15" customHeight="1" x14ac:dyDescent="0.25">
      <c r="B4052" s="9" t="s">
        <v>5075</v>
      </c>
      <c r="C4052" s="1">
        <v>2</v>
      </c>
      <c r="D4052" s="2" t="s">
        <v>8780</v>
      </c>
      <c r="E4052" s="16"/>
      <c r="F4052" s="16" t="str">
        <f>IF(INDEX(I.Electricity.ES4U1C1,2)="","",INDEX(I.Electricity.ES4U1C1,2))</f>
        <v/>
      </c>
      <c r="G4052" s="16"/>
      <c r="H4052" s="1" t="str">
        <f>IF(AND(I.Developer.ES4=TRUE,I.Facility.UnitCount&gt;=1,I.Developer.C1=TRUE,F4052=""),"Incomplete","Complete")</f>
        <v>Complete</v>
      </c>
      <c r="I4052" s="68" t="s">
        <v>5077</v>
      </c>
    </row>
    <row r="4053" spans="2:9" ht="15" customHeight="1" x14ac:dyDescent="0.25">
      <c r="B4053" s="7" t="s">
        <v>5075</v>
      </c>
      <c r="C4053" s="5">
        <v>3</v>
      </c>
      <c r="D4053" s="6" t="s">
        <v>8780</v>
      </c>
      <c r="E4053" s="76"/>
      <c r="F4053" s="76" t="str">
        <f>IF(INDEX(I.Electricity.ES4U1C1,3)="","",INDEX(I.Electricity.ES4U1C1,3))</f>
        <v/>
      </c>
      <c r="G4053" s="76"/>
      <c r="H4053" s="5" t="str">
        <f>IF(AND(I.Developer.ES4=TRUE,I.Facility.UnitCount&gt;=1,I.Developer.C1=TRUE,F4053=""),"Incomplete","Complete")</f>
        <v>Complete</v>
      </c>
      <c r="I4053" s="71" t="s">
        <v>5078</v>
      </c>
    </row>
    <row r="4054" spans="2:9" ht="15" customHeight="1" x14ac:dyDescent="0.25">
      <c r="B4054" s="9" t="s">
        <v>5079</v>
      </c>
      <c r="C4054" s="1">
        <v>1</v>
      </c>
      <c r="D4054" s="2" t="s">
        <v>8781</v>
      </c>
      <c r="E4054" s="16"/>
      <c r="F4054" s="16" t="str">
        <f>IF(INDEX(I.Electricity.ES4U2C1,1)="","",INDEX(I.Electricity.ES4U2C1,1))</f>
        <v/>
      </c>
      <c r="G4054" s="16"/>
      <c r="H4054" s="1" t="str">
        <f>IF(AND(I.Developer.ES4=TRUE,I.Facility.UnitCount&gt;=2,I.Developer.C1=TRUE,F4054=""),"Incomplete","Complete")</f>
        <v>Complete</v>
      </c>
      <c r="I4054" s="68" t="s">
        <v>5080</v>
      </c>
    </row>
    <row r="4055" spans="2:9" ht="15" customHeight="1" x14ac:dyDescent="0.25">
      <c r="B4055" s="9" t="s">
        <v>5079</v>
      </c>
      <c r="C4055" s="1">
        <v>2</v>
      </c>
      <c r="D4055" s="2" t="s">
        <v>8781</v>
      </c>
      <c r="E4055" s="16"/>
      <c r="F4055" s="16" t="str">
        <f>IF(INDEX(I.Electricity.ES4U2C1,2)="","",INDEX(I.Electricity.ES4U2C1,2))</f>
        <v/>
      </c>
      <c r="G4055" s="16"/>
      <c r="H4055" s="1" t="str">
        <f>IF(AND(I.Developer.ES4=TRUE,I.Facility.UnitCount&gt;=2,I.Developer.C1=TRUE,F4055=""),"Incomplete","Complete")</f>
        <v>Complete</v>
      </c>
      <c r="I4055" s="68" t="s">
        <v>5081</v>
      </c>
    </row>
    <row r="4056" spans="2:9" ht="15" customHeight="1" x14ac:dyDescent="0.25">
      <c r="B4056" s="7" t="s">
        <v>5079</v>
      </c>
      <c r="C4056" s="5">
        <v>3</v>
      </c>
      <c r="D4056" s="6" t="s">
        <v>8781</v>
      </c>
      <c r="E4056" s="76"/>
      <c r="F4056" s="76" t="str">
        <f>IF(INDEX(I.Electricity.ES4U2C1,3)="","",INDEX(I.Electricity.ES4U2C1,3))</f>
        <v/>
      </c>
      <c r="G4056" s="76"/>
      <c r="H4056" s="5" t="str">
        <f>IF(AND(I.Developer.ES4=TRUE,I.Facility.UnitCount&gt;=2,I.Developer.C1=TRUE,F4056=""),"Incomplete","Complete")</f>
        <v>Complete</v>
      </c>
      <c r="I4056" s="71" t="s">
        <v>5082</v>
      </c>
    </row>
    <row r="4057" spans="2:9" ht="15" customHeight="1" x14ac:dyDescent="0.25">
      <c r="B4057" s="9" t="s">
        <v>5083</v>
      </c>
      <c r="C4057" s="1">
        <v>1</v>
      </c>
      <c r="D4057" s="2" t="s">
        <v>8782</v>
      </c>
      <c r="E4057" s="16"/>
      <c r="F4057" s="16" t="str">
        <f>IF(INDEX(I.Electricity.ES4U3C1,1)="","",INDEX(I.Electricity.ES4U3C1,1))</f>
        <v/>
      </c>
      <c r="G4057" s="16"/>
      <c r="H4057" s="1" t="str">
        <f>IF(AND(I.Developer.ES4=TRUE,I.Facility.UnitCount&gt;=3,I.Developer.C1=TRUE,F4057=""),"Incomplete","Complete")</f>
        <v>Complete</v>
      </c>
      <c r="I4057" s="68" t="s">
        <v>5084</v>
      </c>
    </row>
    <row r="4058" spans="2:9" ht="15" customHeight="1" x14ac:dyDescent="0.25">
      <c r="B4058" s="9" t="s">
        <v>5083</v>
      </c>
      <c r="C4058" s="1">
        <v>2</v>
      </c>
      <c r="D4058" s="2" t="s">
        <v>8782</v>
      </c>
      <c r="E4058" s="16"/>
      <c r="F4058" s="16" t="str">
        <f>IF(INDEX(I.Electricity.ES4U3C1,2)="","",INDEX(I.Electricity.ES4U3C1,2))</f>
        <v/>
      </c>
      <c r="G4058" s="16"/>
      <c r="H4058" s="1" t="str">
        <f>IF(AND(I.Developer.ES4=TRUE,I.Facility.UnitCount&gt;=3,I.Developer.C1=TRUE,F4058=""),"Incomplete","Complete")</f>
        <v>Complete</v>
      </c>
      <c r="I4058" s="68" t="s">
        <v>5085</v>
      </c>
    </row>
    <row r="4059" spans="2:9" ht="15" customHeight="1" x14ac:dyDescent="0.25">
      <c r="B4059" s="7" t="s">
        <v>5083</v>
      </c>
      <c r="C4059" s="5">
        <v>3</v>
      </c>
      <c r="D4059" s="6" t="s">
        <v>8782</v>
      </c>
      <c r="E4059" s="76"/>
      <c r="F4059" s="76" t="str">
        <f>IF(INDEX(I.Electricity.ES4U3C1,3)="","",INDEX(I.Electricity.ES4U3C1,3))</f>
        <v/>
      </c>
      <c r="G4059" s="76"/>
      <c r="H4059" s="5" t="str">
        <f>IF(AND(I.Developer.ES4=TRUE,I.Facility.UnitCount&gt;=3,I.Developer.C1=TRUE,F4059=""),"Incomplete","Complete")</f>
        <v>Complete</v>
      </c>
      <c r="I4059" s="71" t="s">
        <v>5086</v>
      </c>
    </row>
    <row r="4060" spans="2:9" ht="15" customHeight="1" x14ac:dyDescent="0.25">
      <c r="B4060" s="9" t="s">
        <v>5087</v>
      </c>
      <c r="C4060" s="1">
        <v>1</v>
      </c>
      <c r="D4060" s="2" t="s">
        <v>8783</v>
      </c>
      <c r="E4060" s="16"/>
      <c r="F4060" s="16" t="str">
        <f>IF(INDEX(I.Electricity.ES4U4C1,1)="","",INDEX(I.Electricity.ES4U4C1,1))</f>
        <v/>
      </c>
      <c r="G4060" s="16"/>
      <c r="H4060" s="1" t="str">
        <f>IF(AND(I.Developer.ES4=TRUE,I.Facility.UnitCount&gt;=4,I.Developer.C1=TRUE,F4060=""),"Incomplete","Complete")</f>
        <v>Complete</v>
      </c>
      <c r="I4060" s="68" t="s">
        <v>5088</v>
      </c>
    </row>
    <row r="4061" spans="2:9" ht="15" customHeight="1" x14ac:dyDescent="0.25">
      <c r="B4061" s="9" t="s">
        <v>5087</v>
      </c>
      <c r="C4061" s="1">
        <v>2</v>
      </c>
      <c r="D4061" s="2" t="s">
        <v>8783</v>
      </c>
      <c r="E4061" s="16"/>
      <c r="F4061" s="16" t="str">
        <f>IF(INDEX(I.Electricity.ES4U4C1,2)="","",INDEX(I.Electricity.ES4U4C1,2))</f>
        <v/>
      </c>
      <c r="G4061" s="16"/>
      <c r="H4061" s="1" t="str">
        <f>IF(AND(I.Developer.ES4=TRUE,I.Facility.UnitCount&gt;=4,I.Developer.C1=TRUE,F4061=""),"Incomplete","Complete")</f>
        <v>Complete</v>
      </c>
      <c r="I4061" s="68" t="s">
        <v>5089</v>
      </c>
    </row>
    <row r="4062" spans="2:9" ht="15" customHeight="1" x14ac:dyDescent="0.25">
      <c r="B4062" s="7" t="s">
        <v>5087</v>
      </c>
      <c r="C4062" s="5">
        <v>3</v>
      </c>
      <c r="D4062" s="6" t="s">
        <v>8783</v>
      </c>
      <c r="E4062" s="76"/>
      <c r="F4062" s="76" t="str">
        <f>IF(INDEX(I.Electricity.ES4U4C1,3)="","",INDEX(I.Electricity.ES4U4C1,3))</f>
        <v/>
      </c>
      <c r="G4062" s="76"/>
      <c r="H4062" s="5" t="str">
        <f>IF(AND(I.Developer.ES4=TRUE,I.Facility.UnitCount&gt;=4,I.Developer.C1=TRUE,F4062=""),"Incomplete","Complete")</f>
        <v>Complete</v>
      </c>
      <c r="I4062" s="71" t="s">
        <v>5090</v>
      </c>
    </row>
    <row r="4063" spans="2:9" ht="15" customHeight="1" x14ac:dyDescent="0.25">
      <c r="B4063" s="9" t="s">
        <v>5091</v>
      </c>
      <c r="C4063" s="1">
        <v>1</v>
      </c>
      <c r="D4063" s="2" t="s">
        <v>8784</v>
      </c>
      <c r="E4063" s="16"/>
      <c r="F4063" s="16" t="str">
        <f>IF(INDEX(I.Electricity.ES4U5C1,1)="","",INDEX(I.Electricity.ES4U5C1,1))</f>
        <v/>
      </c>
      <c r="G4063" s="16"/>
      <c r="H4063" s="1" t="str">
        <f>IF(AND(I.Developer.ES4=TRUE,I.Facility.UnitCount&gt;=5,I.Developer.C1=TRUE,F4063=""),"Incomplete","Complete")</f>
        <v>Complete</v>
      </c>
      <c r="I4063" s="68" t="s">
        <v>5092</v>
      </c>
    </row>
    <row r="4064" spans="2:9" ht="15" customHeight="1" x14ac:dyDescent="0.25">
      <c r="B4064" s="9" t="s">
        <v>5091</v>
      </c>
      <c r="C4064" s="1">
        <v>2</v>
      </c>
      <c r="D4064" s="2" t="s">
        <v>8784</v>
      </c>
      <c r="E4064" s="16"/>
      <c r="F4064" s="16" t="str">
        <f>IF(INDEX(I.Electricity.ES4U5C1,2)="","",INDEX(I.Electricity.ES4U5C1,2))</f>
        <v/>
      </c>
      <c r="G4064" s="16"/>
      <c r="H4064" s="1" t="str">
        <f>IF(AND(I.Developer.ES4=TRUE,I.Facility.UnitCount&gt;=5,I.Developer.C1=TRUE,F4064=""),"Incomplete","Complete")</f>
        <v>Complete</v>
      </c>
      <c r="I4064" s="68" t="s">
        <v>5093</v>
      </c>
    </row>
    <row r="4065" spans="2:9" ht="15" customHeight="1" x14ac:dyDescent="0.25">
      <c r="B4065" s="7" t="s">
        <v>5091</v>
      </c>
      <c r="C4065" s="5">
        <v>3</v>
      </c>
      <c r="D4065" s="6" t="s">
        <v>8784</v>
      </c>
      <c r="E4065" s="76"/>
      <c r="F4065" s="76" t="str">
        <f>IF(INDEX(I.Electricity.ES4U5C1,3)="","",INDEX(I.Electricity.ES4U5C1,3))</f>
        <v/>
      </c>
      <c r="G4065" s="76"/>
      <c r="H4065" s="5" t="str">
        <f>IF(AND(I.Developer.ES4=TRUE,I.Facility.UnitCount&gt;=5,I.Developer.C1=TRUE,F4065=""),"Incomplete","Complete")</f>
        <v>Complete</v>
      </c>
      <c r="I4065" s="71" t="s">
        <v>5094</v>
      </c>
    </row>
    <row r="4066" spans="2:9" ht="15" customHeight="1" x14ac:dyDescent="0.25">
      <c r="B4066" s="9" t="s">
        <v>5095</v>
      </c>
      <c r="C4066" s="1">
        <v>1</v>
      </c>
      <c r="D4066" s="2" t="s">
        <v>8785</v>
      </c>
      <c r="E4066" s="16"/>
      <c r="F4066" s="16" t="str">
        <f>IF(INDEX(I.Electricity.ES4U6C1,1)="","",INDEX(I.Electricity.ES4U6C1,1))</f>
        <v/>
      </c>
      <c r="G4066" s="16"/>
      <c r="H4066" s="1" t="str">
        <f>IF(AND(I.Developer.ES4=TRUE,I.Facility.UnitCount&gt;=6,I.Developer.C1=TRUE,F4066=""),"Incomplete","Complete")</f>
        <v>Complete</v>
      </c>
      <c r="I4066" s="68" t="s">
        <v>5096</v>
      </c>
    </row>
    <row r="4067" spans="2:9" ht="15" customHeight="1" x14ac:dyDescent="0.25">
      <c r="B4067" s="9" t="s">
        <v>5095</v>
      </c>
      <c r="C4067" s="1">
        <v>2</v>
      </c>
      <c r="D4067" s="2" t="s">
        <v>8785</v>
      </c>
      <c r="E4067" s="16"/>
      <c r="F4067" s="16" t="str">
        <f>IF(INDEX(I.Electricity.ES4U6C1,2)="","",INDEX(I.Electricity.ES4U6C1,2))</f>
        <v/>
      </c>
      <c r="G4067" s="16"/>
      <c r="H4067" s="1" t="str">
        <f>IF(AND(I.Developer.ES4=TRUE,I.Facility.UnitCount&gt;=6,I.Developer.C1=TRUE,F4067=""),"Incomplete","Complete")</f>
        <v>Complete</v>
      </c>
      <c r="I4067" s="68" t="s">
        <v>5097</v>
      </c>
    </row>
    <row r="4068" spans="2:9" ht="15" customHeight="1" x14ac:dyDescent="0.25">
      <c r="B4068" s="7" t="s">
        <v>5095</v>
      </c>
      <c r="C4068" s="5">
        <v>3</v>
      </c>
      <c r="D4068" s="6" t="s">
        <v>8785</v>
      </c>
      <c r="E4068" s="76"/>
      <c r="F4068" s="76" t="str">
        <f>IF(INDEX(I.Electricity.ES4U6C1,3)="","",INDEX(I.Electricity.ES4U6C1,3))</f>
        <v/>
      </c>
      <c r="G4068" s="76"/>
      <c r="H4068" s="5" t="str">
        <f>IF(AND(I.Developer.ES4=TRUE,I.Facility.UnitCount&gt;=6,I.Developer.C1=TRUE,F4068=""),"Incomplete","Complete")</f>
        <v>Complete</v>
      </c>
      <c r="I4068" s="71" t="s">
        <v>5098</v>
      </c>
    </row>
    <row r="4069" spans="2:9" ht="15" customHeight="1" x14ac:dyDescent="0.25">
      <c r="B4069" s="9" t="s">
        <v>5099</v>
      </c>
      <c r="C4069" s="1">
        <v>1</v>
      </c>
      <c r="D4069" s="2" t="s">
        <v>8786</v>
      </c>
      <c r="E4069" s="16"/>
      <c r="F4069" s="16" t="str">
        <f>IF(INDEX(I.Electricity.ES4U7C1,1)="","",INDEX(I.Electricity.ES4U7C1,1))</f>
        <v/>
      </c>
      <c r="G4069" s="16"/>
      <c r="H4069" s="1" t="str">
        <f>IF(AND(I.Developer.ES4=TRUE,I.Facility.UnitCount&gt;=7,I.Developer.C1=TRUE,F4069=""),"Incomplete","Complete")</f>
        <v>Complete</v>
      </c>
      <c r="I4069" s="68" t="s">
        <v>5100</v>
      </c>
    </row>
    <row r="4070" spans="2:9" ht="15" customHeight="1" x14ac:dyDescent="0.25">
      <c r="B4070" s="9" t="s">
        <v>5099</v>
      </c>
      <c r="C4070" s="1">
        <v>2</v>
      </c>
      <c r="D4070" s="2" t="s">
        <v>8786</v>
      </c>
      <c r="E4070" s="16"/>
      <c r="F4070" s="16" t="str">
        <f>IF(INDEX(I.Electricity.ES4U7C1,2)="","",INDEX(I.Electricity.ES4U7C1,2))</f>
        <v/>
      </c>
      <c r="G4070" s="16"/>
      <c r="H4070" s="1" t="str">
        <f>IF(AND(I.Developer.ES4=TRUE,I.Facility.UnitCount&gt;=7,I.Developer.C1=TRUE,F4070=""),"Incomplete","Complete")</f>
        <v>Complete</v>
      </c>
      <c r="I4070" s="68" t="s">
        <v>5101</v>
      </c>
    </row>
    <row r="4071" spans="2:9" ht="15" customHeight="1" x14ac:dyDescent="0.25">
      <c r="B4071" s="7" t="s">
        <v>5099</v>
      </c>
      <c r="C4071" s="5">
        <v>3</v>
      </c>
      <c r="D4071" s="6" t="s">
        <v>8786</v>
      </c>
      <c r="E4071" s="76"/>
      <c r="F4071" s="76" t="str">
        <f>IF(INDEX(I.Electricity.ES4U7C1,3)="","",INDEX(I.Electricity.ES4U7C1,3))</f>
        <v/>
      </c>
      <c r="G4071" s="76"/>
      <c r="H4071" s="5" t="str">
        <f>IF(AND(I.Developer.ES4=TRUE,I.Facility.UnitCount&gt;=7,I.Developer.C1=TRUE,F4071=""),"Incomplete","Complete")</f>
        <v>Complete</v>
      </c>
      <c r="I4071" s="71" t="s">
        <v>5102</v>
      </c>
    </row>
    <row r="4072" spans="2:9" ht="15" customHeight="1" x14ac:dyDescent="0.25">
      <c r="B4072" s="9" t="s">
        <v>5103</v>
      </c>
      <c r="C4072" s="1">
        <v>1</v>
      </c>
      <c r="D4072" s="2" t="s">
        <v>8787</v>
      </c>
      <c r="E4072" s="16"/>
      <c r="F4072" s="16" t="str">
        <f>IF(INDEX(I.Electricity.ES4U8C1,1)="","",INDEX(I.Electricity.ES4U8C1,1))</f>
        <v/>
      </c>
      <c r="G4072" s="16"/>
      <c r="H4072" s="1" t="str">
        <f>IF(AND(I.Developer.ES4=TRUE,I.Facility.UnitCount&gt;=8,I.Developer.C1=TRUE,F4072=""),"Incomplete","Complete")</f>
        <v>Complete</v>
      </c>
      <c r="I4072" s="68" t="s">
        <v>5104</v>
      </c>
    </row>
    <row r="4073" spans="2:9" ht="15" customHeight="1" x14ac:dyDescent="0.25">
      <c r="B4073" s="9" t="s">
        <v>5103</v>
      </c>
      <c r="C4073" s="1">
        <v>2</v>
      </c>
      <c r="D4073" s="2" t="s">
        <v>8787</v>
      </c>
      <c r="E4073" s="16"/>
      <c r="F4073" s="16" t="str">
        <f>IF(INDEX(I.Electricity.ES4U8C1,2)="","",INDEX(I.Electricity.ES4U8C1,2))</f>
        <v/>
      </c>
      <c r="G4073" s="16"/>
      <c r="H4073" s="1" t="str">
        <f>IF(AND(I.Developer.ES4=TRUE,I.Facility.UnitCount&gt;=8,I.Developer.C1=TRUE,F4073=""),"Incomplete","Complete")</f>
        <v>Complete</v>
      </c>
      <c r="I4073" s="68" t="s">
        <v>5105</v>
      </c>
    </row>
    <row r="4074" spans="2:9" ht="15" customHeight="1" x14ac:dyDescent="0.25">
      <c r="B4074" s="7" t="s">
        <v>5103</v>
      </c>
      <c r="C4074" s="5">
        <v>3</v>
      </c>
      <c r="D4074" s="6" t="s">
        <v>8787</v>
      </c>
      <c r="E4074" s="76"/>
      <c r="F4074" s="76" t="str">
        <f>IF(INDEX(I.Electricity.ES4U8C1,3)="","",INDEX(I.Electricity.ES4U8C1,3))</f>
        <v/>
      </c>
      <c r="G4074" s="76"/>
      <c r="H4074" s="5" t="str">
        <f>IF(AND(I.Developer.ES4=TRUE,I.Facility.UnitCount&gt;=8,I.Developer.C1=TRUE,F4074=""),"Incomplete","Complete")</f>
        <v>Complete</v>
      </c>
      <c r="I4074" s="71" t="s">
        <v>5106</v>
      </c>
    </row>
    <row r="4075" spans="2:9" ht="15" customHeight="1" x14ac:dyDescent="0.25">
      <c r="B4075" s="9" t="s">
        <v>5107</v>
      </c>
      <c r="C4075" s="1">
        <v>1</v>
      </c>
      <c r="D4075" s="2" t="s">
        <v>8788</v>
      </c>
      <c r="E4075" s="16"/>
      <c r="F4075" s="16" t="str">
        <f>IF(INDEX(I.Electricity.ES4U9C1,1)="","",INDEX(I.Electricity.ES4U9C1,1))</f>
        <v/>
      </c>
      <c r="G4075" s="16"/>
      <c r="H4075" s="1" t="str">
        <f>IF(AND(I.Developer.ES4=TRUE,I.Facility.UnitCount&gt;=9,I.Developer.C1=TRUE,F4075=""),"Incomplete","Complete")</f>
        <v>Complete</v>
      </c>
      <c r="I4075" s="68" t="s">
        <v>5108</v>
      </c>
    </row>
    <row r="4076" spans="2:9" ht="15" customHeight="1" x14ac:dyDescent="0.25">
      <c r="B4076" s="9" t="s">
        <v>5107</v>
      </c>
      <c r="C4076" s="1">
        <v>2</v>
      </c>
      <c r="D4076" s="2" t="s">
        <v>8788</v>
      </c>
      <c r="E4076" s="16"/>
      <c r="F4076" s="16" t="str">
        <f>IF(INDEX(I.Electricity.ES4U9C1,2)="","",INDEX(I.Electricity.ES4U9C1,2))</f>
        <v/>
      </c>
      <c r="G4076" s="16"/>
      <c r="H4076" s="1" t="str">
        <f>IF(AND(I.Developer.ES4=TRUE,I.Facility.UnitCount&gt;=9,I.Developer.C1=TRUE,F4076=""),"Incomplete","Complete")</f>
        <v>Complete</v>
      </c>
      <c r="I4076" s="68" t="s">
        <v>5109</v>
      </c>
    </row>
    <row r="4077" spans="2:9" ht="15" customHeight="1" x14ac:dyDescent="0.25">
      <c r="B4077" s="7" t="s">
        <v>5107</v>
      </c>
      <c r="C4077" s="5">
        <v>3</v>
      </c>
      <c r="D4077" s="6" t="s">
        <v>8788</v>
      </c>
      <c r="E4077" s="76"/>
      <c r="F4077" s="76" t="str">
        <f>IF(INDEX(I.Electricity.ES4U9C1,3)="","",INDEX(I.Electricity.ES4U9C1,3))</f>
        <v/>
      </c>
      <c r="G4077" s="76"/>
      <c r="H4077" s="5" t="str">
        <f>IF(AND(I.Developer.ES4=TRUE,I.Facility.UnitCount&gt;=9,I.Developer.C1=TRUE,F4077=""),"Incomplete","Complete")</f>
        <v>Complete</v>
      </c>
      <c r="I4077" s="71" t="s">
        <v>5110</v>
      </c>
    </row>
    <row r="4078" spans="2:9" ht="15" customHeight="1" x14ac:dyDescent="0.25">
      <c r="B4078" s="9" t="s">
        <v>5111</v>
      </c>
      <c r="C4078" s="1">
        <v>1</v>
      </c>
      <c r="D4078" s="2" t="s">
        <v>8789</v>
      </c>
      <c r="E4078" s="16"/>
      <c r="F4078" s="16" t="str">
        <f>IF(INDEX(I.Electricity.ES4U10C1,1)="","",INDEX(I.Electricity.ES4U10C1,1))</f>
        <v/>
      </c>
      <c r="G4078" s="16"/>
      <c r="H4078" s="1" t="str">
        <f>IF(AND(I.Developer.ES4=TRUE,I.Facility.UnitCount&gt;=10,I.Developer.C1=TRUE,F4078=""),"Incomplete","Complete")</f>
        <v>Complete</v>
      </c>
      <c r="I4078" s="68" t="s">
        <v>5112</v>
      </c>
    </row>
    <row r="4079" spans="2:9" ht="15" customHeight="1" x14ac:dyDescent="0.25">
      <c r="B4079" s="9" t="s">
        <v>5111</v>
      </c>
      <c r="C4079" s="1">
        <v>2</v>
      </c>
      <c r="D4079" s="2" t="s">
        <v>8789</v>
      </c>
      <c r="E4079" s="16"/>
      <c r="F4079" s="16" t="str">
        <f>IF(INDEX(I.Electricity.ES4U10C1,2)="","",INDEX(I.Electricity.ES4U10C1,2))</f>
        <v/>
      </c>
      <c r="G4079" s="16"/>
      <c r="H4079" s="1" t="str">
        <f>IF(AND(I.Developer.ES4=TRUE,I.Facility.UnitCount&gt;=10,I.Developer.C1=TRUE,F4079=""),"Incomplete","Complete")</f>
        <v>Complete</v>
      </c>
      <c r="I4079" s="68" t="s">
        <v>5113</v>
      </c>
    </row>
    <row r="4080" spans="2:9" ht="15" customHeight="1" x14ac:dyDescent="0.25">
      <c r="B4080" s="7" t="s">
        <v>5111</v>
      </c>
      <c r="C4080" s="5">
        <v>3</v>
      </c>
      <c r="D4080" s="6" t="s">
        <v>8789</v>
      </c>
      <c r="E4080" s="76"/>
      <c r="F4080" s="76" t="str">
        <f>IF(INDEX(I.Electricity.ES4U10C1,3)="","",INDEX(I.Electricity.ES4U10C1,3))</f>
        <v/>
      </c>
      <c r="G4080" s="76"/>
      <c r="H4080" s="5" t="str">
        <f>IF(AND(I.Developer.ES4=TRUE,I.Facility.UnitCount&gt;=10,I.Developer.C1=TRUE,F4080=""),"Incomplete","Complete")</f>
        <v>Complete</v>
      </c>
      <c r="I4080" s="71" t="s">
        <v>5114</v>
      </c>
    </row>
    <row r="4081" spans="2:9" ht="15" customHeight="1" x14ac:dyDescent="0.25">
      <c r="B4081" s="9" t="s">
        <v>5115</v>
      </c>
      <c r="C4081" s="1">
        <v>1</v>
      </c>
      <c r="D4081" s="2" t="s">
        <v>8790</v>
      </c>
      <c r="E4081" s="16"/>
      <c r="F4081" s="16" t="str">
        <f>IF(INDEX(I.Electricity.ES4U11C1,1)="","",INDEX(I.Electricity.ES4U11C1,1))</f>
        <v/>
      </c>
      <c r="G4081" s="16"/>
      <c r="H4081" s="1" t="str">
        <f>IF(AND(I.Developer.ES4=TRUE,I.Facility.UnitCount&gt;=11,I.Developer.C1=TRUE,F4081=""),"Incomplete","Complete")</f>
        <v>Complete</v>
      </c>
      <c r="I4081" s="68" t="s">
        <v>5116</v>
      </c>
    </row>
    <row r="4082" spans="2:9" ht="15" customHeight="1" x14ac:dyDescent="0.25">
      <c r="B4082" s="9" t="s">
        <v>5115</v>
      </c>
      <c r="C4082" s="1">
        <v>2</v>
      </c>
      <c r="D4082" s="2" t="s">
        <v>8790</v>
      </c>
      <c r="E4082" s="16"/>
      <c r="F4082" s="16" t="str">
        <f>IF(INDEX(I.Electricity.ES4U11C1,2)="","",INDEX(I.Electricity.ES4U11C1,2))</f>
        <v/>
      </c>
      <c r="G4082" s="16"/>
      <c r="H4082" s="1" t="str">
        <f>IF(AND(I.Developer.ES4=TRUE,I.Facility.UnitCount&gt;=11,I.Developer.C1=TRUE,F4082=""),"Incomplete","Complete")</f>
        <v>Complete</v>
      </c>
      <c r="I4082" s="68" t="s">
        <v>5117</v>
      </c>
    </row>
    <row r="4083" spans="2:9" ht="15" customHeight="1" x14ac:dyDescent="0.25">
      <c r="B4083" s="7" t="s">
        <v>5115</v>
      </c>
      <c r="C4083" s="5">
        <v>3</v>
      </c>
      <c r="D4083" s="6" t="s">
        <v>8790</v>
      </c>
      <c r="E4083" s="76"/>
      <c r="F4083" s="76" t="str">
        <f>IF(INDEX(I.Electricity.ES4U11C1,3)="","",INDEX(I.Electricity.ES4U11C1,3))</f>
        <v/>
      </c>
      <c r="G4083" s="76"/>
      <c r="H4083" s="5" t="str">
        <f>IF(AND(I.Developer.ES4=TRUE,I.Facility.UnitCount&gt;=11,I.Developer.C1=TRUE,F4083=""),"Incomplete","Complete")</f>
        <v>Complete</v>
      </c>
      <c r="I4083" s="71" t="s">
        <v>5118</v>
      </c>
    </row>
    <row r="4084" spans="2:9" ht="15" customHeight="1" x14ac:dyDescent="0.25">
      <c r="B4084" s="9" t="s">
        <v>5119</v>
      </c>
      <c r="C4084" s="1">
        <v>1</v>
      </c>
      <c r="D4084" s="2" t="s">
        <v>8791</v>
      </c>
      <c r="E4084" s="16"/>
      <c r="F4084" s="16" t="str">
        <f>IF(INDEX(I.Electricity.ES4U12C1,1)="","",INDEX(I.Electricity.ES4U12C1,1))</f>
        <v/>
      </c>
      <c r="G4084" s="16"/>
      <c r="H4084" s="1" t="str">
        <f>IF(AND(I.Developer.ES4=TRUE,I.Facility.UnitCount&gt;=12,I.Developer.C1=TRUE,F4084=""),"Incomplete","Complete")</f>
        <v>Complete</v>
      </c>
      <c r="I4084" s="68" t="s">
        <v>5120</v>
      </c>
    </row>
    <row r="4085" spans="2:9" ht="15" customHeight="1" x14ac:dyDescent="0.25">
      <c r="B4085" s="9" t="s">
        <v>5119</v>
      </c>
      <c r="C4085" s="1">
        <v>2</v>
      </c>
      <c r="D4085" s="2" t="s">
        <v>8791</v>
      </c>
      <c r="E4085" s="16"/>
      <c r="F4085" s="16" t="str">
        <f>IF(INDEX(I.Electricity.ES4U12C1,2)="","",INDEX(I.Electricity.ES4U12C1,2))</f>
        <v/>
      </c>
      <c r="G4085" s="16"/>
      <c r="H4085" s="1" t="str">
        <f>IF(AND(I.Developer.ES4=TRUE,I.Facility.UnitCount&gt;=12,I.Developer.C1=TRUE,F4085=""),"Incomplete","Complete")</f>
        <v>Complete</v>
      </c>
      <c r="I4085" s="68" t="s">
        <v>5121</v>
      </c>
    </row>
    <row r="4086" spans="2:9" ht="15" customHeight="1" x14ac:dyDescent="0.25">
      <c r="B4086" s="7" t="s">
        <v>5119</v>
      </c>
      <c r="C4086" s="5">
        <v>3</v>
      </c>
      <c r="D4086" s="6" t="s">
        <v>8791</v>
      </c>
      <c r="E4086" s="76"/>
      <c r="F4086" s="76" t="str">
        <f>IF(INDEX(I.Electricity.ES4U12C1,3)="","",INDEX(I.Electricity.ES4U12C1,3))</f>
        <v/>
      </c>
      <c r="G4086" s="76"/>
      <c r="H4086" s="5" t="str">
        <f>IF(AND(I.Developer.ES4=TRUE,I.Facility.UnitCount&gt;=12,I.Developer.C1=TRUE,F4086=""),"Incomplete","Complete")</f>
        <v>Complete</v>
      </c>
      <c r="I4086" s="71" t="s">
        <v>5122</v>
      </c>
    </row>
    <row r="4087" spans="2:9" ht="15" customHeight="1" x14ac:dyDescent="0.25">
      <c r="B4087" s="9" t="s">
        <v>5123</v>
      </c>
      <c r="C4087" s="1">
        <v>1</v>
      </c>
      <c r="D4087" s="2" t="s">
        <v>8792</v>
      </c>
      <c r="E4087" s="16"/>
      <c r="F4087" s="16" t="str">
        <f>IF(INDEX(I.Electricity.ES4U13C1,1)="","",INDEX(I.Electricity.ES4U13C1,1))</f>
        <v/>
      </c>
      <c r="G4087" s="16"/>
      <c r="H4087" s="1" t="str">
        <f>IF(AND(I.Developer.ES4=TRUE,I.Facility.UnitCount&gt;=13,I.Developer.C1=TRUE,F4087=""),"Incomplete","Complete")</f>
        <v>Complete</v>
      </c>
      <c r="I4087" s="68" t="s">
        <v>5124</v>
      </c>
    </row>
    <row r="4088" spans="2:9" ht="15" customHeight="1" x14ac:dyDescent="0.25">
      <c r="B4088" s="9" t="s">
        <v>5123</v>
      </c>
      <c r="C4088" s="1">
        <v>2</v>
      </c>
      <c r="D4088" s="2" t="s">
        <v>8792</v>
      </c>
      <c r="E4088" s="16"/>
      <c r="F4088" s="16" t="str">
        <f>IF(INDEX(I.Electricity.ES4U13C1,2)="","",INDEX(I.Electricity.ES4U13C1,2))</f>
        <v/>
      </c>
      <c r="G4088" s="16"/>
      <c r="H4088" s="1" t="str">
        <f>IF(AND(I.Developer.ES4=TRUE,I.Facility.UnitCount&gt;=13,I.Developer.C1=TRUE,F4088=""),"Incomplete","Complete")</f>
        <v>Complete</v>
      </c>
      <c r="I4088" s="68" t="s">
        <v>5125</v>
      </c>
    </row>
    <row r="4089" spans="2:9" ht="15" customHeight="1" x14ac:dyDescent="0.25">
      <c r="B4089" s="7" t="s">
        <v>5123</v>
      </c>
      <c r="C4089" s="5">
        <v>3</v>
      </c>
      <c r="D4089" s="6" t="s">
        <v>8792</v>
      </c>
      <c r="E4089" s="76"/>
      <c r="F4089" s="76" t="str">
        <f>IF(INDEX(I.Electricity.ES4U13C1,3)="","",INDEX(I.Electricity.ES4U13C1,3))</f>
        <v/>
      </c>
      <c r="G4089" s="76"/>
      <c r="H4089" s="5" t="str">
        <f>IF(AND(I.Developer.ES4=TRUE,I.Facility.UnitCount&gt;=13,I.Developer.C1=TRUE,F4089=""),"Incomplete","Complete")</f>
        <v>Complete</v>
      </c>
      <c r="I4089" s="71" t="s">
        <v>5126</v>
      </c>
    </row>
    <row r="4090" spans="2:9" ht="15" customHeight="1" x14ac:dyDescent="0.25">
      <c r="B4090" s="9" t="s">
        <v>5127</v>
      </c>
      <c r="C4090" s="1">
        <v>1</v>
      </c>
      <c r="D4090" s="2" t="s">
        <v>8793</v>
      </c>
      <c r="E4090" s="16"/>
      <c r="F4090" s="16" t="str">
        <f>IF(INDEX(I.Electricity.ES4U14C1,1)="","",INDEX(I.Electricity.ES4U14C1,1))</f>
        <v/>
      </c>
      <c r="G4090" s="16"/>
      <c r="H4090" s="1" t="str">
        <f>IF(AND(I.Developer.ES4=TRUE,I.Facility.UnitCount&gt;=14,I.Developer.C1=TRUE,F4090=""),"Incomplete","Complete")</f>
        <v>Complete</v>
      </c>
      <c r="I4090" s="68" t="s">
        <v>5128</v>
      </c>
    </row>
    <row r="4091" spans="2:9" ht="15" customHeight="1" x14ac:dyDescent="0.25">
      <c r="B4091" s="9" t="s">
        <v>5127</v>
      </c>
      <c r="C4091" s="1">
        <v>2</v>
      </c>
      <c r="D4091" s="2" t="s">
        <v>8793</v>
      </c>
      <c r="E4091" s="16"/>
      <c r="F4091" s="16" t="str">
        <f>IF(INDEX(I.Electricity.ES4U14C1,2)="","",INDEX(I.Electricity.ES4U14C1,2))</f>
        <v/>
      </c>
      <c r="G4091" s="16"/>
      <c r="H4091" s="1" t="str">
        <f>IF(AND(I.Developer.ES4=TRUE,I.Facility.UnitCount&gt;=14,I.Developer.C1=TRUE,F4091=""),"Incomplete","Complete")</f>
        <v>Complete</v>
      </c>
      <c r="I4091" s="68" t="s">
        <v>5129</v>
      </c>
    </row>
    <row r="4092" spans="2:9" ht="15" customHeight="1" x14ac:dyDescent="0.25">
      <c r="B4092" s="7" t="s">
        <v>5127</v>
      </c>
      <c r="C4092" s="5">
        <v>3</v>
      </c>
      <c r="D4092" s="6" t="s">
        <v>8793</v>
      </c>
      <c r="E4092" s="76"/>
      <c r="F4092" s="76" t="str">
        <f>IF(INDEX(I.Electricity.ES4U14C1,3)="","",INDEX(I.Electricity.ES4U14C1,3))</f>
        <v/>
      </c>
      <c r="G4092" s="76"/>
      <c r="H4092" s="5" t="str">
        <f>IF(AND(I.Developer.ES4=TRUE,I.Facility.UnitCount&gt;=14,I.Developer.C1=TRUE,F4092=""),"Incomplete","Complete")</f>
        <v>Complete</v>
      </c>
      <c r="I4092" s="71" t="s">
        <v>5130</v>
      </c>
    </row>
    <row r="4093" spans="2:9" ht="15" customHeight="1" x14ac:dyDescent="0.25">
      <c r="B4093" s="9" t="s">
        <v>5131</v>
      </c>
      <c r="C4093" s="1">
        <v>1</v>
      </c>
      <c r="D4093" s="2" t="s">
        <v>8794</v>
      </c>
      <c r="E4093" s="16"/>
      <c r="F4093" s="16" t="str">
        <f>IF(INDEX(I.Electricity.ES4U15C1,1)="","",INDEX(I.Electricity.ES4U15C1,1))</f>
        <v/>
      </c>
      <c r="G4093" s="16"/>
      <c r="H4093" s="1" t="str">
        <f>IF(AND(I.Developer.ES4=TRUE,I.Facility.UnitCount&gt;=15,I.Developer.C1=TRUE,F4093=""),"Incomplete","Complete")</f>
        <v>Complete</v>
      </c>
      <c r="I4093" s="68" t="s">
        <v>5132</v>
      </c>
    </row>
    <row r="4094" spans="2:9" ht="15" customHeight="1" x14ac:dyDescent="0.25">
      <c r="B4094" s="9" t="s">
        <v>5131</v>
      </c>
      <c r="C4094" s="1">
        <v>2</v>
      </c>
      <c r="D4094" s="2" t="s">
        <v>8794</v>
      </c>
      <c r="E4094" s="16"/>
      <c r="F4094" s="16" t="str">
        <f>IF(INDEX(I.Electricity.ES4U15C1,2)="","",INDEX(I.Electricity.ES4U15C1,2))</f>
        <v/>
      </c>
      <c r="G4094" s="16"/>
      <c r="H4094" s="1" t="str">
        <f>IF(AND(I.Developer.ES4=TRUE,I.Facility.UnitCount&gt;=15,I.Developer.C1=TRUE,F4094=""),"Incomplete","Complete")</f>
        <v>Complete</v>
      </c>
      <c r="I4094" s="68" t="s">
        <v>5133</v>
      </c>
    </row>
    <row r="4095" spans="2:9" ht="15" customHeight="1" x14ac:dyDescent="0.25">
      <c r="B4095" s="7" t="s">
        <v>5131</v>
      </c>
      <c r="C4095" s="5">
        <v>3</v>
      </c>
      <c r="D4095" s="6" t="s">
        <v>8794</v>
      </c>
      <c r="E4095" s="76"/>
      <c r="F4095" s="76" t="str">
        <f>IF(INDEX(I.Electricity.ES4U15C1,3)="","",INDEX(I.Electricity.ES4U15C1,3))</f>
        <v/>
      </c>
      <c r="G4095" s="76"/>
      <c r="H4095" s="5" t="str">
        <f>IF(AND(I.Developer.ES4=TRUE,I.Facility.UnitCount&gt;=15,I.Developer.C1=TRUE,F4095=""),"Incomplete","Complete")</f>
        <v>Complete</v>
      </c>
      <c r="I4095" s="71" t="s">
        <v>5134</v>
      </c>
    </row>
    <row r="4096" spans="2:9" ht="15" customHeight="1" x14ac:dyDescent="0.25">
      <c r="B4096" s="9" t="s">
        <v>5135</v>
      </c>
      <c r="C4096" s="1">
        <v>1</v>
      </c>
      <c r="D4096" s="2" t="s">
        <v>8795</v>
      </c>
      <c r="E4096" s="16"/>
      <c r="F4096" s="16" t="str">
        <f>IF(INDEX(I.Electricity.ES4U16C1,1)="","",INDEX(I.Electricity.ES4U16C1,1))</f>
        <v/>
      </c>
      <c r="G4096" s="16"/>
      <c r="H4096" s="1" t="str">
        <f>IF(AND(I.Developer.ES4=TRUE,I.Facility.UnitCount&gt;=16,I.Developer.C1=TRUE,F4096=""),"Incomplete","Complete")</f>
        <v>Complete</v>
      </c>
      <c r="I4096" s="68" t="s">
        <v>5136</v>
      </c>
    </row>
    <row r="4097" spans="2:9" ht="15" customHeight="1" x14ac:dyDescent="0.25">
      <c r="B4097" s="9" t="s">
        <v>5135</v>
      </c>
      <c r="C4097" s="1">
        <v>2</v>
      </c>
      <c r="D4097" s="2" t="s">
        <v>8795</v>
      </c>
      <c r="E4097" s="16"/>
      <c r="F4097" s="16" t="str">
        <f>IF(INDEX(I.Electricity.ES4U16C1,2)="","",INDEX(I.Electricity.ES4U16C1,2))</f>
        <v/>
      </c>
      <c r="G4097" s="16"/>
      <c r="H4097" s="1" t="str">
        <f>IF(AND(I.Developer.ES4=TRUE,I.Facility.UnitCount&gt;=16,I.Developer.C1=TRUE,F4097=""),"Incomplete","Complete")</f>
        <v>Complete</v>
      </c>
      <c r="I4097" s="68" t="s">
        <v>5137</v>
      </c>
    </row>
    <row r="4098" spans="2:9" ht="15" customHeight="1" x14ac:dyDescent="0.25">
      <c r="B4098" s="7" t="s">
        <v>5135</v>
      </c>
      <c r="C4098" s="5">
        <v>3</v>
      </c>
      <c r="D4098" s="6" t="s">
        <v>8795</v>
      </c>
      <c r="E4098" s="76"/>
      <c r="F4098" s="76" t="str">
        <f>IF(INDEX(I.Electricity.ES4U16C1,3)="","",INDEX(I.Electricity.ES4U16C1,3))</f>
        <v/>
      </c>
      <c r="G4098" s="76"/>
      <c r="H4098" s="5" t="str">
        <f>IF(AND(I.Developer.ES4=TRUE,I.Facility.UnitCount&gt;=16,I.Developer.C1=TRUE,F4098=""),"Incomplete","Complete")</f>
        <v>Complete</v>
      </c>
      <c r="I4098" s="71" t="s">
        <v>5138</v>
      </c>
    </row>
    <row r="4099" spans="2:9" ht="15" customHeight="1" x14ac:dyDescent="0.25">
      <c r="B4099" s="9" t="s">
        <v>5139</v>
      </c>
      <c r="C4099" s="1">
        <v>1</v>
      </c>
      <c r="D4099" s="2" t="s">
        <v>8796</v>
      </c>
      <c r="E4099" s="16"/>
      <c r="F4099" s="16" t="str">
        <f>IF(INDEX(I.Electricity.ES4U17C1,1)="","",INDEX(I.Electricity.ES4U17C1,1))</f>
        <v/>
      </c>
      <c r="G4099" s="16"/>
      <c r="H4099" s="1" t="str">
        <f>IF(AND(I.Developer.ES4=TRUE,I.Facility.UnitCount&gt;=17,I.Developer.C1=TRUE,F4099=""),"Incomplete","Complete")</f>
        <v>Complete</v>
      </c>
      <c r="I4099" s="68" t="s">
        <v>5140</v>
      </c>
    </row>
    <row r="4100" spans="2:9" ht="15" customHeight="1" x14ac:dyDescent="0.25">
      <c r="B4100" s="9" t="s">
        <v>5139</v>
      </c>
      <c r="C4100" s="1">
        <v>2</v>
      </c>
      <c r="D4100" s="2" t="s">
        <v>8796</v>
      </c>
      <c r="E4100" s="16"/>
      <c r="F4100" s="16" t="str">
        <f>IF(INDEX(I.Electricity.ES4U17C1,2)="","",INDEX(I.Electricity.ES4U17C1,2))</f>
        <v/>
      </c>
      <c r="G4100" s="16"/>
      <c r="H4100" s="1" t="str">
        <f>IF(AND(I.Developer.ES4=TRUE,I.Facility.UnitCount&gt;=17,I.Developer.C1=TRUE,F4100=""),"Incomplete","Complete")</f>
        <v>Complete</v>
      </c>
      <c r="I4100" s="68" t="s">
        <v>5141</v>
      </c>
    </row>
    <row r="4101" spans="2:9" ht="15" customHeight="1" x14ac:dyDescent="0.25">
      <c r="B4101" s="7" t="s">
        <v>5139</v>
      </c>
      <c r="C4101" s="5">
        <v>3</v>
      </c>
      <c r="D4101" s="6" t="s">
        <v>8796</v>
      </c>
      <c r="E4101" s="76"/>
      <c r="F4101" s="76" t="str">
        <f>IF(INDEX(I.Electricity.ES4U17C1,3)="","",INDEX(I.Electricity.ES4U17C1,3))</f>
        <v/>
      </c>
      <c r="G4101" s="76"/>
      <c r="H4101" s="5" t="str">
        <f>IF(AND(I.Developer.ES4=TRUE,I.Facility.UnitCount&gt;=17,I.Developer.C1=TRUE,F4101=""),"Incomplete","Complete")</f>
        <v>Complete</v>
      </c>
      <c r="I4101" s="71" t="s">
        <v>5142</v>
      </c>
    </row>
    <row r="4102" spans="2:9" ht="15" customHeight="1" x14ac:dyDescent="0.25">
      <c r="B4102" s="9" t="s">
        <v>5143</v>
      </c>
      <c r="C4102" s="1">
        <v>1</v>
      </c>
      <c r="D4102" s="2" t="s">
        <v>8797</v>
      </c>
      <c r="E4102" s="16"/>
      <c r="F4102" s="16" t="str">
        <f>IF(INDEX(I.Electricity.ES4U18C1,1)="","",INDEX(I.Electricity.ES4U18C1,1))</f>
        <v/>
      </c>
      <c r="G4102" s="16"/>
      <c r="H4102" s="1" t="str">
        <f>IF(AND(I.Developer.ES4=TRUE,I.Facility.UnitCount&gt;=18,I.Developer.C1=TRUE,F4102=""),"Incomplete","Complete")</f>
        <v>Complete</v>
      </c>
      <c r="I4102" s="68" t="s">
        <v>5144</v>
      </c>
    </row>
    <row r="4103" spans="2:9" ht="15" customHeight="1" x14ac:dyDescent="0.25">
      <c r="B4103" s="9" t="s">
        <v>5143</v>
      </c>
      <c r="C4103" s="1">
        <v>2</v>
      </c>
      <c r="D4103" s="2" t="s">
        <v>8797</v>
      </c>
      <c r="E4103" s="16"/>
      <c r="F4103" s="16" t="str">
        <f>IF(INDEX(I.Electricity.ES4U18C1,2)="","",INDEX(I.Electricity.ES4U18C1,2))</f>
        <v/>
      </c>
      <c r="G4103" s="16"/>
      <c r="H4103" s="1" t="str">
        <f>IF(AND(I.Developer.ES4=TRUE,I.Facility.UnitCount&gt;=18,I.Developer.C1=TRUE,F4103=""),"Incomplete","Complete")</f>
        <v>Complete</v>
      </c>
      <c r="I4103" s="68" t="s">
        <v>5145</v>
      </c>
    </row>
    <row r="4104" spans="2:9" ht="15" customHeight="1" x14ac:dyDescent="0.25">
      <c r="B4104" s="7" t="s">
        <v>5143</v>
      </c>
      <c r="C4104" s="5">
        <v>3</v>
      </c>
      <c r="D4104" s="6" t="s">
        <v>8797</v>
      </c>
      <c r="E4104" s="76"/>
      <c r="F4104" s="76" t="str">
        <f>IF(INDEX(I.Electricity.ES4U18C1,3)="","",INDEX(I.Electricity.ES4U18C1,3))</f>
        <v/>
      </c>
      <c r="G4104" s="76"/>
      <c r="H4104" s="5" t="str">
        <f>IF(AND(I.Developer.ES4=TRUE,I.Facility.UnitCount&gt;=18,I.Developer.C1=TRUE,F4104=""),"Incomplete","Complete")</f>
        <v>Complete</v>
      </c>
      <c r="I4104" s="71" t="s">
        <v>5146</v>
      </c>
    </row>
    <row r="4105" spans="2:9" ht="15" customHeight="1" x14ac:dyDescent="0.25">
      <c r="B4105" s="9" t="s">
        <v>5147</v>
      </c>
      <c r="C4105" s="1">
        <v>1</v>
      </c>
      <c r="D4105" s="2" t="s">
        <v>8798</v>
      </c>
      <c r="E4105" s="16"/>
      <c r="F4105" s="16" t="str">
        <f>IF(INDEX(I.Electricity.ES4U19C1,1)="","",INDEX(I.Electricity.ES4U19C1,1))</f>
        <v/>
      </c>
      <c r="G4105" s="16"/>
      <c r="H4105" s="1" t="str">
        <f>IF(AND(I.Developer.ES4=TRUE,I.Facility.UnitCount&gt;=19,I.Developer.C1=TRUE,F4105=""),"Incomplete","Complete")</f>
        <v>Complete</v>
      </c>
      <c r="I4105" s="68" t="s">
        <v>5148</v>
      </c>
    </row>
    <row r="4106" spans="2:9" ht="15" customHeight="1" x14ac:dyDescent="0.25">
      <c r="B4106" s="9" t="s">
        <v>5147</v>
      </c>
      <c r="C4106" s="1">
        <v>2</v>
      </c>
      <c r="D4106" s="2" t="s">
        <v>8798</v>
      </c>
      <c r="E4106" s="16"/>
      <c r="F4106" s="16" t="str">
        <f>IF(INDEX(I.Electricity.ES4U19C1,2)="","",INDEX(I.Electricity.ES4U19C1,2))</f>
        <v/>
      </c>
      <c r="G4106" s="16"/>
      <c r="H4106" s="1" t="str">
        <f>IF(AND(I.Developer.ES4=TRUE,I.Facility.UnitCount&gt;=19,I.Developer.C1=TRUE,F4106=""),"Incomplete","Complete")</f>
        <v>Complete</v>
      </c>
      <c r="I4106" s="68" t="s">
        <v>5149</v>
      </c>
    </row>
    <row r="4107" spans="2:9" ht="15" customHeight="1" x14ac:dyDescent="0.25">
      <c r="B4107" s="7" t="s">
        <v>5147</v>
      </c>
      <c r="C4107" s="5">
        <v>3</v>
      </c>
      <c r="D4107" s="6" t="s">
        <v>8798</v>
      </c>
      <c r="E4107" s="76"/>
      <c r="F4107" s="76" t="str">
        <f>IF(INDEX(I.Electricity.ES4U19C1,3)="","",INDEX(I.Electricity.ES4U19C1,3))</f>
        <v/>
      </c>
      <c r="G4107" s="76"/>
      <c r="H4107" s="5" t="str">
        <f>IF(AND(I.Developer.ES4=TRUE,I.Facility.UnitCount&gt;=19,I.Developer.C1=TRUE,F4107=""),"Incomplete","Complete")</f>
        <v>Complete</v>
      </c>
      <c r="I4107" s="71" t="s">
        <v>5150</v>
      </c>
    </row>
    <row r="4108" spans="2:9" ht="15" customHeight="1" x14ac:dyDescent="0.25">
      <c r="B4108" s="9" t="s">
        <v>5151</v>
      </c>
      <c r="C4108" s="1">
        <v>1</v>
      </c>
      <c r="D4108" s="2" t="s">
        <v>8799</v>
      </c>
      <c r="E4108" s="16"/>
      <c r="F4108" s="16" t="str">
        <f>IF(INDEX(I.Electricity.ES4U20C1,1)="","",INDEX(I.Electricity.ES4U20C1,1))</f>
        <v/>
      </c>
      <c r="G4108" s="16"/>
      <c r="H4108" s="1" t="str">
        <f>IF(AND(I.Developer.ES4=TRUE,I.Facility.UnitCount&gt;=20,I.Developer.C1=TRUE,F4108=""),"Incomplete","Complete")</f>
        <v>Complete</v>
      </c>
      <c r="I4108" s="68" t="s">
        <v>5152</v>
      </c>
    </row>
    <row r="4109" spans="2:9" ht="15" customHeight="1" x14ac:dyDescent="0.25">
      <c r="B4109" s="9" t="s">
        <v>5151</v>
      </c>
      <c r="C4109" s="1">
        <v>2</v>
      </c>
      <c r="D4109" s="2" t="s">
        <v>8799</v>
      </c>
      <c r="E4109" s="16"/>
      <c r="F4109" s="16" t="str">
        <f>IF(INDEX(I.Electricity.ES4U20C1,2)="","",INDEX(I.Electricity.ES4U20C1,2))</f>
        <v/>
      </c>
      <c r="G4109" s="16"/>
      <c r="H4109" s="1" t="str">
        <f>IF(AND(I.Developer.ES4=TRUE,I.Facility.UnitCount&gt;=20,I.Developer.C1=TRUE,F4109=""),"Incomplete","Complete")</f>
        <v>Complete</v>
      </c>
      <c r="I4109" s="68" t="s">
        <v>5153</v>
      </c>
    </row>
    <row r="4110" spans="2:9" ht="15" customHeight="1" x14ac:dyDescent="0.25">
      <c r="B4110" s="7" t="s">
        <v>5151</v>
      </c>
      <c r="C4110" s="5">
        <v>3</v>
      </c>
      <c r="D4110" s="6" t="s">
        <v>8799</v>
      </c>
      <c r="E4110" s="76"/>
      <c r="F4110" s="76" t="str">
        <f>IF(INDEX(I.Electricity.ES4U20C1,3)="","",INDEX(I.Electricity.ES4U20C1,3))</f>
        <v/>
      </c>
      <c r="G4110" s="76"/>
      <c r="H4110" s="5" t="str">
        <f>IF(AND(I.Developer.ES4=TRUE,I.Facility.UnitCount&gt;=20,I.Developer.C1=TRUE,F4110=""),"Incomplete","Complete")</f>
        <v>Complete</v>
      </c>
      <c r="I4110" s="71" t="s">
        <v>5154</v>
      </c>
    </row>
    <row r="4111" spans="2:9" ht="15" customHeight="1" x14ac:dyDescent="0.25">
      <c r="B4111" s="9" t="s">
        <v>5155</v>
      </c>
      <c r="C4111" s="1">
        <v>1</v>
      </c>
      <c r="D4111" s="2" t="s">
        <v>8800</v>
      </c>
      <c r="E4111" s="16"/>
      <c r="F4111" s="16" t="str">
        <f>IF(INDEX(I.Electricity.ES4U1C2,1)="","",INDEX(I.Electricity.ES4U1C2,1))</f>
        <v/>
      </c>
      <c r="G4111" s="16"/>
      <c r="H4111" s="1" t="str">
        <f t="shared" ref="H4111:H4134" si="120">IF(AND(I.Developer.ES4=TRUE,I.Facility.UnitCount&gt;=1,I.Developer.C2=TRUE,F4111=""),"Incomplete","Complete")</f>
        <v>Complete</v>
      </c>
      <c r="I4111" s="68" t="s">
        <v>5156</v>
      </c>
    </row>
    <row r="4112" spans="2:9" ht="15" customHeight="1" x14ac:dyDescent="0.25">
      <c r="B4112" s="9" t="s">
        <v>5155</v>
      </c>
      <c r="C4112" s="1">
        <v>2</v>
      </c>
      <c r="D4112" s="2" t="s">
        <v>8800</v>
      </c>
      <c r="E4112" s="16"/>
      <c r="F4112" s="16" t="str">
        <f>IF(INDEX(I.Electricity.ES4U1C2,2)="","",INDEX(I.Electricity.ES4U1C2,2))</f>
        <v/>
      </c>
      <c r="G4112" s="16"/>
      <c r="H4112" s="1" t="str">
        <f t="shared" si="120"/>
        <v>Complete</v>
      </c>
      <c r="I4112" s="68" t="s">
        <v>5157</v>
      </c>
    </row>
    <row r="4113" spans="2:9" ht="15" customHeight="1" x14ac:dyDescent="0.25">
      <c r="B4113" s="9" t="s">
        <v>5155</v>
      </c>
      <c r="C4113" s="1">
        <v>3</v>
      </c>
      <c r="D4113" s="2" t="s">
        <v>8800</v>
      </c>
      <c r="E4113" s="16"/>
      <c r="F4113" s="16" t="str">
        <f>IF(INDEX(I.Electricity.ES4U1C2,3)="","",INDEX(I.Electricity.ES4U1C2,3))</f>
        <v/>
      </c>
      <c r="G4113" s="16"/>
      <c r="H4113" s="1" t="str">
        <f t="shared" si="120"/>
        <v>Complete</v>
      </c>
      <c r="I4113" s="68" t="s">
        <v>5158</v>
      </c>
    </row>
    <row r="4114" spans="2:9" ht="15" customHeight="1" x14ac:dyDescent="0.25">
      <c r="B4114" s="9" t="s">
        <v>5155</v>
      </c>
      <c r="C4114" s="1">
        <v>4</v>
      </c>
      <c r="D4114" s="2" t="s">
        <v>8800</v>
      </c>
      <c r="E4114" s="16"/>
      <c r="F4114" s="16" t="str">
        <f>IF(INDEX(I.Electricity.ES4U1C2,4)="","",INDEX(I.Electricity.ES4U1C2,4))</f>
        <v/>
      </c>
      <c r="G4114" s="16"/>
      <c r="H4114" s="1" t="str">
        <f t="shared" si="120"/>
        <v>Complete</v>
      </c>
      <c r="I4114" s="68" t="s">
        <v>5159</v>
      </c>
    </row>
    <row r="4115" spans="2:9" ht="15" customHeight="1" x14ac:dyDescent="0.25">
      <c r="B4115" s="9" t="s">
        <v>5155</v>
      </c>
      <c r="C4115" s="1">
        <v>5</v>
      </c>
      <c r="D4115" s="2" t="s">
        <v>8800</v>
      </c>
      <c r="E4115" s="16"/>
      <c r="F4115" s="16" t="str">
        <f>IF(INDEX(I.Electricity.ES4U1C2,5)="","",INDEX(I.Electricity.ES4U1C2,5))</f>
        <v/>
      </c>
      <c r="G4115" s="16"/>
      <c r="H4115" s="1" t="str">
        <f t="shared" si="120"/>
        <v>Complete</v>
      </c>
      <c r="I4115" s="68" t="s">
        <v>5160</v>
      </c>
    </row>
    <row r="4116" spans="2:9" ht="15" customHeight="1" x14ac:dyDescent="0.25">
      <c r="B4116" s="9" t="s">
        <v>5155</v>
      </c>
      <c r="C4116" s="1">
        <v>6</v>
      </c>
      <c r="D4116" s="2" t="s">
        <v>8800</v>
      </c>
      <c r="E4116" s="16"/>
      <c r="F4116" s="16" t="str">
        <f>IF(INDEX(I.Electricity.ES4U1C2,6)="","",INDEX(I.Electricity.ES4U1C2,6))</f>
        <v/>
      </c>
      <c r="G4116" s="16"/>
      <c r="H4116" s="1" t="str">
        <f t="shared" si="120"/>
        <v>Complete</v>
      </c>
      <c r="I4116" s="68" t="s">
        <v>5161</v>
      </c>
    </row>
    <row r="4117" spans="2:9" ht="15" customHeight="1" x14ac:dyDescent="0.25">
      <c r="B4117" s="9" t="s">
        <v>5155</v>
      </c>
      <c r="C4117" s="1">
        <v>7</v>
      </c>
      <c r="D4117" s="2" t="s">
        <v>8800</v>
      </c>
      <c r="E4117" s="16"/>
      <c r="F4117" s="16" t="str">
        <f>IF(INDEX(I.Electricity.ES4U1C2,7)="","",INDEX(I.Electricity.ES4U1C2,7))</f>
        <v/>
      </c>
      <c r="G4117" s="16"/>
      <c r="H4117" s="1" t="str">
        <f t="shared" si="120"/>
        <v>Complete</v>
      </c>
      <c r="I4117" s="68" t="s">
        <v>5162</v>
      </c>
    </row>
    <row r="4118" spans="2:9" ht="15" customHeight="1" x14ac:dyDescent="0.25">
      <c r="B4118" s="9" t="s">
        <v>5155</v>
      </c>
      <c r="C4118" s="1">
        <v>8</v>
      </c>
      <c r="D4118" s="2" t="s">
        <v>8800</v>
      </c>
      <c r="E4118" s="16"/>
      <c r="F4118" s="16" t="str">
        <f>IF(INDEX(I.Electricity.ES4U1C2,8)="","",INDEX(I.Electricity.ES4U1C2,8))</f>
        <v/>
      </c>
      <c r="G4118" s="16"/>
      <c r="H4118" s="1" t="str">
        <f t="shared" si="120"/>
        <v>Complete</v>
      </c>
      <c r="I4118" s="68" t="s">
        <v>5163</v>
      </c>
    </row>
    <row r="4119" spans="2:9" ht="15" customHeight="1" x14ac:dyDescent="0.25">
      <c r="B4119" s="9" t="s">
        <v>5155</v>
      </c>
      <c r="C4119" s="1">
        <v>9</v>
      </c>
      <c r="D4119" s="2" t="s">
        <v>8800</v>
      </c>
      <c r="E4119" s="16"/>
      <c r="F4119" s="16" t="str">
        <f>IF(INDEX(I.Electricity.ES4U1C2,9)="","",INDEX(I.Electricity.ES4U1C2,9))</f>
        <v/>
      </c>
      <c r="G4119" s="16"/>
      <c r="H4119" s="1" t="str">
        <f t="shared" si="120"/>
        <v>Complete</v>
      </c>
      <c r="I4119" s="68" t="s">
        <v>5164</v>
      </c>
    </row>
    <row r="4120" spans="2:9" ht="15" customHeight="1" x14ac:dyDescent="0.25">
      <c r="B4120" s="9" t="s">
        <v>5155</v>
      </c>
      <c r="C4120" s="1">
        <v>10</v>
      </c>
      <c r="D4120" s="2" t="s">
        <v>8800</v>
      </c>
      <c r="E4120" s="16"/>
      <c r="F4120" s="16" t="str">
        <f>IF(INDEX(I.Electricity.ES4U1C2,10)="","",INDEX(I.Electricity.ES4U1C2,10))</f>
        <v/>
      </c>
      <c r="G4120" s="16"/>
      <c r="H4120" s="1" t="str">
        <f t="shared" si="120"/>
        <v>Complete</v>
      </c>
      <c r="I4120" s="68" t="s">
        <v>5165</v>
      </c>
    </row>
    <row r="4121" spans="2:9" ht="15" customHeight="1" x14ac:dyDescent="0.25">
      <c r="B4121" s="9" t="s">
        <v>5155</v>
      </c>
      <c r="C4121" s="1">
        <v>11</v>
      </c>
      <c r="D4121" s="2" t="s">
        <v>8800</v>
      </c>
      <c r="E4121" s="16"/>
      <c r="F4121" s="16" t="str">
        <f>IF(INDEX(I.Electricity.ES4U1C2,11)="","",INDEX(I.Electricity.ES4U1C2,11))</f>
        <v/>
      </c>
      <c r="G4121" s="16"/>
      <c r="H4121" s="1" t="str">
        <f t="shared" si="120"/>
        <v>Complete</v>
      </c>
      <c r="I4121" s="68" t="s">
        <v>5166</v>
      </c>
    </row>
    <row r="4122" spans="2:9" ht="15" customHeight="1" x14ac:dyDescent="0.25">
      <c r="B4122" s="9" t="s">
        <v>5155</v>
      </c>
      <c r="C4122" s="1">
        <v>12</v>
      </c>
      <c r="D4122" s="2" t="s">
        <v>8800</v>
      </c>
      <c r="E4122" s="16"/>
      <c r="F4122" s="16" t="str">
        <f>IF(INDEX(I.Electricity.ES4U1C2,12)="","",INDEX(I.Electricity.ES4U1C2,12))</f>
        <v/>
      </c>
      <c r="G4122" s="16"/>
      <c r="H4122" s="1" t="str">
        <f t="shared" si="120"/>
        <v>Complete</v>
      </c>
      <c r="I4122" s="68" t="s">
        <v>5167</v>
      </c>
    </row>
    <row r="4123" spans="2:9" ht="15" customHeight="1" x14ac:dyDescent="0.25">
      <c r="B4123" s="9" t="s">
        <v>5155</v>
      </c>
      <c r="C4123" s="1">
        <v>13</v>
      </c>
      <c r="D4123" s="2" t="s">
        <v>8800</v>
      </c>
      <c r="E4123" s="16"/>
      <c r="F4123" s="16" t="str">
        <f>IF(INDEX(I.Electricity.ES4U1C2,13)="","",INDEX(I.Electricity.ES4U1C2,13))</f>
        <v/>
      </c>
      <c r="G4123" s="16"/>
      <c r="H4123" s="1" t="str">
        <f t="shared" si="120"/>
        <v>Complete</v>
      </c>
      <c r="I4123" s="68" t="s">
        <v>5168</v>
      </c>
    </row>
    <row r="4124" spans="2:9" ht="15" customHeight="1" x14ac:dyDescent="0.25">
      <c r="B4124" s="9" t="s">
        <v>5155</v>
      </c>
      <c r="C4124" s="1">
        <v>14</v>
      </c>
      <c r="D4124" s="2" t="s">
        <v>8800</v>
      </c>
      <c r="E4124" s="16"/>
      <c r="F4124" s="16" t="str">
        <f>IF(INDEX(I.Electricity.ES4U1C2,14)="","",INDEX(I.Electricity.ES4U1C2,14))</f>
        <v/>
      </c>
      <c r="G4124" s="16"/>
      <c r="H4124" s="1" t="str">
        <f t="shared" si="120"/>
        <v>Complete</v>
      </c>
      <c r="I4124" s="68" t="s">
        <v>5169</v>
      </c>
    </row>
    <row r="4125" spans="2:9" ht="15" customHeight="1" x14ac:dyDescent="0.25">
      <c r="B4125" s="9" t="s">
        <v>5155</v>
      </c>
      <c r="C4125" s="1">
        <v>15</v>
      </c>
      <c r="D4125" s="2" t="s">
        <v>8800</v>
      </c>
      <c r="E4125" s="16"/>
      <c r="F4125" s="16" t="str">
        <f>IF(INDEX(I.Electricity.ES4U1C2,15)="","",INDEX(I.Electricity.ES4U1C2,15))</f>
        <v/>
      </c>
      <c r="G4125" s="16"/>
      <c r="H4125" s="1" t="str">
        <f t="shared" si="120"/>
        <v>Complete</v>
      </c>
      <c r="I4125" s="68" t="s">
        <v>5170</v>
      </c>
    </row>
    <row r="4126" spans="2:9" ht="15" customHeight="1" x14ac:dyDescent="0.25">
      <c r="B4126" s="9" t="s">
        <v>5155</v>
      </c>
      <c r="C4126" s="1">
        <v>16</v>
      </c>
      <c r="D4126" s="2" t="s">
        <v>8800</v>
      </c>
      <c r="E4126" s="16"/>
      <c r="F4126" s="16" t="str">
        <f>IF(INDEX(I.Electricity.ES4U1C2,16)="","",INDEX(I.Electricity.ES4U1C2,16))</f>
        <v/>
      </c>
      <c r="G4126" s="16"/>
      <c r="H4126" s="1" t="str">
        <f t="shared" si="120"/>
        <v>Complete</v>
      </c>
      <c r="I4126" s="68" t="s">
        <v>5171</v>
      </c>
    </row>
    <row r="4127" spans="2:9" ht="15" customHeight="1" x14ac:dyDescent="0.25">
      <c r="B4127" s="9" t="s">
        <v>5155</v>
      </c>
      <c r="C4127" s="1">
        <v>17</v>
      </c>
      <c r="D4127" s="2" t="s">
        <v>8800</v>
      </c>
      <c r="E4127" s="16"/>
      <c r="F4127" s="16" t="str">
        <f>IF(INDEX(I.Electricity.ES4U1C2,17)="","",INDEX(I.Electricity.ES4U1C2,17))</f>
        <v/>
      </c>
      <c r="G4127" s="16"/>
      <c r="H4127" s="1" t="str">
        <f t="shared" si="120"/>
        <v>Complete</v>
      </c>
      <c r="I4127" s="68" t="s">
        <v>5172</v>
      </c>
    </row>
    <row r="4128" spans="2:9" ht="15" customHeight="1" x14ac:dyDescent="0.25">
      <c r="B4128" s="9" t="s">
        <v>5155</v>
      </c>
      <c r="C4128" s="1">
        <v>18</v>
      </c>
      <c r="D4128" s="2" t="s">
        <v>8800</v>
      </c>
      <c r="E4128" s="16"/>
      <c r="F4128" s="16" t="str">
        <f>IF(INDEX(I.Electricity.ES4U1C2,18)="","",INDEX(I.Electricity.ES4U1C2,18))</f>
        <v/>
      </c>
      <c r="G4128" s="16"/>
      <c r="H4128" s="1" t="str">
        <f t="shared" si="120"/>
        <v>Complete</v>
      </c>
      <c r="I4128" s="68" t="s">
        <v>5173</v>
      </c>
    </row>
    <row r="4129" spans="2:9" ht="15" customHeight="1" x14ac:dyDescent="0.25">
      <c r="B4129" s="9" t="s">
        <v>5155</v>
      </c>
      <c r="C4129" s="1">
        <v>19</v>
      </c>
      <c r="D4129" s="2" t="s">
        <v>8800</v>
      </c>
      <c r="E4129" s="16"/>
      <c r="F4129" s="16" t="str">
        <f>IF(INDEX(I.Electricity.ES4U1C2,19)="","",INDEX(I.Electricity.ES4U1C2,19))</f>
        <v/>
      </c>
      <c r="G4129" s="16"/>
      <c r="H4129" s="1" t="str">
        <f t="shared" si="120"/>
        <v>Complete</v>
      </c>
      <c r="I4129" s="68" t="s">
        <v>5174</v>
      </c>
    </row>
    <row r="4130" spans="2:9" ht="15" customHeight="1" x14ac:dyDescent="0.25">
      <c r="B4130" s="9" t="s">
        <v>5155</v>
      </c>
      <c r="C4130" s="1">
        <v>20</v>
      </c>
      <c r="D4130" s="2" t="s">
        <v>8800</v>
      </c>
      <c r="E4130" s="16"/>
      <c r="F4130" s="16" t="str">
        <f>IF(INDEX(I.Electricity.ES4U1C2,20)="","",INDEX(I.Electricity.ES4U1C2,20))</f>
        <v/>
      </c>
      <c r="G4130" s="16"/>
      <c r="H4130" s="1" t="str">
        <f t="shared" si="120"/>
        <v>Complete</v>
      </c>
      <c r="I4130" s="68" t="s">
        <v>5175</v>
      </c>
    </row>
    <row r="4131" spans="2:9" ht="15" customHeight="1" x14ac:dyDescent="0.25">
      <c r="B4131" s="9" t="s">
        <v>5155</v>
      </c>
      <c r="C4131" s="1">
        <v>21</v>
      </c>
      <c r="D4131" s="2" t="s">
        <v>8800</v>
      </c>
      <c r="E4131" s="16"/>
      <c r="F4131" s="16" t="str">
        <f>IF(INDEX(I.Electricity.ES4U1C2,21)="","",INDEX(I.Electricity.ES4U1C2,21))</f>
        <v/>
      </c>
      <c r="G4131" s="16"/>
      <c r="H4131" s="1" t="str">
        <f t="shared" si="120"/>
        <v>Complete</v>
      </c>
      <c r="I4131" s="68" t="s">
        <v>5176</v>
      </c>
    </row>
    <row r="4132" spans="2:9" ht="15" customHeight="1" x14ac:dyDescent="0.25">
      <c r="B4132" s="9" t="s">
        <v>5155</v>
      </c>
      <c r="C4132" s="1">
        <v>22</v>
      </c>
      <c r="D4132" s="2" t="s">
        <v>8800</v>
      </c>
      <c r="E4132" s="16"/>
      <c r="F4132" s="16" t="str">
        <f>IF(INDEX(I.Electricity.ES4U1C2,22)="","",INDEX(I.Electricity.ES4U1C2,22))</f>
        <v/>
      </c>
      <c r="G4132" s="16"/>
      <c r="H4132" s="1" t="str">
        <f t="shared" si="120"/>
        <v>Complete</v>
      </c>
      <c r="I4132" s="68" t="s">
        <v>5177</v>
      </c>
    </row>
    <row r="4133" spans="2:9" ht="15" customHeight="1" x14ac:dyDescent="0.25">
      <c r="B4133" s="9" t="s">
        <v>5155</v>
      </c>
      <c r="C4133" s="1">
        <v>23</v>
      </c>
      <c r="D4133" s="2" t="s">
        <v>8800</v>
      </c>
      <c r="E4133" s="16"/>
      <c r="F4133" s="16" t="str">
        <f>IF(INDEX(I.Electricity.ES4U1C2,23)="","",INDEX(I.Electricity.ES4U1C2,23))</f>
        <v/>
      </c>
      <c r="G4133" s="16"/>
      <c r="H4133" s="1" t="str">
        <f t="shared" si="120"/>
        <v>Complete</v>
      </c>
      <c r="I4133" s="68" t="s">
        <v>5178</v>
      </c>
    </row>
    <row r="4134" spans="2:9" ht="15" customHeight="1" x14ac:dyDescent="0.25">
      <c r="B4134" s="7" t="s">
        <v>5155</v>
      </c>
      <c r="C4134" s="5">
        <v>24</v>
      </c>
      <c r="D4134" s="6" t="s">
        <v>8800</v>
      </c>
      <c r="E4134" s="76"/>
      <c r="F4134" s="76" t="str">
        <f>IF(INDEX(I.Electricity.ES4U1C2,24)="","",INDEX(I.Electricity.ES4U1C2,24))</f>
        <v/>
      </c>
      <c r="G4134" s="76"/>
      <c r="H4134" s="5" t="str">
        <f t="shared" si="120"/>
        <v>Complete</v>
      </c>
      <c r="I4134" s="71" t="s">
        <v>5179</v>
      </c>
    </row>
    <row r="4135" spans="2:9" ht="15" customHeight="1" x14ac:dyDescent="0.25">
      <c r="B4135" s="9" t="s">
        <v>5180</v>
      </c>
      <c r="C4135" s="1">
        <v>1</v>
      </c>
      <c r="D4135" s="2" t="s">
        <v>8801</v>
      </c>
      <c r="E4135" s="16"/>
      <c r="F4135" s="16" t="str">
        <f>IF(INDEX(I.Electricity.ES4U2C2,1)="","",INDEX(I.Electricity.ES4U2C2,1))</f>
        <v/>
      </c>
      <c r="G4135" s="16"/>
      <c r="H4135" s="1" t="str">
        <f t="shared" ref="H4135:H4158" si="121">IF(AND(I.Developer.ES4=TRUE,I.Facility.UnitCount&gt;=2,I.Developer.C2=TRUE,F4135=""),"Incomplete","Complete")</f>
        <v>Complete</v>
      </c>
      <c r="I4135" s="68" t="s">
        <v>5181</v>
      </c>
    </row>
    <row r="4136" spans="2:9" ht="15" customHeight="1" x14ac:dyDescent="0.25">
      <c r="B4136" s="9" t="s">
        <v>5180</v>
      </c>
      <c r="C4136" s="1">
        <v>2</v>
      </c>
      <c r="D4136" s="2" t="s">
        <v>8801</v>
      </c>
      <c r="E4136" s="16"/>
      <c r="F4136" s="16" t="str">
        <f>IF(INDEX(I.Electricity.ES4U2C2,2)="","",INDEX(I.Electricity.ES4U2C2,2))</f>
        <v/>
      </c>
      <c r="G4136" s="16"/>
      <c r="H4136" s="1" t="str">
        <f t="shared" si="121"/>
        <v>Complete</v>
      </c>
      <c r="I4136" s="68" t="s">
        <v>5182</v>
      </c>
    </row>
    <row r="4137" spans="2:9" ht="15" customHeight="1" x14ac:dyDescent="0.25">
      <c r="B4137" s="9" t="s">
        <v>5180</v>
      </c>
      <c r="C4137" s="1">
        <v>3</v>
      </c>
      <c r="D4137" s="2" t="s">
        <v>8801</v>
      </c>
      <c r="E4137" s="16"/>
      <c r="F4137" s="16" t="str">
        <f>IF(INDEX(I.Electricity.ES4U2C2,3)="","",INDEX(I.Electricity.ES4U2C2,3))</f>
        <v/>
      </c>
      <c r="G4137" s="16"/>
      <c r="H4137" s="1" t="str">
        <f t="shared" si="121"/>
        <v>Complete</v>
      </c>
      <c r="I4137" s="68" t="s">
        <v>5183</v>
      </c>
    </row>
    <row r="4138" spans="2:9" ht="15" customHeight="1" x14ac:dyDescent="0.25">
      <c r="B4138" s="9" t="s">
        <v>5180</v>
      </c>
      <c r="C4138" s="1">
        <v>4</v>
      </c>
      <c r="D4138" s="2" t="s">
        <v>8801</v>
      </c>
      <c r="E4138" s="16"/>
      <c r="F4138" s="16" t="str">
        <f>IF(INDEX(I.Electricity.ES4U2C2,4)="","",INDEX(I.Electricity.ES4U2C2,4))</f>
        <v/>
      </c>
      <c r="G4138" s="16"/>
      <c r="H4138" s="1" t="str">
        <f t="shared" si="121"/>
        <v>Complete</v>
      </c>
      <c r="I4138" s="68" t="s">
        <v>5184</v>
      </c>
    </row>
    <row r="4139" spans="2:9" ht="15" customHeight="1" x14ac:dyDescent="0.25">
      <c r="B4139" s="9" t="s">
        <v>5180</v>
      </c>
      <c r="C4139" s="1">
        <v>5</v>
      </c>
      <c r="D4139" s="2" t="s">
        <v>8801</v>
      </c>
      <c r="E4139" s="16"/>
      <c r="F4139" s="16" t="str">
        <f>IF(INDEX(I.Electricity.ES4U2C2,5)="","",INDEX(I.Electricity.ES4U2C2,5))</f>
        <v/>
      </c>
      <c r="G4139" s="16"/>
      <c r="H4139" s="1" t="str">
        <f t="shared" si="121"/>
        <v>Complete</v>
      </c>
      <c r="I4139" s="68" t="s">
        <v>5185</v>
      </c>
    </row>
    <row r="4140" spans="2:9" ht="15" customHeight="1" x14ac:dyDescent="0.25">
      <c r="B4140" s="9" t="s">
        <v>5180</v>
      </c>
      <c r="C4140" s="1">
        <v>6</v>
      </c>
      <c r="D4140" s="2" t="s">
        <v>8801</v>
      </c>
      <c r="E4140" s="16"/>
      <c r="F4140" s="16" t="str">
        <f>IF(INDEX(I.Electricity.ES4U2C2,6)="","",INDEX(I.Electricity.ES4U2C2,6))</f>
        <v/>
      </c>
      <c r="G4140" s="16"/>
      <c r="H4140" s="1" t="str">
        <f t="shared" si="121"/>
        <v>Complete</v>
      </c>
      <c r="I4140" s="68" t="s">
        <v>5186</v>
      </c>
    </row>
    <row r="4141" spans="2:9" ht="15" customHeight="1" x14ac:dyDescent="0.25">
      <c r="B4141" s="9" t="s">
        <v>5180</v>
      </c>
      <c r="C4141" s="1">
        <v>7</v>
      </c>
      <c r="D4141" s="2" t="s">
        <v>8801</v>
      </c>
      <c r="E4141" s="16"/>
      <c r="F4141" s="16" t="str">
        <f>IF(INDEX(I.Electricity.ES4U2C2,7)="","",INDEX(I.Electricity.ES4U2C2,7))</f>
        <v/>
      </c>
      <c r="G4141" s="16"/>
      <c r="H4141" s="1" t="str">
        <f t="shared" si="121"/>
        <v>Complete</v>
      </c>
      <c r="I4141" s="68" t="s">
        <v>5187</v>
      </c>
    </row>
    <row r="4142" spans="2:9" ht="15" customHeight="1" x14ac:dyDescent="0.25">
      <c r="B4142" s="9" t="s">
        <v>5180</v>
      </c>
      <c r="C4142" s="1">
        <v>8</v>
      </c>
      <c r="D4142" s="2" t="s">
        <v>8801</v>
      </c>
      <c r="E4142" s="16"/>
      <c r="F4142" s="16" t="str">
        <f>IF(INDEX(I.Electricity.ES4U2C2,8)="","",INDEX(I.Electricity.ES4U2C2,8))</f>
        <v/>
      </c>
      <c r="G4142" s="16"/>
      <c r="H4142" s="1" t="str">
        <f t="shared" si="121"/>
        <v>Complete</v>
      </c>
      <c r="I4142" s="68" t="s">
        <v>5188</v>
      </c>
    </row>
    <row r="4143" spans="2:9" ht="15" customHeight="1" x14ac:dyDescent="0.25">
      <c r="B4143" s="9" t="s">
        <v>5180</v>
      </c>
      <c r="C4143" s="1">
        <v>9</v>
      </c>
      <c r="D4143" s="2" t="s">
        <v>8801</v>
      </c>
      <c r="E4143" s="16"/>
      <c r="F4143" s="16" t="str">
        <f>IF(INDEX(I.Electricity.ES4U2C2,9)="","",INDEX(I.Electricity.ES4U2C2,9))</f>
        <v/>
      </c>
      <c r="G4143" s="16"/>
      <c r="H4143" s="1" t="str">
        <f t="shared" si="121"/>
        <v>Complete</v>
      </c>
      <c r="I4143" s="68" t="s">
        <v>5189</v>
      </c>
    </row>
    <row r="4144" spans="2:9" ht="15" customHeight="1" x14ac:dyDescent="0.25">
      <c r="B4144" s="9" t="s">
        <v>5180</v>
      </c>
      <c r="C4144" s="1">
        <v>10</v>
      </c>
      <c r="D4144" s="2" t="s">
        <v>8801</v>
      </c>
      <c r="E4144" s="16"/>
      <c r="F4144" s="16" t="str">
        <f>IF(INDEX(I.Electricity.ES4U2C2,10)="","",INDEX(I.Electricity.ES4U2C2,10))</f>
        <v/>
      </c>
      <c r="G4144" s="16"/>
      <c r="H4144" s="1" t="str">
        <f t="shared" si="121"/>
        <v>Complete</v>
      </c>
      <c r="I4144" s="68" t="s">
        <v>5190</v>
      </c>
    </row>
    <row r="4145" spans="2:9" ht="15" customHeight="1" x14ac:dyDescent="0.25">
      <c r="B4145" s="9" t="s">
        <v>5180</v>
      </c>
      <c r="C4145" s="1">
        <v>11</v>
      </c>
      <c r="D4145" s="2" t="s">
        <v>8801</v>
      </c>
      <c r="E4145" s="16"/>
      <c r="F4145" s="16" t="str">
        <f>IF(INDEX(I.Electricity.ES4U2C2,11)="","",INDEX(I.Electricity.ES4U2C2,11))</f>
        <v/>
      </c>
      <c r="G4145" s="16"/>
      <c r="H4145" s="1" t="str">
        <f t="shared" si="121"/>
        <v>Complete</v>
      </c>
      <c r="I4145" s="68" t="s">
        <v>5191</v>
      </c>
    </row>
    <row r="4146" spans="2:9" ht="15" customHeight="1" x14ac:dyDescent="0.25">
      <c r="B4146" s="9" t="s">
        <v>5180</v>
      </c>
      <c r="C4146" s="1">
        <v>12</v>
      </c>
      <c r="D4146" s="2" t="s">
        <v>8801</v>
      </c>
      <c r="E4146" s="16"/>
      <c r="F4146" s="16" t="str">
        <f>IF(INDEX(I.Electricity.ES4U2C2,12)="","",INDEX(I.Electricity.ES4U2C2,12))</f>
        <v/>
      </c>
      <c r="G4146" s="16"/>
      <c r="H4146" s="1" t="str">
        <f t="shared" si="121"/>
        <v>Complete</v>
      </c>
      <c r="I4146" s="68" t="s">
        <v>5192</v>
      </c>
    </row>
    <row r="4147" spans="2:9" ht="15" customHeight="1" x14ac:dyDescent="0.25">
      <c r="B4147" s="9" t="s">
        <v>5180</v>
      </c>
      <c r="C4147" s="1">
        <v>13</v>
      </c>
      <c r="D4147" s="2" t="s">
        <v>8801</v>
      </c>
      <c r="E4147" s="16"/>
      <c r="F4147" s="16" t="str">
        <f>IF(INDEX(I.Electricity.ES4U2C2,13)="","",INDEX(I.Electricity.ES4U2C2,13))</f>
        <v/>
      </c>
      <c r="G4147" s="16"/>
      <c r="H4147" s="1" t="str">
        <f t="shared" si="121"/>
        <v>Complete</v>
      </c>
      <c r="I4147" s="68" t="s">
        <v>5193</v>
      </c>
    </row>
    <row r="4148" spans="2:9" ht="15" customHeight="1" x14ac:dyDescent="0.25">
      <c r="B4148" s="9" t="s">
        <v>5180</v>
      </c>
      <c r="C4148" s="1">
        <v>14</v>
      </c>
      <c r="D4148" s="2" t="s">
        <v>8801</v>
      </c>
      <c r="E4148" s="16"/>
      <c r="F4148" s="16" t="str">
        <f>IF(INDEX(I.Electricity.ES4U2C2,14)="","",INDEX(I.Electricity.ES4U2C2,14))</f>
        <v/>
      </c>
      <c r="G4148" s="16"/>
      <c r="H4148" s="1" t="str">
        <f t="shared" si="121"/>
        <v>Complete</v>
      </c>
      <c r="I4148" s="68" t="s">
        <v>5194</v>
      </c>
    </row>
    <row r="4149" spans="2:9" ht="15" customHeight="1" x14ac:dyDescent="0.25">
      <c r="B4149" s="9" t="s">
        <v>5180</v>
      </c>
      <c r="C4149" s="1">
        <v>15</v>
      </c>
      <c r="D4149" s="2" t="s">
        <v>8801</v>
      </c>
      <c r="E4149" s="16"/>
      <c r="F4149" s="16" t="str">
        <f>IF(INDEX(I.Electricity.ES4U2C2,15)="","",INDEX(I.Electricity.ES4U2C2,15))</f>
        <v/>
      </c>
      <c r="G4149" s="16"/>
      <c r="H4149" s="1" t="str">
        <f t="shared" si="121"/>
        <v>Complete</v>
      </c>
      <c r="I4149" s="68" t="s">
        <v>5195</v>
      </c>
    </row>
    <row r="4150" spans="2:9" ht="15" customHeight="1" x14ac:dyDescent="0.25">
      <c r="B4150" s="9" t="s">
        <v>5180</v>
      </c>
      <c r="C4150" s="1">
        <v>16</v>
      </c>
      <c r="D4150" s="2" t="s">
        <v>8801</v>
      </c>
      <c r="E4150" s="16"/>
      <c r="F4150" s="16" t="str">
        <f>IF(INDEX(I.Electricity.ES4U2C2,16)="","",INDEX(I.Electricity.ES4U2C2,16))</f>
        <v/>
      </c>
      <c r="G4150" s="16"/>
      <c r="H4150" s="1" t="str">
        <f t="shared" si="121"/>
        <v>Complete</v>
      </c>
      <c r="I4150" s="68" t="s">
        <v>5196</v>
      </c>
    </row>
    <row r="4151" spans="2:9" ht="15" customHeight="1" x14ac:dyDescent="0.25">
      <c r="B4151" s="9" t="s">
        <v>5180</v>
      </c>
      <c r="C4151" s="1">
        <v>17</v>
      </c>
      <c r="D4151" s="2" t="s">
        <v>8801</v>
      </c>
      <c r="E4151" s="16"/>
      <c r="F4151" s="16" t="str">
        <f>IF(INDEX(I.Electricity.ES4U2C2,17)="","",INDEX(I.Electricity.ES4U2C2,17))</f>
        <v/>
      </c>
      <c r="G4151" s="16"/>
      <c r="H4151" s="1" t="str">
        <f t="shared" si="121"/>
        <v>Complete</v>
      </c>
      <c r="I4151" s="68" t="s">
        <v>5197</v>
      </c>
    </row>
    <row r="4152" spans="2:9" ht="15" customHeight="1" x14ac:dyDescent="0.25">
      <c r="B4152" s="9" t="s">
        <v>5180</v>
      </c>
      <c r="C4152" s="1">
        <v>18</v>
      </c>
      <c r="D4152" s="2" t="s">
        <v>8801</v>
      </c>
      <c r="E4152" s="16"/>
      <c r="F4152" s="16" t="str">
        <f>IF(INDEX(I.Electricity.ES4U2C2,18)="","",INDEX(I.Electricity.ES4U2C2,18))</f>
        <v/>
      </c>
      <c r="G4152" s="16"/>
      <c r="H4152" s="1" t="str">
        <f t="shared" si="121"/>
        <v>Complete</v>
      </c>
      <c r="I4152" s="68" t="s">
        <v>5198</v>
      </c>
    </row>
    <row r="4153" spans="2:9" ht="15" customHeight="1" x14ac:dyDescent="0.25">
      <c r="B4153" s="9" t="s">
        <v>5180</v>
      </c>
      <c r="C4153" s="1">
        <v>19</v>
      </c>
      <c r="D4153" s="2" t="s">
        <v>8801</v>
      </c>
      <c r="E4153" s="16"/>
      <c r="F4153" s="16" t="str">
        <f>IF(INDEX(I.Electricity.ES4U2C2,19)="","",INDEX(I.Electricity.ES4U2C2,19))</f>
        <v/>
      </c>
      <c r="G4153" s="16"/>
      <c r="H4153" s="1" t="str">
        <f t="shared" si="121"/>
        <v>Complete</v>
      </c>
      <c r="I4153" s="68" t="s">
        <v>5199</v>
      </c>
    </row>
    <row r="4154" spans="2:9" ht="15" customHeight="1" x14ac:dyDescent="0.25">
      <c r="B4154" s="9" t="s">
        <v>5180</v>
      </c>
      <c r="C4154" s="1">
        <v>20</v>
      </c>
      <c r="D4154" s="2" t="s">
        <v>8801</v>
      </c>
      <c r="E4154" s="16"/>
      <c r="F4154" s="16" t="str">
        <f>IF(INDEX(I.Electricity.ES4U2C2,20)="","",INDEX(I.Electricity.ES4U2C2,20))</f>
        <v/>
      </c>
      <c r="G4154" s="16"/>
      <c r="H4154" s="1" t="str">
        <f t="shared" si="121"/>
        <v>Complete</v>
      </c>
      <c r="I4154" s="68" t="s">
        <v>5200</v>
      </c>
    </row>
    <row r="4155" spans="2:9" ht="15" customHeight="1" x14ac:dyDescent="0.25">
      <c r="B4155" s="9" t="s">
        <v>5180</v>
      </c>
      <c r="C4155" s="1">
        <v>21</v>
      </c>
      <c r="D4155" s="2" t="s">
        <v>8801</v>
      </c>
      <c r="E4155" s="16"/>
      <c r="F4155" s="16" t="str">
        <f>IF(INDEX(I.Electricity.ES4U2C2,21)="","",INDEX(I.Electricity.ES4U2C2,21))</f>
        <v/>
      </c>
      <c r="G4155" s="16"/>
      <c r="H4155" s="1" t="str">
        <f t="shared" si="121"/>
        <v>Complete</v>
      </c>
      <c r="I4155" s="68" t="s">
        <v>5201</v>
      </c>
    </row>
    <row r="4156" spans="2:9" ht="15" customHeight="1" x14ac:dyDescent="0.25">
      <c r="B4156" s="9" t="s">
        <v>5180</v>
      </c>
      <c r="C4156" s="1">
        <v>22</v>
      </c>
      <c r="D4156" s="2" t="s">
        <v>8801</v>
      </c>
      <c r="E4156" s="16"/>
      <c r="F4156" s="16" t="str">
        <f>IF(INDEX(I.Electricity.ES4U2C2,22)="","",INDEX(I.Electricity.ES4U2C2,22))</f>
        <v/>
      </c>
      <c r="G4156" s="16"/>
      <c r="H4156" s="1" t="str">
        <f t="shared" si="121"/>
        <v>Complete</v>
      </c>
      <c r="I4156" s="68" t="s">
        <v>5202</v>
      </c>
    </row>
    <row r="4157" spans="2:9" ht="15" customHeight="1" x14ac:dyDescent="0.25">
      <c r="B4157" s="9" t="s">
        <v>5180</v>
      </c>
      <c r="C4157" s="1">
        <v>23</v>
      </c>
      <c r="D4157" s="2" t="s">
        <v>8801</v>
      </c>
      <c r="E4157" s="16"/>
      <c r="F4157" s="16" t="str">
        <f>IF(INDEX(I.Electricity.ES4U2C2,23)="","",INDEX(I.Electricity.ES4U2C2,23))</f>
        <v/>
      </c>
      <c r="G4157" s="16"/>
      <c r="H4157" s="1" t="str">
        <f t="shared" si="121"/>
        <v>Complete</v>
      </c>
      <c r="I4157" s="68" t="s">
        <v>5203</v>
      </c>
    </row>
    <row r="4158" spans="2:9" ht="15" customHeight="1" x14ac:dyDescent="0.25">
      <c r="B4158" s="7" t="s">
        <v>5180</v>
      </c>
      <c r="C4158" s="5">
        <v>24</v>
      </c>
      <c r="D4158" s="6" t="s">
        <v>8801</v>
      </c>
      <c r="E4158" s="76"/>
      <c r="F4158" s="76" t="str">
        <f>IF(INDEX(I.Electricity.ES4U2C2,24)="","",INDEX(I.Electricity.ES4U2C2,24))</f>
        <v/>
      </c>
      <c r="G4158" s="76"/>
      <c r="H4158" s="5" t="str">
        <f t="shared" si="121"/>
        <v>Complete</v>
      </c>
      <c r="I4158" s="71" t="s">
        <v>5204</v>
      </c>
    </row>
    <row r="4159" spans="2:9" ht="15" customHeight="1" x14ac:dyDescent="0.25">
      <c r="B4159" s="9" t="s">
        <v>5205</v>
      </c>
      <c r="C4159" s="1">
        <v>1</v>
      </c>
      <c r="D4159" s="2" t="s">
        <v>8802</v>
      </c>
      <c r="E4159" s="16"/>
      <c r="F4159" s="16" t="str">
        <f>IF(INDEX(I.Electricity.ES4U3C2,1)="","",INDEX(I.Electricity.ES4U3C2,1))</f>
        <v/>
      </c>
      <c r="G4159" s="16"/>
      <c r="H4159" s="1" t="str">
        <f t="shared" ref="H4159:H4182" si="122">IF(AND(I.Developer.ES4=TRUE,I.Facility.UnitCount&gt;=3,I.Developer.C2=TRUE,F4159=""),"Incomplete","Complete")</f>
        <v>Complete</v>
      </c>
      <c r="I4159" s="68" t="s">
        <v>5206</v>
      </c>
    </row>
    <row r="4160" spans="2:9" ht="15" customHeight="1" x14ac:dyDescent="0.25">
      <c r="B4160" s="9" t="s">
        <v>5205</v>
      </c>
      <c r="C4160" s="1">
        <v>2</v>
      </c>
      <c r="D4160" s="2" t="s">
        <v>8802</v>
      </c>
      <c r="E4160" s="16"/>
      <c r="F4160" s="16" t="str">
        <f>IF(INDEX(I.Electricity.ES4U3C2,2)="","",INDEX(I.Electricity.ES4U3C2,2))</f>
        <v/>
      </c>
      <c r="G4160" s="16"/>
      <c r="H4160" s="1" t="str">
        <f t="shared" si="122"/>
        <v>Complete</v>
      </c>
      <c r="I4160" s="68" t="s">
        <v>5207</v>
      </c>
    </row>
    <row r="4161" spans="2:9" ht="15" customHeight="1" x14ac:dyDescent="0.25">
      <c r="B4161" s="9" t="s">
        <v>5205</v>
      </c>
      <c r="C4161" s="1">
        <v>3</v>
      </c>
      <c r="D4161" s="2" t="s">
        <v>8802</v>
      </c>
      <c r="E4161" s="16"/>
      <c r="F4161" s="16" t="str">
        <f>IF(INDEX(I.Electricity.ES4U3C2,3)="","",INDEX(I.Electricity.ES4U3C2,3))</f>
        <v/>
      </c>
      <c r="G4161" s="16"/>
      <c r="H4161" s="1" t="str">
        <f t="shared" si="122"/>
        <v>Complete</v>
      </c>
      <c r="I4161" s="68" t="s">
        <v>5208</v>
      </c>
    </row>
    <row r="4162" spans="2:9" ht="15" customHeight="1" x14ac:dyDescent="0.25">
      <c r="B4162" s="9" t="s">
        <v>5205</v>
      </c>
      <c r="C4162" s="1">
        <v>4</v>
      </c>
      <c r="D4162" s="2" t="s">
        <v>8802</v>
      </c>
      <c r="E4162" s="16"/>
      <c r="F4162" s="16" t="str">
        <f>IF(INDEX(I.Electricity.ES4U3C2,4)="","",INDEX(I.Electricity.ES4U3C2,4))</f>
        <v/>
      </c>
      <c r="G4162" s="16"/>
      <c r="H4162" s="1" t="str">
        <f t="shared" si="122"/>
        <v>Complete</v>
      </c>
      <c r="I4162" s="68" t="s">
        <v>5209</v>
      </c>
    </row>
    <row r="4163" spans="2:9" ht="15" customHeight="1" x14ac:dyDescent="0.25">
      <c r="B4163" s="9" t="s">
        <v>5205</v>
      </c>
      <c r="C4163" s="1">
        <v>5</v>
      </c>
      <c r="D4163" s="2" t="s">
        <v>8802</v>
      </c>
      <c r="E4163" s="16"/>
      <c r="F4163" s="16" t="str">
        <f>IF(INDEX(I.Electricity.ES4U3C2,5)="","",INDEX(I.Electricity.ES4U3C2,5))</f>
        <v/>
      </c>
      <c r="G4163" s="16"/>
      <c r="H4163" s="1" t="str">
        <f t="shared" si="122"/>
        <v>Complete</v>
      </c>
      <c r="I4163" s="68" t="s">
        <v>5210</v>
      </c>
    </row>
    <row r="4164" spans="2:9" ht="15" customHeight="1" x14ac:dyDescent="0.25">
      <c r="B4164" s="9" t="s">
        <v>5205</v>
      </c>
      <c r="C4164" s="1">
        <v>6</v>
      </c>
      <c r="D4164" s="2" t="s">
        <v>8802</v>
      </c>
      <c r="E4164" s="16"/>
      <c r="F4164" s="16" t="str">
        <f>IF(INDEX(I.Electricity.ES4U3C2,6)="","",INDEX(I.Electricity.ES4U3C2,6))</f>
        <v/>
      </c>
      <c r="G4164" s="16"/>
      <c r="H4164" s="1" t="str">
        <f t="shared" si="122"/>
        <v>Complete</v>
      </c>
      <c r="I4164" s="68" t="s">
        <v>5211</v>
      </c>
    </row>
    <row r="4165" spans="2:9" ht="15" customHeight="1" x14ac:dyDescent="0.25">
      <c r="B4165" s="9" t="s">
        <v>5205</v>
      </c>
      <c r="C4165" s="1">
        <v>7</v>
      </c>
      <c r="D4165" s="2" t="s">
        <v>8802</v>
      </c>
      <c r="E4165" s="16"/>
      <c r="F4165" s="16" t="str">
        <f>IF(INDEX(I.Electricity.ES4U3C2,7)="","",INDEX(I.Electricity.ES4U3C2,7))</f>
        <v/>
      </c>
      <c r="G4165" s="16"/>
      <c r="H4165" s="1" t="str">
        <f t="shared" si="122"/>
        <v>Complete</v>
      </c>
      <c r="I4165" s="68" t="s">
        <v>5212</v>
      </c>
    </row>
    <row r="4166" spans="2:9" ht="15" customHeight="1" x14ac:dyDescent="0.25">
      <c r="B4166" s="9" t="s">
        <v>5205</v>
      </c>
      <c r="C4166" s="1">
        <v>8</v>
      </c>
      <c r="D4166" s="2" t="s">
        <v>8802</v>
      </c>
      <c r="E4166" s="16"/>
      <c r="F4166" s="16" t="str">
        <f>IF(INDEX(I.Electricity.ES4U3C2,8)="","",INDEX(I.Electricity.ES4U3C2,8))</f>
        <v/>
      </c>
      <c r="G4166" s="16"/>
      <c r="H4166" s="1" t="str">
        <f t="shared" si="122"/>
        <v>Complete</v>
      </c>
      <c r="I4166" s="68" t="s">
        <v>5213</v>
      </c>
    </row>
    <row r="4167" spans="2:9" ht="15" customHeight="1" x14ac:dyDescent="0.25">
      <c r="B4167" s="9" t="s">
        <v>5205</v>
      </c>
      <c r="C4167" s="1">
        <v>9</v>
      </c>
      <c r="D4167" s="2" t="s">
        <v>8802</v>
      </c>
      <c r="E4167" s="16"/>
      <c r="F4167" s="16" t="str">
        <f>IF(INDEX(I.Electricity.ES4U3C2,9)="","",INDEX(I.Electricity.ES4U3C2,9))</f>
        <v/>
      </c>
      <c r="G4167" s="16"/>
      <c r="H4167" s="1" t="str">
        <f t="shared" si="122"/>
        <v>Complete</v>
      </c>
      <c r="I4167" s="68" t="s">
        <v>5214</v>
      </c>
    </row>
    <row r="4168" spans="2:9" ht="15" customHeight="1" x14ac:dyDescent="0.25">
      <c r="B4168" s="9" t="s">
        <v>5205</v>
      </c>
      <c r="C4168" s="1">
        <v>10</v>
      </c>
      <c r="D4168" s="2" t="s">
        <v>8802</v>
      </c>
      <c r="E4168" s="16"/>
      <c r="F4168" s="16" t="str">
        <f>IF(INDEX(I.Electricity.ES4U3C2,10)="","",INDEX(I.Electricity.ES4U3C2,10))</f>
        <v/>
      </c>
      <c r="G4168" s="16"/>
      <c r="H4168" s="1" t="str">
        <f t="shared" si="122"/>
        <v>Complete</v>
      </c>
      <c r="I4168" s="68" t="s">
        <v>5215</v>
      </c>
    </row>
    <row r="4169" spans="2:9" ht="15" customHeight="1" x14ac:dyDescent="0.25">
      <c r="B4169" s="9" t="s">
        <v>5205</v>
      </c>
      <c r="C4169" s="1">
        <v>11</v>
      </c>
      <c r="D4169" s="2" t="s">
        <v>8802</v>
      </c>
      <c r="E4169" s="16"/>
      <c r="F4169" s="16" t="str">
        <f>IF(INDEX(I.Electricity.ES4U3C2,11)="","",INDEX(I.Electricity.ES4U3C2,11))</f>
        <v/>
      </c>
      <c r="G4169" s="16"/>
      <c r="H4169" s="1" t="str">
        <f t="shared" si="122"/>
        <v>Complete</v>
      </c>
      <c r="I4169" s="68" t="s">
        <v>5216</v>
      </c>
    </row>
    <row r="4170" spans="2:9" ht="15" customHeight="1" x14ac:dyDescent="0.25">
      <c r="B4170" s="9" t="s">
        <v>5205</v>
      </c>
      <c r="C4170" s="1">
        <v>12</v>
      </c>
      <c r="D4170" s="2" t="s">
        <v>8802</v>
      </c>
      <c r="E4170" s="16"/>
      <c r="F4170" s="16" t="str">
        <f>IF(INDEX(I.Electricity.ES4U3C2,12)="","",INDEX(I.Electricity.ES4U3C2,12))</f>
        <v/>
      </c>
      <c r="G4170" s="16"/>
      <c r="H4170" s="1" t="str">
        <f t="shared" si="122"/>
        <v>Complete</v>
      </c>
      <c r="I4170" s="68" t="s">
        <v>5217</v>
      </c>
    </row>
    <row r="4171" spans="2:9" ht="15" customHeight="1" x14ac:dyDescent="0.25">
      <c r="B4171" s="9" t="s">
        <v>5205</v>
      </c>
      <c r="C4171" s="1">
        <v>13</v>
      </c>
      <c r="D4171" s="2" t="s">
        <v>8802</v>
      </c>
      <c r="E4171" s="16"/>
      <c r="F4171" s="16" t="str">
        <f>IF(INDEX(I.Electricity.ES4U3C2,13)="","",INDEX(I.Electricity.ES4U3C2,13))</f>
        <v/>
      </c>
      <c r="G4171" s="16"/>
      <c r="H4171" s="1" t="str">
        <f t="shared" si="122"/>
        <v>Complete</v>
      </c>
      <c r="I4171" s="68" t="s">
        <v>5218</v>
      </c>
    </row>
    <row r="4172" spans="2:9" ht="15" customHeight="1" x14ac:dyDescent="0.25">
      <c r="B4172" s="9" t="s">
        <v>5205</v>
      </c>
      <c r="C4172" s="1">
        <v>14</v>
      </c>
      <c r="D4172" s="2" t="s">
        <v>8802</v>
      </c>
      <c r="E4172" s="16"/>
      <c r="F4172" s="16" t="str">
        <f>IF(INDEX(I.Electricity.ES4U3C2,14)="","",INDEX(I.Electricity.ES4U3C2,14))</f>
        <v/>
      </c>
      <c r="G4172" s="16"/>
      <c r="H4172" s="1" t="str">
        <f t="shared" si="122"/>
        <v>Complete</v>
      </c>
      <c r="I4172" s="68" t="s">
        <v>5219</v>
      </c>
    </row>
    <row r="4173" spans="2:9" ht="15" customHeight="1" x14ac:dyDescent="0.25">
      <c r="B4173" s="9" t="s">
        <v>5205</v>
      </c>
      <c r="C4173" s="1">
        <v>15</v>
      </c>
      <c r="D4173" s="2" t="s">
        <v>8802</v>
      </c>
      <c r="E4173" s="16"/>
      <c r="F4173" s="16" t="str">
        <f>IF(INDEX(I.Electricity.ES4U3C2,15)="","",INDEX(I.Electricity.ES4U3C2,15))</f>
        <v/>
      </c>
      <c r="G4173" s="16"/>
      <c r="H4173" s="1" t="str">
        <f t="shared" si="122"/>
        <v>Complete</v>
      </c>
      <c r="I4173" s="68" t="s">
        <v>5220</v>
      </c>
    </row>
    <row r="4174" spans="2:9" ht="15" customHeight="1" x14ac:dyDescent="0.25">
      <c r="B4174" s="9" t="s">
        <v>5205</v>
      </c>
      <c r="C4174" s="1">
        <v>16</v>
      </c>
      <c r="D4174" s="2" t="s">
        <v>8802</v>
      </c>
      <c r="E4174" s="16"/>
      <c r="F4174" s="16" t="str">
        <f>IF(INDEX(I.Electricity.ES4U3C2,16)="","",INDEX(I.Electricity.ES4U3C2,16))</f>
        <v/>
      </c>
      <c r="G4174" s="16"/>
      <c r="H4174" s="1" t="str">
        <f t="shared" si="122"/>
        <v>Complete</v>
      </c>
      <c r="I4174" s="68" t="s">
        <v>5221</v>
      </c>
    </row>
    <row r="4175" spans="2:9" ht="15" customHeight="1" x14ac:dyDescent="0.25">
      <c r="B4175" s="9" t="s">
        <v>5205</v>
      </c>
      <c r="C4175" s="1">
        <v>17</v>
      </c>
      <c r="D4175" s="2" t="s">
        <v>8802</v>
      </c>
      <c r="E4175" s="16"/>
      <c r="F4175" s="16" t="str">
        <f>IF(INDEX(I.Electricity.ES4U3C2,17)="","",INDEX(I.Electricity.ES4U3C2,17))</f>
        <v/>
      </c>
      <c r="G4175" s="16"/>
      <c r="H4175" s="1" t="str">
        <f t="shared" si="122"/>
        <v>Complete</v>
      </c>
      <c r="I4175" s="68" t="s">
        <v>5222</v>
      </c>
    </row>
    <row r="4176" spans="2:9" ht="15" customHeight="1" x14ac:dyDescent="0.25">
      <c r="B4176" s="9" t="s">
        <v>5205</v>
      </c>
      <c r="C4176" s="1">
        <v>18</v>
      </c>
      <c r="D4176" s="2" t="s">
        <v>8802</v>
      </c>
      <c r="E4176" s="16"/>
      <c r="F4176" s="16" t="str">
        <f>IF(INDEX(I.Electricity.ES4U3C2,18)="","",INDEX(I.Electricity.ES4U3C2,18))</f>
        <v/>
      </c>
      <c r="G4176" s="16"/>
      <c r="H4176" s="1" t="str">
        <f t="shared" si="122"/>
        <v>Complete</v>
      </c>
      <c r="I4176" s="68" t="s">
        <v>5223</v>
      </c>
    </row>
    <row r="4177" spans="2:9" ht="15" customHeight="1" x14ac:dyDescent="0.25">
      <c r="B4177" s="9" t="s">
        <v>5205</v>
      </c>
      <c r="C4177" s="1">
        <v>19</v>
      </c>
      <c r="D4177" s="2" t="s">
        <v>8802</v>
      </c>
      <c r="E4177" s="16"/>
      <c r="F4177" s="16" t="str">
        <f>IF(INDEX(I.Electricity.ES4U3C2,19)="","",INDEX(I.Electricity.ES4U3C2,19))</f>
        <v/>
      </c>
      <c r="G4177" s="16"/>
      <c r="H4177" s="1" t="str">
        <f t="shared" si="122"/>
        <v>Complete</v>
      </c>
      <c r="I4177" s="68" t="s">
        <v>5224</v>
      </c>
    </row>
    <row r="4178" spans="2:9" ht="15" customHeight="1" x14ac:dyDescent="0.25">
      <c r="B4178" s="9" t="s">
        <v>5205</v>
      </c>
      <c r="C4178" s="1">
        <v>20</v>
      </c>
      <c r="D4178" s="2" t="s">
        <v>8802</v>
      </c>
      <c r="E4178" s="16"/>
      <c r="F4178" s="16" t="str">
        <f>IF(INDEX(I.Electricity.ES4U3C2,20)="","",INDEX(I.Electricity.ES4U3C2,20))</f>
        <v/>
      </c>
      <c r="G4178" s="16"/>
      <c r="H4178" s="1" t="str">
        <f t="shared" si="122"/>
        <v>Complete</v>
      </c>
      <c r="I4178" s="68" t="s">
        <v>5225</v>
      </c>
    </row>
    <row r="4179" spans="2:9" ht="15" customHeight="1" x14ac:dyDescent="0.25">
      <c r="B4179" s="9" t="s">
        <v>5205</v>
      </c>
      <c r="C4179" s="1">
        <v>21</v>
      </c>
      <c r="D4179" s="2" t="s">
        <v>8802</v>
      </c>
      <c r="E4179" s="16"/>
      <c r="F4179" s="16" t="str">
        <f>IF(INDEX(I.Electricity.ES4U3C2,21)="","",INDEX(I.Electricity.ES4U3C2,21))</f>
        <v/>
      </c>
      <c r="G4179" s="16"/>
      <c r="H4179" s="1" t="str">
        <f t="shared" si="122"/>
        <v>Complete</v>
      </c>
      <c r="I4179" s="68" t="s">
        <v>5226</v>
      </c>
    </row>
    <row r="4180" spans="2:9" ht="15" customHeight="1" x14ac:dyDescent="0.25">
      <c r="B4180" s="9" t="s">
        <v>5205</v>
      </c>
      <c r="C4180" s="1">
        <v>22</v>
      </c>
      <c r="D4180" s="2" t="s">
        <v>8802</v>
      </c>
      <c r="E4180" s="16"/>
      <c r="F4180" s="16" t="str">
        <f>IF(INDEX(I.Electricity.ES4U3C2,22)="","",INDEX(I.Electricity.ES4U3C2,22))</f>
        <v/>
      </c>
      <c r="G4180" s="16"/>
      <c r="H4180" s="1" t="str">
        <f t="shared" si="122"/>
        <v>Complete</v>
      </c>
      <c r="I4180" s="68" t="s">
        <v>5227</v>
      </c>
    </row>
    <row r="4181" spans="2:9" ht="15" customHeight="1" x14ac:dyDescent="0.25">
      <c r="B4181" s="9" t="s">
        <v>5205</v>
      </c>
      <c r="C4181" s="1">
        <v>23</v>
      </c>
      <c r="D4181" s="2" t="s">
        <v>8802</v>
      </c>
      <c r="E4181" s="16"/>
      <c r="F4181" s="16" t="str">
        <f>IF(INDEX(I.Electricity.ES4U3C2,23)="","",INDEX(I.Electricity.ES4U3C2,23))</f>
        <v/>
      </c>
      <c r="G4181" s="16"/>
      <c r="H4181" s="1" t="str">
        <f t="shared" si="122"/>
        <v>Complete</v>
      </c>
      <c r="I4181" s="68" t="s">
        <v>5228</v>
      </c>
    </row>
    <row r="4182" spans="2:9" ht="15" customHeight="1" x14ac:dyDescent="0.25">
      <c r="B4182" s="7" t="s">
        <v>5205</v>
      </c>
      <c r="C4182" s="5">
        <v>24</v>
      </c>
      <c r="D4182" s="6" t="s">
        <v>8802</v>
      </c>
      <c r="E4182" s="76"/>
      <c r="F4182" s="76" t="str">
        <f>IF(INDEX(I.Electricity.ES4U3C2,24)="","",INDEX(I.Electricity.ES4U3C2,24))</f>
        <v/>
      </c>
      <c r="G4182" s="76"/>
      <c r="H4182" s="5" t="str">
        <f t="shared" si="122"/>
        <v>Complete</v>
      </c>
      <c r="I4182" s="71" t="s">
        <v>5229</v>
      </c>
    </row>
    <row r="4183" spans="2:9" ht="15" customHeight="1" x14ac:dyDescent="0.25">
      <c r="B4183" s="9" t="s">
        <v>5230</v>
      </c>
      <c r="C4183" s="1">
        <v>1</v>
      </c>
      <c r="D4183" s="2" t="s">
        <v>8803</v>
      </c>
      <c r="E4183" s="16"/>
      <c r="F4183" s="16" t="str">
        <f>IF(INDEX(I.Electricity.ES4U4C2,1)="","",INDEX(I.Electricity.ES4U4C2,1))</f>
        <v/>
      </c>
      <c r="G4183" s="16"/>
      <c r="H4183" s="1" t="str">
        <f t="shared" ref="H4183:H4206" si="123">IF(AND(I.Developer.ES4=TRUE,I.Facility.UnitCount&gt;=4,I.Developer.C2=TRUE,F4183=""),"Incomplete","Complete")</f>
        <v>Complete</v>
      </c>
      <c r="I4183" s="68" t="s">
        <v>5231</v>
      </c>
    </row>
    <row r="4184" spans="2:9" ht="15" customHeight="1" x14ac:dyDescent="0.25">
      <c r="B4184" s="9" t="s">
        <v>5230</v>
      </c>
      <c r="C4184" s="1">
        <v>2</v>
      </c>
      <c r="D4184" s="2" t="s">
        <v>8803</v>
      </c>
      <c r="E4184" s="16"/>
      <c r="F4184" s="16" t="str">
        <f>IF(INDEX(I.Electricity.ES4U4C2,2)="","",INDEX(I.Electricity.ES4U4C2,2))</f>
        <v/>
      </c>
      <c r="G4184" s="16"/>
      <c r="H4184" s="1" t="str">
        <f t="shared" si="123"/>
        <v>Complete</v>
      </c>
      <c r="I4184" s="68" t="s">
        <v>5232</v>
      </c>
    </row>
    <row r="4185" spans="2:9" ht="15" customHeight="1" x14ac:dyDescent="0.25">
      <c r="B4185" s="9" t="s">
        <v>5230</v>
      </c>
      <c r="C4185" s="1">
        <v>3</v>
      </c>
      <c r="D4185" s="2" t="s">
        <v>8803</v>
      </c>
      <c r="E4185" s="16"/>
      <c r="F4185" s="16" t="str">
        <f>IF(INDEX(I.Electricity.ES4U4C2,3)="","",INDEX(I.Electricity.ES4U4C2,3))</f>
        <v/>
      </c>
      <c r="G4185" s="16"/>
      <c r="H4185" s="1" t="str">
        <f t="shared" si="123"/>
        <v>Complete</v>
      </c>
      <c r="I4185" s="68" t="s">
        <v>5233</v>
      </c>
    </row>
    <row r="4186" spans="2:9" ht="15" customHeight="1" x14ac:dyDescent="0.25">
      <c r="B4186" s="9" t="s">
        <v>5230</v>
      </c>
      <c r="C4186" s="1">
        <v>4</v>
      </c>
      <c r="D4186" s="2" t="s">
        <v>8803</v>
      </c>
      <c r="E4186" s="16"/>
      <c r="F4186" s="16" t="str">
        <f>IF(INDEX(I.Electricity.ES4U4C2,4)="","",INDEX(I.Electricity.ES4U4C2,4))</f>
        <v/>
      </c>
      <c r="G4186" s="16"/>
      <c r="H4186" s="1" t="str">
        <f t="shared" si="123"/>
        <v>Complete</v>
      </c>
      <c r="I4186" s="68" t="s">
        <v>5234</v>
      </c>
    </row>
    <row r="4187" spans="2:9" ht="15" customHeight="1" x14ac:dyDescent="0.25">
      <c r="B4187" s="9" t="s">
        <v>5230</v>
      </c>
      <c r="C4187" s="1">
        <v>5</v>
      </c>
      <c r="D4187" s="2" t="s">
        <v>8803</v>
      </c>
      <c r="E4187" s="16"/>
      <c r="F4187" s="16" t="str">
        <f>IF(INDEX(I.Electricity.ES4U4C2,5)="","",INDEX(I.Electricity.ES4U4C2,5))</f>
        <v/>
      </c>
      <c r="G4187" s="16"/>
      <c r="H4187" s="1" t="str">
        <f t="shared" si="123"/>
        <v>Complete</v>
      </c>
      <c r="I4187" s="68" t="s">
        <v>5235</v>
      </c>
    </row>
    <row r="4188" spans="2:9" ht="15" customHeight="1" x14ac:dyDescent="0.25">
      <c r="B4188" s="9" t="s">
        <v>5230</v>
      </c>
      <c r="C4188" s="1">
        <v>6</v>
      </c>
      <c r="D4188" s="2" t="s">
        <v>8803</v>
      </c>
      <c r="E4188" s="16"/>
      <c r="F4188" s="16" t="str">
        <f>IF(INDEX(I.Electricity.ES4U4C2,6)="","",INDEX(I.Electricity.ES4U4C2,6))</f>
        <v/>
      </c>
      <c r="G4188" s="16"/>
      <c r="H4188" s="1" t="str">
        <f t="shared" si="123"/>
        <v>Complete</v>
      </c>
      <c r="I4188" s="68" t="s">
        <v>5236</v>
      </c>
    </row>
    <row r="4189" spans="2:9" ht="15" customHeight="1" x14ac:dyDescent="0.25">
      <c r="B4189" s="9" t="s">
        <v>5230</v>
      </c>
      <c r="C4189" s="1">
        <v>7</v>
      </c>
      <c r="D4189" s="2" t="s">
        <v>8803</v>
      </c>
      <c r="E4189" s="16"/>
      <c r="F4189" s="16" t="str">
        <f>IF(INDEX(I.Electricity.ES4U4C2,7)="","",INDEX(I.Electricity.ES4U4C2,7))</f>
        <v/>
      </c>
      <c r="G4189" s="16"/>
      <c r="H4189" s="1" t="str">
        <f t="shared" si="123"/>
        <v>Complete</v>
      </c>
      <c r="I4189" s="68" t="s">
        <v>5237</v>
      </c>
    </row>
    <row r="4190" spans="2:9" ht="15" customHeight="1" x14ac:dyDescent="0.25">
      <c r="B4190" s="9" t="s">
        <v>5230</v>
      </c>
      <c r="C4190" s="1">
        <v>8</v>
      </c>
      <c r="D4190" s="2" t="s">
        <v>8803</v>
      </c>
      <c r="E4190" s="16"/>
      <c r="F4190" s="16" t="str">
        <f>IF(INDEX(I.Electricity.ES4U4C2,8)="","",INDEX(I.Electricity.ES4U4C2,8))</f>
        <v/>
      </c>
      <c r="G4190" s="16"/>
      <c r="H4190" s="1" t="str">
        <f t="shared" si="123"/>
        <v>Complete</v>
      </c>
      <c r="I4190" s="68" t="s">
        <v>5238</v>
      </c>
    </row>
    <row r="4191" spans="2:9" ht="15" customHeight="1" x14ac:dyDescent="0.25">
      <c r="B4191" s="9" t="s">
        <v>5230</v>
      </c>
      <c r="C4191" s="1">
        <v>9</v>
      </c>
      <c r="D4191" s="2" t="s">
        <v>8803</v>
      </c>
      <c r="E4191" s="16"/>
      <c r="F4191" s="16" t="str">
        <f>IF(INDEX(I.Electricity.ES4U4C2,9)="","",INDEX(I.Electricity.ES4U4C2,9))</f>
        <v/>
      </c>
      <c r="G4191" s="16"/>
      <c r="H4191" s="1" t="str">
        <f t="shared" si="123"/>
        <v>Complete</v>
      </c>
      <c r="I4191" s="68" t="s">
        <v>5239</v>
      </c>
    </row>
    <row r="4192" spans="2:9" ht="15" customHeight="1" x14ac:dyDescent="0.25">
      <c r="B4192" s="9" t="s">
        <v>5230</v>
      </c>
      <c r="C4192" s="1">
        <v>10</v>
      </c>
      <c r="D4192" s="2" t="s">
        <v>8803</v>
      </c>
      <c r="E4192" s="16"/>
      <c r="F4192" s="16" t="str">
        <f>IF(INDEX(I.Electricity.ES4U4C2,10)="","",INDEX(I.Electricity.ES4U4C2,10))</f>
        <v/>
      </c>
      <c r="G4192" s="16"/>
      <c r="H4192" s="1" t="str">
        <f t="shared" si="123"/>
        <v>Complete</v>
      </c>
      <c r="I4192" s="68" t="s">
        <v>5240</v>
      </c>
    </row>
    <row r="4193" spans="2:9" ht="15" customHeight="1" x14ac:dyDescent="0.25">
      <c r="B4193" s="9" t="s">
        <v>5230</v>
      </c>
      <c r="C4193" s="1">
        <v>11</v>
      </c>
      <c r="D4193" s="2" t="s">
        <v>8803</v>
      </c>
      <c r="E4193" s="16"/>
      <c r="F4193" s="16" t="str">
        <f>IF(INDEX(I.Electricity.ES4U4C2,11)="","",INDEX(I.Electricity.ES4U4C2,11))</f>
        <v/>
      </c>
      <c r="G4193" s="16"/>
      <c r="H4193" s="1" t="str">
        <f t="shared" si="123"/>
        <v>Complete</v>
      </c>
      <c r="I4193" s="68" t="s">
        <v>5241</v>
      </c>
    </row>
    <row r="4194" spans="2:9" ht="15" customHeight="1" x14ac:dyDescent="0.25">
      <c r="B4194" s="9" t="s">
        <v>5230</v>
      </c>
      <c r="C4194" s="1">
        <v>12</v>
      </c>
      <c r="D4194" s="2" t="s">
        <v>8803</v>
      </c>
      <c r="E4194" s="16"/>
      <c r="F4194" s="16" t="str">
        <f>IF(INDEX(I.Electricity.ES4U4C2,12)="","",INDEX(I.Electricity.ES4U4C2,12))</f>
        <v/>
      </c>
      <c r="G4194" s="16"/>
      <c r="H4194" s="1" t="str">
        <f t="shared" si="123"/>
        <v>Complete</v>
      </c>
      <c r="I4194" s="68" t="s">
        <v>5242</v>
      </c>
    </row>
    <row r="4195" spans="2:9" ht="15" customHeight="1" x14ac:dyDescent="0.25">
      <c r="B4195" s="9" t="s">
        <v>5230</v>
      </c>
      <c r="C4195" s="1">
        <v>13</v>
      </c>
      <c r="D4195" s="2" t="s">
        <v>8803</v>
      </c>
      <c r="E4195" s="16"/>
      <c r="F4195" s="16" t="str">
        <f>IF(INDEX(I.Electricity.ES4U4C2,13)="","",INDEX(I.Electricity.ES4U4C2,13))</f>
        <v/>
      </c>
      <c r="G4195" s="16"/>
      <c r="H4195" s="1" t="str">
        <f t="shared" si="123"/>
        <v>Complete</v>
      </c>
      <c r="I4195" s="68" t="s">
        <v>5243</v>
      </c>
    </row>
    <row r="4196" spans="2:9" ht="15" customHeight="1" x14ac:dyDescent="0.25">
      <c r="B4196" s="9" t="s">
        <v>5230</v>
      </c>
      <c r="C4196" s="1">
        <v>14</v>
      </c>
      <c r="D4196" s="2" t="s">
        <v>8803</v>
      </c>
      <c r="E4196" s="16"/>
      <c r="F4196" s="16" t="str">
        <f>IF(INDEX(I.Electricity.ES4U4C2,14)="","",INDEX(I.Electricity.ES4U4C2,14))</f>
        <v/>
      </c>
      <c r="G4196" s="16"/>
      <c r="H4196" s="1" t="str">
        <f t="shared" si="123"/>
        <v>Complete</v>
      </c>
      <c r="I4196" s="68" t="s">
        <v>5244</v>
      </c>
    </row>
    <row r="4197" spans="2:9" ht="15" customHeight="1" x14ac:dyDescent="0.25">
      <c r="B4197" s="9" t="s">
        <v>5230</v>
      </c>
      <c r="C4197" s="1">
        <v>15</v>
      </c>
      <c r="D4197" s="2" t="s">
        <v>8803</v>
      </c>
      <c r="E4197" s="16"/>
      <c r="F4197" s="16" t="str">
        <f>IF(INDEX(I.Electricity.ES4U4C2,15)="","",INDEX(I.Electricity.ES4U4C2,15))</f>
        <v/>
      </c>
      <c r="G4197" s="16"/>
      <c r="H4197" s="1" t="str">
        <f t="shared" si="123"/>
        <v>Complete</v>
      </c>
      <c r="I4197" s="68" t="s">
        <v>5245</v>
      </c>
    </row>
    <row r="4198" spans="2:9" ht="15" customHeight="1" x14ac:dyDescent="0.25">
      <c r="B4198" s="9" t="s">
        <v>5230</v>
      </c>
      <c r="C4198" s="1">
        <v>16</v>
      </c>
      <c r="D4198" s="2" t="s">
        <v>8803</v>
      </c>
      <c r="E4198" s="16"/>
      <c r="F4198" s="16" t="str">
        <f>IF(INDEX(I.Electricity.ES4U4C2,16)="","",INDEX(I.Electricity.ES4U4C2,16))</f>
        <v/>
      </c>
      <c r="G4198" s="16"/>
      <c r="H4198" s="1" t="str">
        <f t="shared" si="123"/>
        <v>Complete</v>
      </c>
      <c r="I4198" s="68" t="s">
        <v>5246</v>
      </c>
    </row>
    <row r="4199" spans="2:9" ht="15" customHeight="1" x14ac:dyDescent="0.25">
      <c r="B4199" s="9" t="s">
        <v>5230</v>
      </c>
      <c r="C4199" s="1">
        <v>17</v>
      </c>
      <c r="D4199" s="2" t="s">
        <v>8803</v>
      </c>
      <c r="E4199" s="16"/>
      <c r="F4199" s="16" t="str">
        <f>IF(INDEX(I.Electricity.ES4U4C2,17)="","",INDEX(I.Electricity.ES4U4C2,17))</f>
        <v/>
      </c>
      <c r="G4199" s="16"/>
      <c r="H4199" s="1" t="str">
        <f t="shared" si="123"/>
        <v>Complete</v>
      </c>
      <c r="I4199" s="68" t="s">
        <v>5247</v>
      </c>
    </row>
    <row r="4200" spans="2:9" ht="15" customHeight="1" x14ac:dyDescent="0.25">
      <c r="B4200" s="9" t="s">
        <v>5230</v>
      </c>
      <c r="C4200" s="1">
        <v>18</v>
      </c>
      <c r="D4200" s="2" t="s">
        <v>8803</v>
      </c>
      <c r="E4200" s="16"/>
      <c r="F4200" s="16" t="str">
        <f>IF(INDEX(I.Electricity.ES4U4C2,18)="","",INDEX(I.Electricity.ES4U4C2,18))</f>
        <v/>
      </c>
      <c r="G4200" s="16"/>
      <c r="H4200" s="1" t="str">
        <f t="shared" si="123"/>
        <v>Complete</v>
      </c>
      <c r="I4200" s="68" t="s">
        <v>5248</v>
      </c>
    </row>
    <row r="4201" spans="2:9" ht="15" customHeight="1" x14ac:dyDescent="0.25">
      <c r="B4201" s="9" t="s">
        <v>5230</v>
      </c>
      <c r="C4201" s="1">
        <v>19</v>
      </c>
      <c r="D4201" s="2" t="s">
        <v>8803</v>
      </c>
      <c r="E4201" s="16"/>
      <c r="F4201" s="16" t="str">
        <f>IF(INDEX(I.Electricity.ES4U4C2,19)="","",INDEX(I.Electricity.ES4U4C2,19))</f>
        <v/>
      </c>
      <c r="G4201" s="16"/>
      <c r="H4201" s="1" t="str">
        <f t="shared" si="123"/>
        <v>Complete</v>
      </c>
      <c r="I4201" s="68" t="s">
        <v>5249</v>
      </c>
    </row>
    <row r="4202" spans="2:9" ht="15" customHeight="1" x14ac:dyDescent="0.25">
      <c r="B4202" s="9" t="s">
        <v>5230</v>
      </c>
      <c r="C4202" s="1">
        <v>20</v>
      </c>
      <c r="D4202" s="2" t="s">
        <v>8803</v>
      </c>
      <c r="E4202" s="16"/>
      <c r="F4202" s="16" t="str">
        <f>IF(INDEX(I.Electricity.ES4U4C2,20)="","",INDEX(I.Electricity.ES4U4C2,20))</f>
        <v/>
      </c>
      <c r="G4202" s="16"/>
      <c r="H4202" s="1" t="str">
        <f t="shared" si="123"/>
        <v>Complete</v>
      </c>
      <c r="I4202" s="68" t="s">
        <v>5250</v>
      </c>
    </row>
    <row r="4203" spans="2:9" ht="15" customHeight="1" x14ac:dyDescent="0.25">
      <c r="B4203" s="9" t="s">
        <v>5230</v>
      </c>
      <c r="C4203" s="1">
        <v>21</v>
      </c>
      <c r="D4203" s="2" t="s">
        <v>8803</v>
      </c>
      <c r="E4203" s="16"/>
      <c r="F4203" s="16" t="str">
        <f>IF(INDEX(I.Electricity.ES4U4C2,21)="","",INDEX(I.Electricity.ES4U4C2,21))</f>
        <v/>
      </c>
      <c r="G4203" s="16"/>
      <c r="H4203" s="1" t="str">
        <f t="shared" si="123"/>
        <v>Complete</v>
      </c>
      <c r="I4203" s="68" t="s">
        <v>5251</v>
      </c>
    </row>
    <row r="4204" spans="2:9" ht="15" customHeight="1" x14ac:dyDescent="0.25">
      <c r="B4204" s="9" t="s">
        <v>5230</v>
      </c>
      <c r="C4204" s="1">
        <v>22</v>
      </c>
      <c r="D4204" s="2" t="s">
        <v>8803</v>
      </c>
      <c r="E4204" s="16"/>
      <c r="F4204" s="16" t="str">
        <f>IF(INDEX(I.Electricity.ES4U4C2,22)="","",INDEX(I.Electricity.ES4U4C2,22))</f>
        <v/>
      </c>
      <c r="G4204" s="16"/>
      <c r="H4204" s="1" t="str">
        <f t="shared" si="123"/>
        <v>Complete</v>
      </c>
      <c r="I4204" s="68" t="s">
        <v>5252</v>
      </c>
    </row>
    <row r="4205" spans="2:9" ht="15" customHeight="1" x14ac:dyDescent="0.25">
      <c r="B4205" s="9" t="s">
        <v>5230</v>
      </c>
      <c r="C4205" s="1">
        <v>23</v>
      </c>
      <c r="D4205" s="2" t="s">
        <v>8803</v>
      </c>
      <c r="E4205" s="16"/>
      <c r="F4205" s="16" t="str">
        <f>IF(INDEX(I.Electricity.ES4U4C2,23)="","",INDEX(I.Electricity.ES4U4C2,23))</f>
        <v/>
      </c>
      <c r="G4205" s="16"/>
      <c r="H4205" s="1" t="str">
        <f t="shared" si="123"/>
        <v>Complete</v>
      </c>
      <c r="I4205" s="68" t="s">
        <v>5253</v>
      </c>
    </row>
    <row r="4206" spans="2:9" ht="15" customHeight="1" x14ac:dyDescent="0.25">
      <c r="B4206" s="7" t="s">
        <v>5230</v>
      </c>
      <c r="C4206" s="5">
        <v>24</v>
      </c>
      <c r="D4206" s="6" t="s">
        <v>8803</v>
      </c>
      <c r="E4206" s="76"/>
      <c r="F4206" s="76" t="str">
        <f>IF(INDEX(I.Electricity.ES4U4C2,24)="","",INDEX(I.Electricity.ES4U4C2,24))</f>
        <v/>
      </c>
      <c r="G4206" s="76"/>
      <c r="H4206" s="5" t="str">
        <f t="shared" si="123"/>
        <v>Complete</v>
      </c>
      <c r="I4206" s="71" t="s">
        <v>5254</v>
      </c>
    </row>
    <row r="4207" spans="2:9" ht="15" customHeight="1" x14ac:dyDescent="0.25">
      <c r="B4207" s="9" t="s">
        <v>5255</v>
      </c>
      <c r="C4207" s="1">
        <v>1</v>
      </c>
      <c r="D4207" s="2" t="s">
        <v>8804</v>
      </c>
      <c r="E4207" s="16"/>
      <c r="F4207" s="16" t="str">
        <f>IF(INDEX(I.Electricity.ES4U5C2,1)="","",INDEX(I.Electricity.ES4U5C2,1))</f>
        <v/>
      </c>
      <c r="G4207" s="16"/>
      <c r="H4207" s="1" t="str">
        <f t="shared" ref="H4207:H4230" si="124">IF(AND(I.Developer.ES4=TRUE,I.Facility.UnitCount&gt;=5,I.Developer.C2=TRUE,F4207=""),"Incomplete","Complete")</f>
        <v>Complete</v>
      </c>
      <c r="I4207" s="68" t="s">
        <v>5256</v>
      </c>
    </row>
    <row r="4208" spans="2:9" ht="15" customHeight="1" x14ac:dyDescent="0.25">
      <c r="B4208" s="9" t="s">
        <v>5255</v>
      </c>
      <c r="C4208" s="1">
        <v>2</v>
      </c>
      <c r="D4208" s="2" t="s">
        <v>8804</v>
      </c>
      <c r="E4208" s="16"/>
      <c r="F4208" s="16" t="str">
        <f>IF(INDEX(I.Electricity.ES4U5C2,2)="","",INDEX(I.Electricity.ES4U5C2,2))</f>
        <v/>
      </c>
      <c r="G4208" s="16"/>
      <c r="H4208" s="1" t="str">
        <f t="shared" si="124"/>
        <v>Complete</v>
      </c>
      <c r="I4208" s="68" t="s">
        <v>5257</v>
      </c>
    </row>
    <row r="4209" spans="2:9" ht="15" customHeight="1" x14ac:dyDescent="0.25">
      <c r="B4209" s="9" t="s">
        <v>5255</v>
      </c>
      <c r="C4209" s="1">
        <v>3</v>
      </c>
      <c r="D4209" s="2" t="s">
        <v>8804</v>
      </c>
      <c r="E4209" s="16"/>
      <c r="F4209" s="16" t="str">
        <f>IF(INDEX(I.Electricity.ES4U5C2,3)="","",INDEX(I.Electricity.ES4U5C2,3))</f>
        <v/>
      </c>
      <c r="G4209" s="16"/>
      <c r="H4209" s="1" t="str">
        <f t="shared" si="124"/>
        <v>Complete</v>
      </c>
      <c r="I4209" s="68" t="s">
        <v>5258</v>
      </c>
    </row>
    <row r="4210" spans="2:9" ht="15" customHeight="1" x14ac:dyDescent="0.25">
      <c r="B4210" s="9" t="s">
        <v>5255</v>
      </c>
      <c r="C4210" s="1">
        <v>4</v>
      </c>
      <c r="D4210" s="2" t="s">
        <v>8804</v>
      </c>
      <c r="E4210" s="16"/>
      <c r="F4210" s="16" t="str">
        <f>IF(INDEX(I.Electricity.ES4U5C2,4)="","",INDEX(I.Electricity.ES4U5C2,4))</f>
        <v/>
      </c>
      <c r="G4210" s="16"/>
      <c r="H4210" s="1" t="str">
        <f t="shared" si="124"/>
        <v>Complete</v>
      </c>
      <c r="I4210" s="68" t="s">
        <v>5259</v>
      </c>
    </row>
    <row r="4211" spans="2:9" ht="15" customHeight="1" x14ac:dyDescent="0.25">
      <c r="B4211" s="9" t="s">
        <v>5255</v>
      </c>
      <c r="C4211" s="1">
        <v>5</v>
      </c>
      <c r="D4211" s="2" t="s">
        <v>8804</v>
      </c>
      <c r="E4211" s="16"/>
      <c r="F4211" s="16" t="str">
        <f>IF(INDEX(I.Electricity.ES4U5C2,5)="","",INDEX(I.Electricity.ES4U5C2,5))</f>
        <v/>
      </c>
      <c r="G4211" s="16"/>
      <c r="H4211" s="1" t="str">
        <f t="shared" si="124"/>
        <v>Complete</v>
      </c>
      <c r="I4211" s="68" t="s">
        <v>5260</v>
      </c>
    </row>
    <row r="4212" spans="2:9" ht="15" customHeight="1" x14ac:dyDescent="0.25">
      <c r="B4212" s="9" t="s">
        <v>5255</v>
      </c>
      <c r="C4212" s="1">
        <v>6</v>
      </c>
      <c r="D4212" s="2" t="s">
        <v>8804</v>
      </c>
      <c r="E4212" s="16"/>
      <c r="F4212" s="16" t="str">
        <f>IF(INDEX(I.Electricity.ES4U5C2,6)="","",INDEX(I.Electricity.ES4U5C2,6))</f>
        <v/>
      </c>
      <c r="G4212" s="16"/>
      <c r="H4212" s="1" t="str">
        <f t="shared" si="124"/>
        <v>Complete</v>
      </c>
      <c r="I4212" s="68" t="s">
        <v>5261</v>
      </c>
    </row>
    <row r="4213" spans="2:9" ht="15" customHeight="1" x14ac:dyDescent="0.25">
      <c r="B4213" s="9" t="s">
        <v>5255</v>
      </c>
      <c r="C4213" s="1">
        <v>7</v>
      </c>
      <c r="D4213" s="2" t="s">
        <v>8804</v>
      </c>
      <c r="E4213" s="16"/>
      <c r="F4213" s="16" t="str">
        <f>IF(INDEX(I.Electricity.ES4U5C2,7)="","",INDEX(I.Electricity.ES4U5C2,7))</f>
        <v/>
      </c>
      <c r="G4213" s="16"/>
      <c r="H4213" s="1" t="str">
        <f t="shared" si="124"/>
        <v>Complete</v>
      </c>
      <c r="I4213" s="68" t="s">
        <v>5262</v>
      </c>
    </row>
    <row r="4214" spans="2:9" ht="15" customHeight="1" x14ac:dyDescent="0.25">
      <c r="B4214" s="9" t="s">
        <v>5255</v>
      </c>
      <c r="C4214" s="1">
        <v>8</v>
      </c>
      <c r="D4214" s="2" t="s">
        <v>8804</v>
      </c>
      <c r="E4214" s="16"/>
      <c r="F4214" s="16" t="str">
        <f>IF(INDEX(I.Electricity.ES4U5C2,8)="","",INDEX(I.Electricity.ES4U5C2,8))</f>
        <v/>
      </c>
      <c r="G4214" s="16"/>
      <c r="H4214" s="1" t="str">
        <f t="shared" si="124"/>
        <v>Complete</v>
      </c>
      <c r="I4214" s="68" t="s">
        <v>5263</v>
      </c>
    </row>
    <row r="4215" spans="2:9" ht="15" customHeight="1" x14ac:dyDescent="0.25">
      <c r="B4215" s="9" t="s">
        <v>5255</v>
      </c>
      <c r="C4215" s="1">
        <v>9</v>
      </c>
      <c r="D4215" s="2" t="s">
        <v>8804</v>
      </c>
      <c r="E4215" s="16"/>
      <c r="F4215" s="16" t="str">
        <f>IF(INDEX(I.Electricity.ES4U5C2,9)="","",INDEX(I.Electricity.ES4U5C2,9))</f>
        <v/>
      </c>
      <c r="G4215" s="16"/>
      <c r="H4215" s="1" t="str">
        <f t="shared" si="124"/>
        <v>Complete</v>
      </c>
      <c r="I4215" s="68" t="s">
        <v>5264</v>
      </c>
    </row>
    <row r="4216" spans="2:9" ht="15" customHeight="1" x14ac:dyDescent="0.25">
      <c r="B4216" s="9" t="s">
        <v>5255</v>
      </c>
      <c r="C4216" s="1">
        <v>10</v>
      </c>
      <c r="D4216" s="2" t="s">
        <v>8804</v>
      </c>
      <c r="E4216" s="16"/>
      <c r="F4216" s="16" t="str">
        <f>IF(INDEX(I.Electricity.ES4U5C2,10)="","",INDEX(I.Electricity.ES4U5C2,10))</f>
        <v/>
      </c>
      <c r="G4216" s="16"/>
      <c r="H4216" s="1" t="str">
        <f t="shared" si="124"/>
        <v>Complete</v>
      </c>
      <c r="I4216" s="68" t="s">
        <v>5265</v>
      </c>
    </row>
    <row r="4217" spans="2:9" ht="15" customHeight="1" x14ac:dyDescent="0.25">
      <c r="B4217" s="9" t="s">
        <v>5255</v>
      </c>
      <c r="C4217" s="1">
        <v>11</v>
      </c>
      <c r="D4217" s="2" t="s">
        <v>8804</v>
      </c>
      <c r="E4217" s="16"/>
      <c r="F4217" s="16" t="str">
        <f>IF(INDEX(I.Electricity.ES4U5C2,11)="","",INDEX(I.Electricity.ES4U5C2,11))</f>
        <v/>
      </c>
      <c r="G4217" s="16"/>
      <c r="H4217" s="1" t="str">
        <f t="shared" si="124"/>
        <v>Complete</v>
      </c>
      <c r="I4217" s="68" t="s">
        <v>5266</v>
      </c>
    </row>
    <row r="4218" spans="2:9" ht="15" customHeight="1" x14ac:dyDescent="0.25">
      <c r="B4218" s="9" t="s">
        <v>5255</v>
      </c>
      <c r="C4218" s="1">
        <v>12</v>
      </c>
      <c r="D4218" s="2" t="s">
        <v>8804</v>
      </c>
      <c r="E4218" s="16"/>
      <c r="F4218" s="16" t="str">
        <f>IF(INDEX(I.Electricity.ES4U5C2,12)="","",INDEX(I.Electricity.ES4U5C2,12))</f>
        <v/>
      </c>
      <c r="G4218" s="16"/>
      <c r="H4218" s="1" t="str">
        <f t="shared" si="124"/>
        <v>Complete</v>
      </c>
      <c r="I4218" s="68" t="s">
        <v>5267</v>
      </c>
    </row>
    <row r="4219" spans="2:9" ht="15" customHeight="1" x14ac:dyDescent="0.25">
      <c r="B4219" s="9" t="s">
        <v>5255</v>
      </c>
      <c r="C4219" s="1">
        <v>13</v>
      </c>
      <c r="D4219" s="2" t="s">
        <v>8804</v>
      </c>
      <c r="E4219" s="16"/>
      <c r="F4219" s="16" t="str">
        <f>IF(INDEX(I.Electricity.ES4U5C2,13)="","",INDEX(I.Electricity.ES4U5C2,13))</f>
        <v/>
      </c>
      <c r="G4219" s="16"/>
      <c r="H4219" s="1" t="str">
        <f t="shared" si="124"/>
        <v>Complete</v>
      </c>
      <c r="I4219" s="68" t="s">
        <v>5268</v>
      </c>
    </row>
    <row r="4220" spans="2:9" ht="15" customHeight="1" x14ac:dyDescent="0.25">
      <c r="B4220" s="9" t="s">
        <v>5255</v>
      </c>
      <c r="C4220" s="1">
        <v>14</v>
      </c>
      <c r="D4220" s="2" t="s">
        <v>8804</v>
      </c>
      <c r="E4220" s="16"/>
      <c r="F4220" s="16" t="str">
        <f>IF(INDEX(I.Electricity.ES4U5C2,14)="","",INDEX(I.Electricity.ES4U5C2,14))</f>
        <v/>
      </c>
      <c r="G4220" s="16"/>
      <c r="H4220" s="1" t="str">
        <f t="shared" si="124"/>
        <v>Complete</v>
      </c>
      <c r="I4220" s="68" t="s">
        <v>5269</v>
      </c>
    </row>
    <row r="4221" spans="2:9" ht="15" customHeight="1" x14ac:dyDescent="0.25">
      <c r="B4221" s="9" t="s">
        <v>5255</v>
      </c>
      <c r="C4221" s="1">
        <v>15</v>
      </c>
      <c r="D4221" s="2" t="s">
        <v>8804</v>
      </c>
      <c r="E4221" s="16"/>
      <c r="F4221" s="16" t="str">
        <f>IF(INDEX(I.Electricity.ES4U5C2,15)="","",INDEX(I.Electricity.ES4U5C2,15))</f>
        <v/>
      </c>
      <c r="G4221" s="16"/>
      <c r="H4221" s="1" t="str">
        <f t="shared" si="124"/>
        <v>Complete</v>
      </c>
      <c r="I4221" s="68" t="s">
        <v>5270</v>
      </c>
    </row>
    <row r="4222" spans="2:9" ht="15" customHeight="1" x14ac:dyDescent="0.25">
      <c r="B4222" s="9" t="s">
        <v>5255</v>
      </c>
      <c r="C4222" s="1">
        <v>16</v>
      </c>
      <c r="D4222" s="2" t="s">
        <v>8804</v>
      </c>
      <c r="E4222" s="16"/>
      <c r="F4222" s="16" t="str">
        <f>IF(INDEX(I.Electricity.ES4U5C2,16)="","",INDEX(I.Electricity.ES4U5C2,16))</f>
        <v/>
      </c>
      <c r="G4222" s="16"/>
      <c r="H4222" s="1" t="str">
        <f t="shared" si="124"/>
        <v>Complete</v>
      </c>
      <c r="I4222" s="68" t="s">
        <v>5271</v>
      </c>
    </row>
    <row r="4223" spans="2:9" ht="15" customHeight="1" x14ac:dyDescent="0.25">
      <c r="B4223" s="9" t="s">
        <v>5255</v>
      </c>
      <c r="C4223" s="1">
        <v>17</v>
      </c>
      <c r="D4223" s="2" t="s">
        <v>8804</v>
      </c>
      <c r="E4223" s="16"/>
      <c r="F4223" s="16" t="str">
        <f>IF(INDEX(I.Electricity.ES4U5C2,17)="","",INDEX(I.Electricity.ES4U5C2,17))</f>
        <v/>
      </c>
      <c r="G4223" s="16"/>
      <c r="H4223" s="1" t="str">
        <f t="shared" si="124"/>
        <v>Complete</v>
      </c>
      <c r="I4223" s="68" t="s">
        <v>5272</v>
      </c>
    </row>
    <row r="4224" spans="2:9" ht="15" customHeight="1" x14ac:dyDescent="0.25">
      <c r="B4224" s="9" t="s">
        <v>5255</v>
      </c>
      <c r="C4224" s="1">
        <v>18</v>
      </c>
      <c r="D4224" s="2" t="s">
        <v>8804</v>
      </c>
      <c r="E4224" s="16"/>
      <c r="F4224" s="16" t="str">
        <f>IF(INDEX(I.Electricity.ES4U5C2,18)="","",INDEX(I.Electricity.ES4U5C2,18))</f>
        <v/>
      </c>
      <c r="G4224" s="16"/>
      <c r="H4224" s="1" t="str">
        <f t="shared" si="124"/>
        <v>Complete</v>
      </c>
      <c r="I4224" s="68" t="s">
        <v>5273</v>
      </c>
    </row>
    <row r="4225" spans="2:9" ht="15" customHeight="1" x14ac:dyDescent="0.25">
      <c r="B4225" s="9" t="s">
        <v>5255</v>
      </c>
      <c r="C4225" s="1">
        <v>19</v>
      </c>
      <c r="D4225" s="2" t="s">
        <v>8804</v>
      </c>
      <c r="E4225" s="16"/>
      <c r="F4225" s="16" t="str">
        <f>IF(INDEX(I.Electricity.ES4U5C2,19)="","",INDEX(I.Electricity.ES4U5C2,19))</f>
        <v/>
      </c>
      <c r="G4225" s="16"/>
      <c r="H4225" s="1" t="str">
        <f t="shared" si="124"/>
        <v>Complete</v>
      </c>
      <c r="I4225" s="68" t="s">
        <v>5274</v>
      </c>
    </row>
    <row r="4226" spans="2:9" ht="15" customHeight="1" x14ac:dyDescent="0.25">
      <c r="B4226" s="9" t="s">
        <v>5255</v>
      </c>
      <c r="C4226" s="1">
        <v>20</v>
      </c>
      <c r="D4226" s="2" t="s">
        <v>8804</v>
      </c>
      <c r="E4226" s="16"/>
      <c r="F4226" s="16" t="str">
        <f>IF(INDEX(I.Electricity.ES4U5C2,20)="","",INDEX(I.Electricity.ES4U5C2,20))</f>
        <v/>
      </c>
      <c r="G4226" s="16"/>
      <c r="H4226" s="1" t="str">
        <f t="shared" si="124"/>
        <v>Complete</v>
      </c>
      <c r="I4226" s="68" t="s">
        <v>5275</v>
      </c>
    </row>
    <row r="4227" spans="2:9" ht="15" customHeight="1" x14ac:dyDescent="0.25">
      <c r="B4227" s="9" t="s">
        <v>5255</v>
      </c>
      <c r="C4227" s="1">
        <v>21</v>
      </c>
      <c r="D4227" s="2" t="s">
        <v>8804</v>
      </c>
      <c r="E4227" s="16"/>
      <c r="F4227" s="16" t="str">
        <f>IF(INDEX(I.Electricity.ES4U5C2,21)="","",INDEX(I.Electricity.ES4U5C2,21))</f>
        <v/>
      </c>
      <c r="G4227" s="16"/>
      <c r="H4227" s="1" t="str">
        <f t="shared" si="124"/>
        <v>Complete</v>
      </c>
      <c r="I4227" s="68" t="s">
        <v>5276</v>
      </c>
    </row>
    <row r="4228" spans="2:9" ht="15" customHeight="1" x14ac:dyDescent="0.25">
      <c r="B4228" s="9" t="s">
        <v>5255</v>
      </c>
      <c r="C4228" s="1">
        <v>22</v>
      </c>
      <c r="D4228" s="2" t="s">
        <v>8804</v>
      </c>
      <c r="E4228" s="16"/>
      <c r="F4228" s="16" t="str">
        <f>IF(INDEX(I.Electricity.ES4U5C2,22)="","",INDEX(I.Electricity.ES4U5C2,22))</f>
        <v/>
      </c>
      <c r="G4228" s="16"/>
      <c r="H4228" s="1" t="str">
        <f t="shared" si="124"/>
        <v>Complete</v>
      </c>
      <c r="I4228" s="68" t="s">
        <v>5277</v>
      </c>
    </row>
    <row r="4229" spans="2:9" ht="15" customHeight="1" x14ac:dyDescent="0.25">
      <c r="B4229" s="9" t="s">
        <v>5255</v>
      </c>
      <c r="C4229" s="1">
        <v>23</v>
      </c>
      <c r="D4229" s="2" t="s">
        <v>8804</v>
      </c>
      <c r="E4229" s="16"/>
      <c r="F4229" s="16" t="str">
        <f>IF(INDEX(I.Electricity.ES4U5C2,23)="","",INDEX(I.Electricity.ES4U5C2,23))</f>
        <v/>
      </c>
      <c r="G4229" s="16"/>
      <c r="H4229" s="1" t="str">
        <f t="shared" si="124"/>
        <v>Complete</v>
      </c>
      <c r="I4229" s="68" t="s">
        <v>5278</v>
      </c>
    </row>
    <row r="4230" spans="2:9" ht="15" customHeight="1" x14ac:dyDescent="0.25">
      <c r="B4230" s="7" t="s">
        <v>5255</v>
      </c>
      <c r="C4230" s="5">
        <v>24</v>
      </c>
      <c r="D4230" s="6" t="s">
        <v>8804</v>
      </c>
      <c r="E4230" s="76"/>
      <c r="F4230" s="76" t="str">
        <f>IF(INDEX(I.Electricity.ES4U5C2,24)="","",INDEX(I.Electricity.ES4U5C2,24))</f>
        <v/>
      </c>
      <c r="G4230" s="76"/>
      <c r="H4230" s="5" t="str">
        <f t="shared" si="124"/>
        <v>Complete</v>
      </c>
      <c r="I4230" s="71" t="s">
        <v>5279</v>
      </c>
    </row>
    <row r="4231" spans="2:9" ht="15" customHeight="1" x14ac:dyDescent="0.25">
      <c r="B4231" s="9" t="s">
        <v>5280</v>
      </c>
      <c r="C4231" s="1">
        <v>1</v>
      </c>
      <c r="D4231" s="2" t="s">
        <v>8805</v>
      </c>
      <c r="E4231" s="16"/>
      <c r="F4231" s="16" t="str">
        <f>IF(INDEX(I.Electricity.ES4U6C2,1)="","",INDEX(I.Electricity.ES4U6C2,1))</f>
        <v/>
      </c>
      <c r="G4231" s="16"/>
      <c r="H4231" s="1" t="str">
        <f t="shared" ref="H4231:H4254" si="125">IF(AND(I.Developer.ES4=TRUE,I.Facility.UnitCount&gt;=6,I.Developer.C2=TRUE,F4231=""),"Incomplete","Complete")</f>
        <v>Complete</v>
      </c>
      <c r="I4231" s="68" t="s">
        <v>5281</v>
      </c>
    </row>
    <row r="4232" spans="2:9" ht="15" customHeight="1" x14ac:dyDescent="0.25">
      <c r="B4232" s="9" t="s">
        <v>5280</v>
      </c>
      <c r="C4232" s="1">
        <v>2</v>
      </c>
      <c r="D4232" s="2" t="s">
        <v>8805</v>
      </c>
      <c r="E4232" s="16"/>
      <c r="F4232" s="16" t="str">
        <f>IF(INDEX(I.Electricity.ES4U6C2,2)="","",INDEX(I.Electricity.ES4U6C2,2))</f>
        <v/>
      </c>
      <c r="G4232" s="16"/>
      <c r="H4232" s="1" t="str">
        <f t="shared" si="125"/>
        <v>Complete</v>
      </c>
      <c r="I4232" s="68" t="s">
        <v>5282</v>
      </c>
    </row>
    <row r="4233" spans="2:9" ht="15" customHeight="1" x14ac:dyDescent="0.25">
      <c r="B4233" s="9" t="s">
        <v>5280</v>
      </c>
      <c r="C4233" s="1">
        <v>3</v>
      </c>
      <c r="D4233" s="2" t="s">
        <v>8805</v>
      </c>
      <c r="E4233" s="16"/>
      <c r="F4233" s="16" t="str">
        <f>IF(INDEX(I.Electricity.ES4U6C2,3)="","",INDEX(I.Electricity.ES4U6C2,3))</f>
        <v/>
      </c>
      <c r="G4233" s="16"/>
      <c r="H4233" s="1" t="str">
        <f t="shared" si="125"/>
        <v>Complete</v>
      </c>
      <c r="I4233" s="68" t="s">
        <v>5283</v>
      </c>
    </row>
    <row r="4234" spans="2:9" ht="15" customHeight="1" x14ac:dyDescent="0.25">
      <c r="B4234" s="9" t="s">
        <v>5280</v>
      </c>
      <c r="C4234" s="1">
        <v>4</v>
      </c>
      <c r="D4234" s="2" t="s">
        <v>8805</v>
      </c>
      <c r="E4234" s="16"/>
      <c r="F4234" s="16" t="str">
        <f>IF(INDEX(I.Electricity.ES4U6C2,4)="","",INDEX(I.Electricity.ES4U6C2,4))</f>
        <v/>
      </c>
      <c r="G4234" s="16"/>
      <c r="H4234" s="1" t="str">
        <f t="shared" si="125"/>
        <v>Complete</v>
      </c>
      <c r="I4234" s="68" t="s">
        <v>5284</v>
      </c>
    </row>
    <row r="4235" spans="2:9" ht="15" customHeight="1" x14ac:dyDescent="0.25">
      <c r="B4235" s="9" t="s">
        <v>5280</v>
      </c>
      <c r="C4235" s="1">
        <v>5</v>
      </c>
      <c r="D4235" s="2" t="s">
        <v>8805</v>
      </c>
      <c r="E4235" s="16"/>
      <c r="F4235" s="16" t="str">
        <f>IF(INDEX(I.Electricity.ES4U6C2,5)="","",INDEX(I.Electricity.ES4U6C2,5))</f>
        <v/>
      </c>
      <c r="G4235" s="16"/>
      <c r="H4235" s="1" t="str">
        <f t="shared" si="125"/>
        <v>Complete</v>
      </c>
      <c r="I4235" s="68" t="s">
        <v>5285</v>
      </c>
    </row>
    <row r="4236" spans="2:9" ht="15" customHeight="1" x14ac:dyDescent="0.25">
      <c r="B4236" s="9" t="s">
        <v>5280</v>
      </c>
      <c r="C4236" s="1">
        <v>6</v>
      </c>
      <c r="D4236" s="2" t="s">
        <v>8805</v>
      </c>
      <c r="E4236" s="16"/>
      <c r="F4236" s="16" t="str">
        <f>IF(INDEX(I.Electricity.ES4U6C2,6)="","",INDEX(I.Electricity.ES4U6C2,6))</f>
        <v/>
      </c>
      <c r="G4236" s="16"/>
      <c r="H4236" s="1" t="str">
        <f t="shared" si="125"/>
        <v>Complete</v>
      </c>
      <c r="I4236" s="68" t="s">
        <v>5286</v>
      </c>
    </row>
    <row r="4237" spans="2:9" ht="15" customHeight="1" x14ac:dyDescent="0.25">
      <c r="B4237" s="9" t="s">
        <v>5280</v>
      </c>
      <c r="C4237" s="1">
        <v>7</v>
      </c>
      <c r="D4237" s="2" t="s">
        <v>8805</v>
      </c>
      <c r="E4237" s="16"/>
      <c r="F4237" s="16" t="str">
        <f>IF(INDEX(I.Electricity.ES4U6C2,7)="","",INDEX(I.Electricity.ES4U6C2,7))</f>
        <v/>
      </c>
      <c r="G4237" s="16"/>
      <c r="H4237" s="1" t="str">
        <f t="shared" si="125"/>
        <v>Complete</v>
      </c>
      <c r="I4237" s="68" t="s">
        <v>5287</v>
      </c>
    </row>
    <row r="4238" spans="2:9" ht="15" customHeight="1" x14ac:dyDescent="0.25">
      <c r="B4238" s="9" t="s">
        <v>5280</v>
      </c>
      <c r="C4238" s="1">
        <v>8</v>
      </c>
      <c r="D4238" s="2" t="s">
        <v>8805</v>
      </c>
      <c r="E4238" s="16"/>
      <c r="F4238" s="16" t="str">
        <f>IF(INDEX(I.Electricity.ES4U6C2,8)="","",INDEX(I.Electricity.ES4U6C2,8))</f>
        <v/>
      </c>
      <c r="G4238" s="16"/>
      <c r="H4238" s="1" t="str">
        <f t="shared" si="125"/>
        <v>Complete</v>
      </c>
      <c r="I4238" s="68" t="s">
        <v>5288</v>
      </c>
    </row>
    <row r="4239" spans="2:9" ht="15" customHeight="1" x14ac:dyDescent="0.25">
      <c r="B4239" s="9" t="s">
        <v>5280</v>
      </c>
      <c r="C4239" s="1">
        <v>9</v>
      </c>
      <c r="D4239" s="2" t="s">
        <v>8805</v>
      </c>
      <c r="E4239" s="16"/>
      <c r="F4239" s="16" t="str">
        <f>IF(INDEX(I.Electricity.ES4U6C2,9)="","",INDEX(I.Electricity.ES4U6C2,9))</f>
        <v/>
      </c>
      <c r="G4239" s="16"/>
      <c r="H4239" s="1" t="str">
        <f t="shared" si="125"/>
        <v>Complete</v>
      </c>
      <c r="I4239" s="68" t="s">
        <v>5289</v>
      </c>
    </row>
    <row r="4240" spans="2:9" ht="15" customHeight="1" x14ac:dyDescent="0.25">
      <c r="B4240" s="9" t="s">
        <v>5280</v>
      </c>
      <c r="C4240" s="1">
        <v>10</v>
      </c>
      <c r="D4240" s="2" t="s">
        <v>8805</v>
      </c>
      <c r="E4240" s="16"/>
      <c r="F4240" s="16" t="str">
        <f>IF(INDEX(I.Electricity.ES4U6C2,10)="","",INDEX(I.Electricity.ES4U6C2,10))</f>
        <v/>
      </c>
      <c r="G4240" s="16"/>
      <c r="H4240" s="1" t="str">
        <f t="shared" si="125"/>
        <v>Complete</v>
      </c>
      <c r="I4240" s="68" t="s">
        <v>5290</v>
      </c>
    </row>
    <row r="4241" spans="2:9" ht="15" customHeight="1" x14ac:dyDescent="0.25">
      <c r="B4241" s="9" t="s">
        <v>5280</v>
      </c>
      <c r="C4241" s="1">
        <v>11</v>
      </c>
      <c r="D4241" s="2" t="s">
        <v>8805</v>
      </c>
      <c r="E4241" s="16"/>
      <c r="F4241" s="16" t="str">
        <f>IF(INDEX(I.Electricity.ES4U6C2,11)="","",INDEX(I.Electricity.ES4U6C2,11))</f>
        <v/>
      </c>
      <c r="G4241" s="16"/>
      <c r="H4241" s="1" t="str">
        <f t="shared" si="125"/>
        <v>Complete</v>
      </c>
      <c r="I4241" s="68" t="s">
        <v>5291</v>
      </c>
    </row>
    <row r="4242" spans="2:9" ht="15" customHeight="1" x14ac:dyDescent="0.25">
      <c r="B4242" s="9" t="s">
        <v>5280</v>
      </c>
      <c r="C4242" s="1">
        <v>12</v>
      </c>
      <c r="D4242" s="2" t="s">
        <v>8805</v>
      </c>
      <c r="E4242" s="16"/>
      <c r="F4242" s="16" t="str">
        <f>IF(INDEX(I.Electricity.ES4U6C2,12)="","",INDEX(I.Electricity.ES4U6C2,12))</f>
        <v/>
      </c>
      <c r="G4242" s="16"/>
      <c r="H4242" s="1" t="str">
        <f t="shared" si="125"/>
        <v>Complete</v>
      </c>
      <c r="I4242" s="68" t="s">
        <v>5292</v>
      </c>
    </row>
    <row r="4243" spans="2:9" ht="15" customHeight="1" x14ac:dyDescent="0.25">
      <c r="B4243" s="9" t="s">
        <v>5280</v>
      </c>
      <c r="C4243" s="1">
        <v>13</v>
      </c>
      <c r="D4243" s="2" t="s">
        <v>8805</v>
      </c>
      <c r="E4243" s="16"/>
      <c r="F4243" s="16" t="str">
        <f>IF(INDEX(I.Electricity.ES4U6C2,13)="","",INDEX(I.Electricity.ES4U6C2,13))</f>
        <v/>
      </c>
      <c r="G4243" s="16"/>
      <c r="H4243" s="1" t="str">
        <f t="shared" si="125"/>
        <v>Complete</v>
      </c>
      <c r="I4243" s="68" t="s">
        <v>5293</v>
      </c>
    </row>
    <row r="4244" spans="2:9" ht="15" customHeight="1" x14ac:dyDescent="0.25">
      <c r="B4244" s="9" t="s">
        <v>5280</v>
      </c>
      <c r="C4244" s="1">
        <v>14</v>
      </c>
      <c r="D4244" s="2" t="s">
        <v>8805</v>
      </c>
      <c r="E4244" s="16"/>
      <c r="F4244" s="16" t="str">
        <f>IF(INDEX(I.Electricity.ES4U6C2,14)="","",INDEX(I.Electricity.ES4U6C2,14))</f>
        <v/>
      </c>
      <c r="G4244" s="16"/>
      <c r="H4244" s="1" t="str">
        <f t="shared" si="125"/>
        <v>Complete</v>
      </c>
      <c r="I4244" s="68" t="s">
        <v>5294</v>
      </c>
    </row>
    <row r="4245" spans="2:9" ht="15" customHeight="1" x14ac:dyDescent="0.25">
      <c r="B4245" s="9" t="s">
        <v>5280</v>
      </c>
      <c r="C4245" s="1">
        <v>15</v>
      </c>
      <c r="D4245" s="2" t="s">
        <v>8805</v>
      </c>
      <c r="E4245" s="16"/>
      <c r="F4245" s="16" t="str">
        <f>IF(INDEX(I.Electricity.ES4U6C2,15)="","",INDEX(I.Electricity.ES4U6C2,15))</f>
        <v/>
      </c>
      <c r="G4245" s="16"/>
      <c r="H4245" s="1" t="str">
        <f t="shared" si="125"/>
        <v>Complete</v>
      </c>
      <c r="I4245" s="68" t="s">
        <v>5295</v>
      </c>
    </row>
    <row r="4246" spans="2:9" ht="15" customHeight="1" x14ac:dyDescent="0.25">
      <c r="B4246" s="9" t="s">
        <v>5280</v>
      </c>
      <c r="C4246" s="1">
        <v>16</v>
      </c>
      <c r="D4246" s="2" t="s">
        <v>8805</v>
      </c>
      <c r="E4246" s="16"/>
      <c r="F4246" s="16" t="str">
        <f>IF(INDEX(I.Electricity.ES4U6C2,16)="","",INDEX(I.Electricity.ES4U6C2,16))</f>
        <v/>
      </c>
      <c r="G4246" s="16"/>
      <c r="H4246" s="1" t="str">
        <f t="shared" si="125"/>
        <v>Complete</v>
      </c>
      <c r="I4246" s="68" t="s">
        <v>5296</v>
      </c>
    </row>
    <row r="4247" spans="2:9" ht="15" customHeight="1" x14ac:dyDescent="0.25">
      <c r="B4247" s="9" t="s">
        <v>5280</v>
      </c>
      <c r="C4247" s="1">
        <v>17</v>
      </c>
      <c r="D4247" s="2" t="s">
        <v>8805</v>
      </c>
      <c r="E4247" s="16"/>
      <c r="F4247" s="16" t="str">
        <f>IF(INDEX(I.Electricity.ES4U6C2,17)="","",INDEX(I.Electricity.ES4U6C2,17))</f>
        <v/>
      </c>
      <c r="G4247" s="16"/>
      <c r="H4247" s="1" t="str">
        <f t="shared" si="125"/>
        <v>Complete</v>
      </c>
      <c r="I4247" s="68" t="s">
        <v>5297</v>
      </c>
    </row>
    <row r="4248" spans="2:9" ht="15" customHeight="1" x14ac:dyDescent="0.25">
      <c r="B4248" s="9" t="s">
        <v>5280</v>
      </c>
      <c r="C4248" s="1">
        <v>18</v>
      </c>
      <c r="D4248" s="2" t="s">
        <v>8805</v>
      </c>
      <c r="E4248" s="16"/>
      <c r="F4248" s="16" t="str">
        <f>IF(INDEX(I.Electricity.ES4U6C2,18)="","",INDEX(I.Electricity.ES4U6C2,18))</f>
        <v/>
      </c>
      <c r="G4248" s="16"/>
      <c r="H4248" s="1" t="str">
        <f t="shared" si="125"/>
        <v>Complete</v>
      </c>
      <c r="I4248" s="68" t="s">
        <v>5298</v>
      </c>
    </row>
    <row r="4249" spans="2:9" ht="15" customHeight="1" x14ac:dyDescent="0.25">
      <c r="B4249" s="9" t="s">
        <v>5280</v>
      </c>
      <c r="C4249" s="1">
        <v>19</v>
      </c>
      <c r="D4249" s="2" t="s">
        <v>8805</v>
      </c>
      <c r="E4249" s="16"/>
      <c r="F4249" s="16" t="str">
        <f>IF(INDEX(I.Electricity.ES4U6C2,19)="","",INDEX(I.Electricity.ES4U6C2,19))</f>
        <v/>
      </c>
      <c r="G4249" s="16"/>
      <c r="H4249" s="1" t="str">
        <f t="shared" si="125"/>
        <v>Complete</v>
      </c>
      <c r="I4249" s="68" t="s">
        <v>5299</v>
      </c>
    </row>
    <row r="4250" spans="2:9" ht="15" customHeight="1" x14ac:dyDescent="0.25">
      <c r="B4250" s="9" t="s">
        <v>5280</v>
      </c>
      <c r="C4250" s="1">
        <v>20</v>
      </c>
      <c r="D4250" s="2" t="s">
        <v>8805</v>
      </c>
      <c r="E4250" s="16"/>
      <c r="F4250" s="16" t="str">
        <f>IF(INDEX(I.Electricity.ES4U6C2,20)="","",INDEX(I.Electricity.ES4U6C2,20))</f>
        <v/>
      </c>
      <c r="G4250" s="16"/>
      <c r="H4250" s="1" t="str">
        <f t="shared" si="125"/>
        <v>Complete</v>
      </c>
      <c r="I4250" s="68" t="s">
        <v>5300</v>
      </c>
    </row>
    <row r="4251" spans="2:9" ht="15" customHeight="1" x14ac:dyDescent="0.25">
      <c r="B4251" s="9" t="s">
        <v>5280</v>
      </c>
      <c r="C4251" s="1">
        <v>21</v>
      </c>
      <c r="D4251" s="2" t="s">
        <v>8805</v>
      </c>
      <c r="E4251" s="16"/>
      <c r="F4251" s="16" t="str">
        <f>IF(INDEX(I.Electricity.ES4U6C2,21)="","",INDEX(I.Electricity.ES4U6C2,21))</f>
        <v/>
      </c>
      <c r="G4251" s="16"/>
      <c r="H4251" s="1" t="str">
        <f t="shared" si="125"/>
        <v>Complete</v>
      </c>
      <c r="I4251" s="68" t="s">
        <v>5301</v>
      </c>
    </row>
    <row r="4252" spans="2:9" ht="15" customHeight="1" x14ac:dyDescent="0.25">
      <c r="B4252" s="9" t="s">
        <v>5280</v>
      </c>
      <c r="C4252" s="1">
        <v>22</v>
      </c>
      <c r="D4252" s="2" t="s">
        <v>8805</v>
      </c>
      <c r="E4252" s="16"/>
      <c r="F4252" s="16" t="str">
        <f>IF(INDEX(I.Electricity.ES4U6C2,22)="","",INDEX(I.Electricity.ES4U6C2,22))</f>
        <v/>
      </c>
      <c r="G4252" s="16"/>
      <c r="H4252" s="1" t="str">
        <f t="shared" si="125"/>
        <v>Complete</v>
      </c>
      <c r="I4252" s="68" t="s">
        <v>5302</v>
      </c>
    </row>
    <row r="4253" spans="2:9" ht="15" customHeight="1" x14ac:dyDescent="0.25">
      <c r="B4253" s="9" t="s">
        <v>5280</v>
      </c>
      <c r="C4253" s="1">
        <v>23</v>
      </c>
      <c r="D4253" s="2" t="s">
        <v>8805</v>
      </c>
      <c r="E4253" s="16"/>
      <c r="F4253" s="16" t="str">
        <f>IF(INDEX(I.Electricity.ES4U6C2,23)="","",INDEX(I.Electricity.ES4U6C2,23))</f>
        <v/>
      </c>
      <c r="G4253" s="16"/>
      <c r="H4253" s="1" t="str">
        <f t="shared" si="125"/>
        <v>Complete</v>
      </c>
      <c r="I4253" s="68" t="s">
        <v>5303</v>
      </c>
    </row>
    <row r="4254" spans="2:9" ht="15" customHeight="1" x14ac:dyDescent="0.25">
      <c r="B4254" s="7" t="s">
        <v>5280</v>
      </c>
      <c r="C4254" s="5">
        <v>24</v>
      </c>
      <c r="D4254" s="6" t="s">
        <v>8805</v>
      </c>
      <c r="E4254" s="76"/>
      <c r="F4254" s="76" t="str">
        <f>IF(INDEX(I.Electricity.ES4U6C2,24)="","",INDEX(I.Electricity.ES4U6C2,24))</f>
        <v/>
      </c>
      <c r="G4254" s="76"/>
      <c r="H4254" s="5" t="str">
        <f t="shared" si="125"/>
        <v>Complete</v>
      </c>
      <c r="I4254" s="71" t="s">
        <v>5304</v>
      </c>
    </row>
    <row r="4255" spans="2:9" ht="15" customHeight="1" x14ac:dyDescent="0.25">
      <c r="B4255" s="9" t="s">
        <v>5305</v>
      </c>
      <c r="C4255" s="1">
        <v>1</v>
      </c>
      <c r="D4255" s="2" t="s">
        <v>8806</v>
      </c>
      <c r="E4255" s="16"/>
      <c r="F4255" s="16" t="str">
        <f>IF(INDEX(I.Electricity.ES4U7C2,1)="","",INDEX(I.Electricity.ES4U7C2,1))</f>
        <v/>
      </c>
      <c r="G4255" s="16"/>
      <c r="H4255" s="1" t="str">
        <f t="shared" ref="H4255:H4278" si="126">IF(AND(I.Developer.ES4=TRUE,I.Facility.UnitCount&gt;=7,I.Developer.C2=TRUE,F4255=""),"Incomplete","Complete")</f>
        <v>Complete</v>
      </c>
      <c r="I4255" s="68" t="s">
        <v>5306</v>
      </c>
    </row>
    <row r="4256" spans="2:9" ht="15" customHeight="1" x14ac:dyDescent="0.25">
      <c r="B4256" s="9" t="s">
        <v>5305</v>
      </c>
      <c r="C4256" s="1">
        <v>2</v>
      </c>
      <c r="D4256" s="2" t="s">
        <v>8806</v>
      </c>
      <c r="E4256" s="16"/>
      <c r="F4256" s="16" t="str">
        <f>IF(INDEX(I.Electricity.ES4U7C2,2)="","",INDEX(I.Electricity.ES4U7C2,2))</f>
        <v/>
      </c>
      <c r="G4256" s="16"/>
      <c r="H4256" s="1" t="str">
        <f t="shared" si="126"/>
        <v>Complete</v>
      </c>
      <c r="I4256" s="68" t="s">
        <v>5307</v>
      </c>
    </row>
    <row r="4257" spans="2:9" ht="15" customHeight="1" x14ac:dyDescent="0.25">
      <c r="B4257" s="9" t="s">
        <v>5305</v>
      </c>
      <c r="C4257" s="1">
        <v>3</v>
      </c>
      <c r="D4257" s="2" t="s">
        <v>8806</v>
      </c>
      <c r="E4257" s="16"/>
      <c r="F4257" s="16" t="str">
        <f>IF(INDEX(I.Electricity.ES4U7C2,3)="","",INDEX(I.Electricity.ES4U7C2,3))</f>
        <v/>
      </c>
      <c r="G4257" s="16"/>
      <c r="H4257" s="1" t="str">
        <f t="shared" si="126"/>
        <v>Complete</v>
      </c>
      <c r="I4257" s="68" t="s">
        <v>5308</v>
      </c>
    </row>
    <row r="4258" spans="2:9" ht="15" customHeight="1" x14ac:dyDescent="0.25">
      <c r="B4258" s="9" t="s">
        <v>5305</v>
      </c>
      <c r="C4258" s="1">
        <v>4</v>
      </c>
      <c r="D4258" s="2" t="s">
        <v>8806</v>
      </c>
      <c r="E4258" s="16"/>
      <c r="F4258" s="16" t="str">
        <f>IF(INDEX(I.Electricity.ES4U7C2,4)="","",INDEX(I.Electricity.ES4U7C2,4))</f>
        <v/>
      </c>
      <c r="G4258" s="16"/>
      <c r="H4258" s="1" t="str">
        <f t="shared" si="126"/>
        <v>Complete</v>
      </c>
      <c r="I4258" s="68" t="s">
        <v>5309</v>
      </c>
    </row>
    <row r="4259" spans="2:9" ht="15" customHeight="1" x14ac:dyDescent="0.25">
      <c r="B4259" s="9" t="s">
        <v>5305</v>
      </c>
      <c r="C4259" s="1">
        <v>5</v>
      </c>
      <c r="D4259" s="2" t="s">
        <v>8806</v>
      </c>
      <c r="E4259" s="16"/>
      <c r="F4259" s="16" t="str">
        <f>IF(INDEX(I.Electricity.ES4U7C2,5)="","",INDEX(I.Electricity.ES4U7C2,5))</f>
        <v/>
      </c>
      <c r="G4259" s="16"/>
      <c r="H4259" s="1" t="str">
        <f t="shared" si="126"/>
        <v>Complete</v>
      </c>
      <c r="I4259" s="68" t="s">
        <v>5310</v>
      </c>
    </row>
    <row r="4260" spans="2:9" ht="15" customHeight="1" x14ac:dyDescent="0.25">
      <c r="B4260" s="9" t="s">
        <v>5305</v>
      </c>
      <c r="C4260" s="1">
        <v>6</v>
      </c>
      <c r="D4260" s="2" t="s">
        <v>8806</v>
      </c>
      <c r="E4260" s="16"/>
      <c r="F4260" s="16" t="str">
        <f>IF(INDEX(I.Electricity.ES4U7C2,6)="","",INDEX(I.Electricity.ES4U7C2,6))</f>
        <v/>
      </c>
      <c r="G4260" s="16"/>
      <c r="H4260" s="1" t="str">
        <f t="shared" si="126"/>
        <v>Complete</v>
      </c>
      <c r="I4260" s="68" t="s">
        <v>5311</v>
      </c>
    </row>
    <row r="4261" spans="2:9" ht="15" customHeight="1" x14ac:dyDescent="0.25">
      <c r="B4261" s="9" t="s">
        <v>5305</v>
      </c>
      <c r="C4261" s="1">
        <v>7</v>
      </c>
      <c r="D4261" s="2" t="s">
        <v>8806</v>
      </c>
      <c r="E4261" s="16"/>
      <c r="F4261" s="16" t="str">
        <f>IF(INDEX(I.Electricity.ES4U7C2,7)="","",INDEX(I.Electricity.ES4U7C2,7))</f>
        <v/>
      </c>
      <c r="G4261" s="16"/>
      <c r="H4261" s="1" t="str">
        <f t="shared" si="126"/>
        <v>Complete</v>
      </c>
      <c r="I4261" s="68" t="s">
        <v>5312</v>
      </c>
    </row>
    <row r="4262" spans="2:9" ht="15" customHeight="1" x14ac:dyDescent="0.25">
      <c r="B4262" s="9" t="s">
        <v>5305</v>
      </c>
      <c r="C4262" s="1">
        <v>8</v>
      </c>
      <c r="D4262" s="2" t="s">
        <v>8806</v>
      </c>
      <c r="E4262" s="16"/>
      <c r="F4262" s="16" t="str">
        <f>IF(INDEX(I.Electricity.ES4U7C2,8)="","",INDEX(I.Electricity.ES4U7C2,8))</f>
        <v/>
      </c>
      <c r="G4262" s="16"/>
      <c r="H4262" s="1" t="str">
        <f t="shared" si="126"/>
        <v>Complete</v>
      </c>
      <c r="I4262" s="68" t="s">
        <v>5313</v>
      </c>
    </row>
    <row r="4263" spans="2:9" ht="15" customHeight="1" x14ac:dyDescent="0.25">
      <c r="B4263" s="9" t="s">
        <v>5305</v>
      </c>
      <c r="C4263" s="1">
        <v>9</v>
      </c>
      <c r="D4263" s="2" t="s">
        <v>8806</v>
      </c>
      <c r="E4263" s="16"/>
      <c r="F4263" s="16" t="str">
        <f>IF(INDEX(I.Electricity.ES4U7C2,9)="","",INDEX(I.Electricity.ES4U7C2,9))</f>
        <v/>
      </c>
      <c r="G4263" s="16"/>
      <c r="H4263" s="1" t="str">
        <f t="shared" si="126"/>
        <v>Complete</v>
      </c>
      <c r="I4263" s="68" t="s">
        <v>5314</v>
      </c>
    </row>
    <row r="4264" spans="2:9" ht="15" customHeight="1" x14ac:dyDescent="0.25">
      <c r="B4264" s="9" t="s">
        <v>5305</v>
      </c>
      <c r="C4264" s="1">
        <v>10</v>
      </c>
      <c r="D4264" s="2" t="s">
        <v>8806</v>
      </c>
      <c r="E4264" s="16"/>
      <c r="F4264" s="16" t="str">
        <f>IF(INDEX(I.Electricity.ES4U7C2,10)="","",INDEX(I.Electricity.ES4U7C2,10))</f>
        <v/>
      </c>
      <c r="G4264" s="16"/>
      <c r="H4264" s="1" t="str">
        <f t="shared" si="126"/>
        <v>Complete</v>
      </c>
      <c r="I4264" s="68" t="s">
        <v>5315</v>
      </c>
    </row>
    <row r="4265" spans="2:9" ht="15" customHeight="1" x14ac:dyDescent="0.25">
      <c r="B4265" s="9" t="s">
        <v>5305</v>
      </c>
      <c r="C4265" s="1">
        <v>11</v>
      </c>
      <c r="D4265" s="2" t="s">
        <v>8806</v>
      </c>
      <c r="E4265" s="16"/>
      <c r="F4265" s="16" t="str">
        <f>IF(INDEX(I.Electricity.ES4U7C2,11)="","",INDEX(I.Electricity.ES4U7C2,11))</f>
        <v/>
      </c>
      <c r="G4265" s="16"/>
      <c r="H4265" s="1" t="str">
        <f t="shared" si="126"/>
        <v>Complete</v>
      </c>
      <c r="I4265" s="68" t="s">
        <v>5316</v>
      </c>
    </row>
    <row r="4266" spans="2:9" ht="15" customHeight="1" x14ac:dyDescent="0.25">
      <c r="B4266" s="9" t="s">
        <v>5305</v>
      </c>
      <c r="C4266" s="1">
        <v>12</v>
      </c>
      <c r="D4266" s="2" t="s">
        <v>8806</v>
      </c>
      <c r="E4266" s="16"/>
      <c r="F4266" s="16" t="str">
        <f>IF(INDEX(I.Electricity.ES4U7C2,12)="","",INDEX(I.Electricity.ES4U7C2,12))</f>
        <v/>
      </c>
      <c r="G4266" s="16"/>
      <c r="H4266" s="1" t="str">
        <f t="shared" si="126"/>
        <v>Complete</v>
      </c>
      <c r="I4266" s="68" t="s">
        <v>5317</v>
      </c>
    </row>
    <row r="4267" spans="2:9" ht="15" customHeight="1" x14ac:dyDescent="0.25">
      <c r="B4267" s="9" t="s">
        <v>5305</v>
      </c>
      <c r="C4267" s="1">
        <v>13</v>
      </c>
      <c r="D4267" s="2" t="s">
        <v>8806</v>
      </c>
      <c r="E4267" s="16"/>
      <c r="F4267" s="16" t="str">
        <f>IF(INDEX(I.Electricity.ES4U7C2,13)="","",INDEX(I.Electricity.ES4U7C2,13))</f>
        <v/>
      </c>
      <c r="G4267" s="16"/>
      <c r="H4267" s="1" t="str">
        <f t="shared" si="126"/>
        <v>Complete</v>
      </c>
      <c r="I4267" s="68" t="s">
        <v>5318</v>
      </c>
    </row>
    <row r="4268" spans="2:9" ht="15" customHeight="1" x14ac:dyDescent="0.25">
      <c r="B4268" s="9" t="s">
        <v>5305</v>
      </c>
      <c r="C4268" s="1">
        <v>14</v>
      </c>
      <c r="D4268" s="2" t="s">
        <v>8806</v>
      </c>
      <c r="E4268" s="16"/>
      <c r="F4268" s="16" t="str">
        <f>IF(INDEX(I.Electricity.ES4U7C2,14)="","",INDEX(I.Electricity.ES4U7C2,14))</f>
        <v/>
      </c>
      <c r="G4268" s="16"/>
      <c r="H4268" s="1" t="str">
        <f t="shared" si="126"/>
        <v>Complete</v>
      </c>
      <c r="I4268" s="68" t="s">
        <v>5319</v>
      </c>
    </row>
    <row r="4269" spans="2:9" ht="15" customHeight="1" x14ac:dyDescent="0.25">
      <c r="B4269" s="9" t="s">
        <v>5305</v>
      </c>
      <c r="C4269" s="1">
        <v>15</v>
      </c>
      <c r="D4269" s="2" t="s">
        <v>8806</v>
      </c>
      <c r="E4269" s="16"/>
      <c r="F4269" s="16" t="str">
        <f>IF(INDEX(I.Electricity.ES4U7C2,15)="","",INDEX(I.Electricity.ES4U7C2,15))</f>
        <v/>
      </c>
      <c r="G4269" s="16"/>
      <c r="H4269" s="1" t="str">
        <f t="shared" si="126"/>
        <v>Complete</v>
      </c>
      <c r="I4269" s="68" t="s">
        <v>5320</v>
      </c>
    </row>
    <row r="4270" spans="2:9" ht="15" customHeight="1" x14ac:dyDescent="0.25">
      <c r="B4270" s="9" t="s">
        <v>5305</v>
      </c>
      <c r="C4270" s="1">
        <v>16</v>
      </c>
      <c r="D4270" s="2" t="s">
        <v>8806</v>
      </c>
      <c r="E4270" s="16"/>
      <c r="F4270" s="16" t="str">
        <f>IF(INDEX(I.Electricity.ES4U7C2,16)="","",INDEX(I.Electricity.ES4U7C2,16))</f>
        <v/>
      </c>
      <c r="G4270" s="16"/>
      <c r="H4270" s="1" t="str">
        <f t="shared" si="126"/>
        <v>Complete</v>
      </c>
      <c r="I4270" s="68" t="s">
        <v>5321</v>
      </c>
    </row>
    <row r="4271" spans="2:9" ht="15" customHeight="1" x14ac:dyDescent="0.25">
      <c r="B4271" s="9" t="s">
        <v>5305</v>
      </c>
      <c r="C4271" s="1">
        <v>17</v>
      </c>
      <c r="D4271" s="2" t="s">
        <v>8806</v>
      </c>
      <c r="E4271" s="16"/>
      <c r="F4271" s="16" t="str">
        <f>IF(INDEX(I.Electricity.ES4U7C2,17)="","",INDEX(I.Electricity.ES4U7C2,17))</f>
        <v/>
      </c>
      <c r="G4271" s="16"/>
      <c r="H4271" s="1" t="str">
        <f t="shared" si="126"/>
        <v>Complete</v>
      </c>
      <c r="I4271" s="68" t="s">
        <v>5322</v>
      </c>
    </row>
    <row r="4272" spans="2:9" ht="15" customHeight="1" x14ac:dyDescent="0.25">
      <c r="B4272" s="9" t="s">
        <v>5305</v>
      </c>
      <c r="C4272" s="1">
        <v>18</v>
      </c>
      <c r="D4272" s="2" t="s">
        <v>8806</v>
      </c>
      <c r="E4272" s="16"/>
      <c r="F4272" s="16" t="str">
        <f>IF(INDEX(I.Electricity.ES4U7C2,18)="","",INDEX(I.Electricity.ES4U7C2,18))</f>
        <v/>
      </c>
      <c r="G4272" s="16"/>
      <c r="H4272" s="1" t="str">
        <f t="shared" si="126"/>
        <v>Complete</v>
      </c>
      <c r="I4272" s="68" t="s">
        <v>5323</v>
      </c>
    </row>
    <row r="4273" spans="2:9" ht="15" customHeight="1" x14ac:dyDescent="0.25">
      <c r="B4273" s="9" t="s">
        <v>5305</v>
      </c>
      <c r="C4273" s="1">
        <v>19</v>
      </c>
      <c r="D4273" s="2" t="s">
        <v>8806</v>
      </c>
      <c r="E4273" s="16"/>
      <c r="F4273" s="16" t="str">
        <f>IF(INDEX(I.Electricity.ES4U7C2,19)="","",INDEX(I.Electricity.ES4U7C2,19))</f>
        <v/>
      </c>
      <c r="G4273" s="16"/>
      <c r="H4273" s="1" t="str">
        <f t="shared" si="126"/>
        <v>Complete</v>
      </c>
      <c r="I4273" s="68" t="s">
        <v>5324</v>
      </c>
    </row>
    <row r="4274" spans="2:9" ht="15" customHeight="1" x14ac:dyDescent="0.25">
      <c r="B4274" s="9" t="s">
        <v>5305</v>
      </c>
      <c r="C4274" s="1">
        <v>20</v>
      </c>
      <c r="D4274" s="2" t="s">
        <v>8806</v>
      </c>
      <c r="E4274" s="16"/>
      <c r="F4274" s="16" t="str">
        <f>IF(INDEX(I.Electricity.ES4U7C2,20)="","",INDEX(I.Electricity.ES4U7C2,20))</f>
        <v/>
      </c>
      <c r="G4274" s="16"/>
      <c r="H4274" s="1" t="str">
        <f t="shared" si="126"/>
        <v>Complete</v>
      </c>
      <c r="I4274" s="68" t="s">
        <v>5325</v>
      </c>
    </row>
    <row r="4275" spans="2:9" ht="15" customHeight="1" x14ac:dyDescent="0.25">
      <c r="B4275" s="9" t="s">
        <v>5305</v>
      </c>
      <c r="C4275" s="1">
        <v>21</v>
      </c>
      <c r="D4275" s="2" t="s">
        <v>8806</v>
      </c>
      <c r="E4275" s="16"/>
      <c r="F4275" s="16" t="str">
        <f>IF(INDEX(I.Electricity.ES4U7C2,21)="","",INDEX(I.Electricity.ES4U7C2,21))</f>
        <v/>
      </c>
      <c r="G4275" s="16"/>
      <c r="H4275" s="1" t="str">
        <f t="shared" si="126"/>
        <v>Complete</v>
      </c>
      <c r="I4275" s="68" t="s">
        <v>5326</v>
      </c>
    </row>
    <row r="4276" spans="2:9" ht="15" customHeight="1" x14ac:dyDescent="0.25">
      <c r="B4276" s="9" t="s">
        <v>5305</v>
      </c>
      <c r="C4276" s="1">
        <v>22</v>
      </c>
      <c r="D4276" s="2" t="s">
        <v>8806</v>
      </c>
      <c r="E4276" s="16"/>
      <c r="F4276" s="16" t="str">
        <f>IF(INDEX(I.Electricity.ES4U7C2,22)="","",INDEX(I.Electricity.ES4U7C2,22))</f>
        <v/>
      </c>
      <c r="G4276" s="16"/>
      <c r="H4276" s="1" t="str">
        <f t="shared" si="126"/>
        <v>Complete</v>
      </c>
      <c r="I4276" s="68" t="s">
        <v>5327</v>
      </c>
    </row>
    <row r="4277" spans="2:9" ht="15" customHeight="1" x14ac:dyDescent="0.25">
      <c r="B4277" s="9" t="s">
        <v>5305</v>
      </c>
      <c r="C4277" s="1">
        <v>23</v>
      </c>
      <c r="D4277" s="2" t="s">
        <v>8806</v>
      </c>
      <c r="E4277" s="16"/>
      <c r="F4277" s="16" t="str">
        <f>IF(INDEX(I.Electricity.ES4U7C2,23)="","",INDEX(I.Electricity.ES4U7C2,23))</f>
        <v/>
      </c>
      <c r="G4277" s="16"/>
      <c r="H4277" s="1" t="str">
        <f t="shared" si="126"/>
        <v>Complete</v>
      </c>
      <c r="I4277" s="68" t="s">
        <v>5328</v>
      </c>
    </row>
    <row r="4278" spans="2:9" ht="15" customHeight="1" x14ac:dyDescent="0.25">
      <c r="B4278" s="7" t="s">
        <v>5305</v>
      </c>
      <c r="C4278" s="5">
        <v>24</v>
      </c>
      <c r="D4278" s="6" t="s">
        <v>8806</v>
      </c>
      <c r="E4278" s="76"/>
      <c r="F4278" s="76" t="str">
        <f>IF(INDEX(I.Electricity.ES4U7C2,24)="","",INDEX(I.Electricity.ES4U7C2,24))</f>
        <v/>
      </c>
      <c r="G4278" s="76"/>
      <c r="H4278" s="5" t="str">
        <f t="shared" si="126"/>
        <v>Complete</v>
      </c>
      <c r="I4278" s="71" t="s">
        <v>5329</v>
      </c>
    </row>
    <row r="4279" spans="2:9" ht="15" customHeight="1" x14ac:dyDescent="0.25">
      <c r="B4279" s="9" t="s">
        <v>5330</v>
      </c>
      <c r="C4279" s="1">
        <v>1</v>
      </c>
      <c r="D4279" s="2" t="s">
        <v>8807</v>
      </c>
      <c r="E4279" s="16"/>
      <c r="F4279" s="16" t="str">
        <f>IF(INDEX(I.Electricity.ES4U8C2,1)="","",INDEX(I.Electricity.ES4U8C2,1))</f>
        <v/>
      </c>
      <c r="G4279" s="16"/>
      <c r="H4279" s="1" t="str">
        <f t="shared" ref="H4279:H4302" si="127">IF(AND(I.Developer.ES4=TRUE,I.Facility.UnitCount&gt;=8,I.Developer.C2=TRUE,F4279=""),"Incomplete","Complete")</f>
        <v>Complete</v>
      </c>
      <c r="I4279" s="68" t="s">
        <v>5331</v>
      </c>
    </row>
    <row r="4280" spans="2:9" ht="15" customHeight="1" x14ac:dyDescent="0.25">
      <c r="B4280" s="9" t="s">
        <v>5330</v>
      </c>
      <c r="C4280" s="1">
        <v>2</v>
      </c>
      <c r="D4280" s="2" t="s">
        <v>8807</v>
      </c>
      <c r="E4280" s="16"/>
      <c r="F4280" s="16" t="str">
        <f>IF(INDEX(I.Electricity.ES4U8C2,2)="","",INDEX(I.Electricity.ES4U8C2,2))</f>
        <v/>
      </c>
      <c r="G4280" s="16"/>
      <c r="H4280" s="1" t="str">
        <f t="shared" si="127"/>
        <v>Complete</v>
      </c>
      <c r="I4280" s="68" t="s">
        <v>5332</v>
      </c>
    </row>
    <row r="4281" spans="2:9" ht="15" customHeight="1" x14ac:dyDescent="0.25">
      <c r="B4281" s="9" t="s">
        <v>5330</v>
      </c>
      <c r="C4281" s="1">
        <v>3</v>
      </c>
      <c r="D4281" s="2" t="s">
        <v>8807</v>
      </c>
      <c r="E4281" s="16"/>
      <c r="F4281" s="16" t="str">
        <f>IF(INDEX(I.Electricity.ES4U8C2,3)="","",INDEX(I.Electricity.ES4U8C2,3))</f>
        <v/>
      </c>
      <c r="G4281" s="16"/>
      <c r="H4281" s="1" t="str">
        <f t="shared" si="127"/>
        <v>Complete</v>
      </c>
      <c r="I4281" s="68" t="s">
        <v>5333</v>
      </c>
    </row>
    <row r="4282" spans="2:9" ht="15" customHeight="1" x14ac:dyDescent="0.25">
      <c r="B4282" s="9" t="s">
        <v>5330</v>
      </c>
      <c r="C4282" s="1">
        <v>4</v>
      </c>
      <c r="D4282" s="2" t="s">
        <v>8807</v>
      </c>
      <c r="E4282" s="16"/>
      <c r="F4282" s="16" t="str">
        <f>IF(INDEX(I.Electricity.ES4U8C2,4)="","",INDEX(I.Electricity.ES4U8C2,4))</f>
        <v/>
      </c>
      <c r="G4282" s="16"/>
      <c r="H4282" s="1" t="str">
        <f t="shared" si="127"/>
        <v>Complete</v>
      </c>
      <c r="I4282" s="68" t="s">
        <v>5334</v>
      </c>
    </row>
    <row r="4283" spans="2:9" ht="15" customHeight="1" x14ac:dyDescent="0.25">
      <c r="B4283" s="9" t="s">
        <v>5330</v>
      </c>
      <c r="C4283" s="1">
        <v>5</v>
      </c>
      <c r="D4283" s="2" t="s">
        <v>8807</v>
      </c>
      <c r="E4283" s="16"/>
      <c r="F4283" s="16" t="str">
        <f>IF(INDEX(I.Electricity.ES4U8C2,5)="","",INDEX(I.Electricity.ES4U8C2,5))</f>
        <v/>
      </c>
      <c r="G4283" s="16"/>
      <c r="H4283" s="1" t="str">
        <f t="shared" si="127"/>
        <v>Complete</v>
      </c>
      <c r="I4283" s="68" t="s">
        <v>5335</v>
      </c>
    </row>
    <row r="4284" spans="2:9" ht="15" customHeight="1" x14ac:dyDescent="0.25">
      <c r="B4284" s="9" t="s">
        <v>5330</v>
      </c>
      <c r="C4284" s="1">
        <v>6</v>
      </c>
      <c r="D4284" s="2" t="s">
        <v>8807</v>
      </c>
      <c r="E4284" s="16"/>
      <c r="F4284" s="16" t="str">
        <f>IF(INDEX(I.Electricity.ES4U8C2,6)="","",INDEX(I.Electricity.ES4U8C2,6))</f>
        <v/>
      </c>
      <c r="G4284" s="16"/>
      <c r="H4284" s="1" t="str">
        <f t="shared" si="127"/>
        <v>Complete</v>
      </c>
      <c r="I4284" s="68" t="s">
        <v>5336</v>
      </c>
    </row>
    <row r="4285" spans="2:9" ht="15" customHeight="1" x14ac:dyDescent="0.25">
      <c r="B4285" s="9" t="s">
        <v>5330</v>
      </c>
      <c r="C4285" s="1">
        <v>7</v>
      </c>
      <c r="D4285" s="2" t="s">
        <v>8807</v>
      </c>
      <c r="E4285" s="16"/>
      <c r="F4285" s="16" t="str">
        <f>IF(INDEX(I.Electricity.ES4U8C2,7)="","",INDEX(I.Electricity.ES4U8C2,7))</f>
        <v/>
      </c>
      <c r="G4285" s="16"/>
      <c r="H4285" s="1" t="str">
        <f t="shared" si="127"/>
        <v>Complete</v>
      </c>
      <c r="I4285" s="68" t="s">
        <v>5337</v>
      </c>
    </row>
    <row r="4286" spans="2:9" ht="15" customHeight="1" x14ac:dyDescent="0.25">
      <c r="B4286" s="9" t="s">
        <v>5330</v>
      </c>
      <c r="C4286" s="1">
        <v>8</v>
      </c>
      <c r="D4286" s="2" t="s">
        <v>8807</v>
      </c>
      <c r="E4286" s="16"/>
      <c r="F4286" s="16" t="str">
        <f>IF(INDEX(I.Electricity.ES4U8C2,8)="","",INDEX(I.Electricity.ES4U8C2,8))</f>
        <v/>
      </c>
      <c r="G4286" s="16"/>
      <c r="H4286" s="1" t="str">
        <f t="shared" si="127"/>
        <v>Complete</v>
      </c>
      <c r="I4286" s="68" t="s">
        <v>5338</v>
      </c>
    </row>
    <row r="4287" spans="2:9" ht="15" customHeight="1" x14ac:dyDescent="0.25">
      <c r="B4287" s="9" t="s">
        <v>5330</v>
      </c>
      <c r="C4287" s="1">
        <v>9</v>
      </c>
      <c r="D4287" s="2" t="s">
        <v>8807</v>
      </c>
      <c r="E4287" s="16"/>
      <c r="F4287" s="16" t="str">
        <f>IF(INDEX(I.Electricity.ES4U8C2,9)="","",INDEX(I.Electricity.ES4U8C2,9))</f>
        <v/>
      </c>
      <c r="G4287" s="16"/>
      <c r="H4287" s="1" t="str">
        <f t="shared" si="127"/>
        <v>Complete</v>
      </c>
      <c r="I4287" s="68" t="s">
        <v>5339</v>
      </c>
    </row>
    <row r="4288" spans="2:9" ht="15" customHeight="1" x14ac:dyDescent="0.25">
      <c r="B4288" s="9" t="s">
        <v>5330</v>
      </c>
      <c r="C4288" s="1">
        <v>10</v>
      </c>
      <c r="D4288" s="2" t="s">
        <v>8807</v>
      </c>
      <c r="E4288" s="16"/>
      <c r="F4288" s="16" t="str">
        <f>IF(INDEX(I.Electricity.ES4U8C2,10)="","",INDEX(I.Electricity.ES4U8C2,10))</f>
        <v/>
      </c>
      <c r="G4288" s="16"/>
      <c r="H4288" s="1" t="str">
        <f t="shared" si="127"/>
        <v>Complete</v>
      </c>
      <c r="I4288" s="68" t="s">
        <v>5340</v>
      </c>
    </row>
    <row r="4289" spans="2:9" ht="15" customHeight="1" x14ac:dyDescent="0.25">
      <c r="B4289" s="9" t="s">
        <v>5330</v>
      </c>
      <c r="C4289" s="1">
        <v>11</v>
      </c>
      <c r="D4289" s="2" t="s">
        <v>8807</v>
      </c>
      <c r="E4289" s="16"/>
      <c r="F4289" s="16" t="str">
        <f>IF(INDEX(I.Electricity.ES4U8C2,11)="","",INDEX(I.Electricity.ES4U8C2,11))</f>
        <v/>
      </c>
      <c r="G4289" s="16"/>
      <c r="H4289" s="1" t="str">
        <f t="shared" si="127"/>
        <v>Complete</v>
      </c>
      <c r="I4289" s="68" t="s">
        <v>5341</v>
      </c>
    </row>
    <row r="4290" spans="2:9" ht="15" customHeight="1" x14ac:dyDescent="0.25">
      <c r="B4290" s="9" t="s">
        <v>5330</v>
      </c>
      <c r="C4290" s="1">
        <v>12</v>
      </c>
      <c r="D4290" s="2" t="s">
        <v>8807</v>
      </c>
      <c r="E4290" s="16"/>
      <c r="F4290" s="16" t="str">
        <f>IF(INDEX(I.Electricity.ES4U8C2,12)="","",INDEX(I.Electricity.ES4U8C2,12))</f>
        <v/>
      </c>
      <c r="G4290" s="16"/>
      <c r="H4290" s="1" t="str">
        <f t="shared" si="127"/>
        <v>Complete</v>
      </c>
      <c r="I4290" s="68" t="s">
        <v>5342</v>
      </c>
    </row>
    <row r="4291" spans="2:9" ht="15" customHeight="1" x14ac:dyDescent="0.25">
      <c r="B4291" s="9" t="s">
        <v>5330</v>
      </c>
      <c r="C4291" s="1">
        <v>13</v>
      </c>
      <c r="D4291" s="2" t="s">
        <v>8807</v>
      </c>
      <c r="E4291" s="16"/>
      <c r="F4291" s="16" t="str">
        <f>IF(INDEX(I.Electricity.ES4U8C2,13)="","",INDEX(I.Electricity.ES4U8C2,13))</f>
        <v/>
      </c>
      <c r="G4291" s="16"/>
      <c r="H4291" s="1" t="str">
        <f t="shared" si="127"/>
        <v>Complete</v>
      </c>
      <c r="I4291" s="68" t="s">
        <v>5343</v>
      </c>
    </row>
    <row r="4292" spans="2:9" ht="15" customHeight="1" x14ac:dyDescent="0.25">
      <c r="B4292" s="9" t="s">
        <v>5330</v>
      </c>
      <c r="C4292" s="1">
        <v>14</v>
      </c>
      <c r="D4292" s="2" t="s">
        <v>8807</v>
      </c>
      <c r="E4292" s="16"/>
      <c r="F4292" s="16" t="str">
        <f>IF(INDEX(I.Electricity.ES4U8C2,14)="","",INDEX(I.Electricity.ES4U8C2,14))</f>
        <v/>
      </c>
      <c r="G4292" s="16"/>
      <c r="H4292" s="1" t="str">
        <f t="shared" si="127"/>
        <v>Complete</v>
      </c>
      <c r="I4292" s="68" t="s">
        <v>5344</v>
      </c>
    </row>
    <row r="4293" spans="2:9" ht="15" customHeight="1" x14ac:dyDescent="0.25">
      <c r="B4293" s="9" t="s">
        <v>5330</v>
      </c>
      <c r="C4293" s="1">
        <v>15</v>
      </c>
      <c r="D4293" s="2" t="s">
        <v>8807</v>
      </c>
      <c r="E4293" s="16"/>
      <c r="F4293" s="16" t="str">
        <f>IF(INDEX(I.Electricity.ES4U8C2,15)="","",INDEX(I.Electricity.ES4U8C2,15))</f>
        <v/>
      </c>
      <c r="G4293" s="16"/>
      <c r="H4293" s="1" t="str">
        <f t="shared" si="127"/>
        <v>Complete</v>
      </c>
      <c r="I4293" s="68" t="s">
        <v>5345</v>
      </c>
    </row>
    <row r="4294" spans="2:9" ht="15" customHeight="1" x14ac:dyDescent="0.25">
      <c r="B4294" s="9" t="s">
        <v>5330</v>
      </c>
      <c r="C4294" s="1">
        <v>16</v>
      </c>
      <c r="D4294" s="2" t="s">
        <v>8807</v>
      </c>
      <c r="E4294" s="16"/>
      <c r="F4294" s="16" t="str">
        <f>IF(INDEX(I.Electricity.ES4U8C2,16)="","",INDEX(I.Electricity.ES4U8C2,16))</f>
        <v/>
      </c>
      <c r="G4294" s="16"/>
      <c r="H4294" s="1" t="str">
        <f t="shared" si="127"/>
        <v>Complete</v>
      </c>
      <c r="I4294" s="68" t="s">
        <v>5346</v>
      </c>
    </row>
    <row r="4295" spans="2:9" ht="15" customHeight="1" x14ac:dyDescent="0.25">
      <c r="B4295" s="9" t="s">
        <v>5330</v>
      </c>
      <c r="C4295" s="1">
        <v>17</v>
      </c>
      <c r="D4295" s="2" t="s">
        <v>8807</v>
      </c>
      <c r="E4295" s="16"/>
      <c r="F4295" s="16" t="str">
        <f>IF(INDEX(I.Electricity.ES4U8C2,17)="","",INDEX(I.Electricity.ES4U8C2,17))</f>
        <v/>
      </c>
      <c r="G4295" s="16"/>
      <c r="H4295" s="1" t="str">
        <f t="shared" si="127"/>
        <v>Complete</v>
      </c>
      <c r="I4295" s="68" t="s">
        <v>5347</v>
      </c>
    </row>
    <row r="4296" spans="2:9" ht="15" customHeight="1" x14ac:dyDescent="0.25">
      <c r="B4296" s="9" t="s">
        <v>5330</v>
      </c>
      <c r="C4296" s="1">
        <v>18</v>
      </c>
      <c r="D4296" s="2" t="s">
        <v>8807</v>
      </c>
      <c r="E4296" s="16"/>
      <c r="F4296" s="16" t="str">
        <f>IF(INDEX(I.Electricity.ES4U8C2,18)="","",INDEX(I.Electricity.ES4U8C2,18))</f>
        <v/>
      </c>
      <c r="G4296" s="16"/>
      <c r="H4296" s="1" t="str">
        <f t="shared" si="127"/>
        <v>Complete</v>
      </c>
      <c r="I4296" s="68" t="s">
        <v>5348</v>
      </c>
    </row>
    <row r="4297" spans="2:9" ht="15" customHeight="1" x14ac:dyDescent="0.25">
      <c r="B4297" s="9" t="s">
        <v>5330</v>
      </c>
      <c r="C4297" s="1">
        <v>19</v>
      </c>
      <c r="D4297" s="2" t="s">
        <v>8807</v>
      </c>
      <c r="E4297" s="16"/>
      <c r="F4297" s="16" t="str">
        <f>IF(INDEX(I.Electricity.ES4U8C2,19)="","",INDEX(I.Electricity.ES4U8C2,19))</f>
        <v/>
      </c>
      <c r="G4297" s="16"/>
      <c r="H4297" s="1" t="str">
        <f t="shared" si="127"/>
        <v>Complete</v>
      </c>
      <c r="I4297" s="68" t="s">
        <v>5349</v>
      </c>
    </row>
    <row r="4298" spans="2:9" ht="15" customHeight="1" x14ac:dyDescent="0.25">
      <c r="B4298" s="9" t="s">
        <v>5330</v>
      </c>
      <c r="C4298" s="1">
        <v>20</v>
      </c>
      <c r="D4298" s="2" t="s">
        <v>8807</v>
      </c>
      <c r="E4298" s="16"/>
      <c r="F4298" s="16" t="str">
        <f>IF(INDEX(I.Electricity.ES4U8C2,20)="","",INDEX(I.Electricity.ES4U8C2,20))</f>
        <v/>
      </c>
      <c r="G4298" s="16"/>
      <c r="H4298" s="1" t="str">
        <f t="shared" si="127"/>
        <v>Complete</v>
      </c>
      <c r="I4298" s="68" t="s">
        <v>5350</v>
      </c>
    </row>
    <row r="4299" spans="2:9" ht="15" customHeight="1" x14ac:dyDescent="0.25">
      <c r="B4299" s="9" t="s">
        <v>5330</v>
      </c>
      <c r="C4299" s="1">
        <v>21</v>
      </c>
      <c r="D4299" s="2" t="s">
        <v>8807</v>
      </c>
      <c r="E4299" s="16"/>
      <c r="F4299" s="16" t="str">
        <f>IF(INDEX(I.Electricity.ES4U8C2,21)="","",INDEX(I.Electricity.ES4U8C2,21))</f>
        <v/>
      </c>
      <c r="G4299" s="16"/>
      <c r="H4299" s="1" t="str">
        <f t="shared" si="127"/>
        <v>Complete</v>
      </c>
      <c r="I4299" s="68" t="s">
        <v>5351</v>
      </c>
    </row>
    <row r="4300" spans="2:9" ht="15" customHeight="1" x14ac:dyDescent="0.25">
      <c r="B4300" s="9" t="s">
        <v>5330</v>
      </c>
      <c r="C4300" s="1">
        <v>22</v>
      </c>
      <c r="D4300" s="2" t="s">
        <v>8807</v>
      </c>
      <c r="E4300" s="16"/>
      <c r="F4300" s="16" t="str">
        <f>IF(INDEX(I.Electricity.ES4U8C2,22)="","",INDEX(I.Electricity.ES4U8C2,22))</f>
        <v/>
      </c>
      <c r="G4300" s="16"/>
      <c r="H4300" s="1" t="str">
        <f t="shared" si="127"/>
        <v>Complete</v>
      </c>
      <c r="I4300" s="68" t="s">
        <v>5352</v>
      </c>
    </row>
    <row r="4301" spans="2:9" ht="15" customHeight="1" x14ac:dyDescent="0.25">
      <c r="B4301" s="9" t="s">
        <v>5330</v>
      </c>
      <c r="C4301" s="1">
        <v>23</v>
      </c>
      <c r="D4301" s="2" t="s">
        <v>8807</v>
      </c>
      <c r="E4301" s="16"/>
      <c r="F4301" s="16" t="str">
        <f>IF(INDEX(I.Electricity.ES4U8C2,23)="","",INDEX(I.Electricity.ES4U8C2,23))</f>
        <v/>
      </c>
      <c r="G4301" s="16"/>
      <c r="H4301" s="1" t="str">
        <f t="shared" si="127"/>
        <v>Complete</v>
      </c>
      <c r="I4301" s="68" t="s">
        <v>5353</v>
      </c>
    </row>
    <row r="4302" spans="2:9" ht="15" customHeight="1" x14ac:dyDescent="0.25">
      <c r="B4302" s="7" t="s">
        <v>5330</v>
      </c>
      <c r="C4302" s="5">
        <v>24</v>
      </c>
      <c r="D4302" s="6" t="s">
        <v>8807</v>
      </c>
      <c r="E4302" s="76"/>
      <c r="F4302" s="76" t="str">
        <f>IF(INDEX(I.Electricity.ES4U8C2,24)="","",INDEX(I.Electricity.ES4U8C2,24))</f>
        <v/>
      </c>
      <c r="G4302" s="76"/>
      <c r="H4302" s="5" t="str">
        <f t="shared" si="127"/>
        <v>Complete</v>
      </c>
      <c r="I4302" s="71" t="s">
        <v>5354</v>
      </c>
    </row>
    <row r="4303" spans="2:9" ht="15" customHeight="1" x14ac:dyDescent="0.25">
      <c r="B4303" s="9" t="s">
        <v>5355</v>
      </c>
      <c r="C4303" s="1">
        <v>1</v>
      </c>
      <c r="D4303" s="2" t="s">
        <v>8808</v>
      </c>
      <c r="E4303" s="16"/>
      <c r="F4303" s="16" t="str">
        <f>IF(INDEX(I.Electricity.ES4U9C2,1)="","",INDEX(I.Electricity.ES4U9C2,1))</f>
        <v/>
      </c>
      <c r="G4303" s="16"/>
      <c r="H4303" s="1" t="str">
        <f t="shared" ref="H4303:H4326" si="128">IF(AND(I.Developer.ES4=TRUE,I.Facility.UnitCount&gt;=9,I.Developer.C2=TRUE,F4303=""),"Incomplete","Complete")</f>
        <v>Complete</v>
      </c>
      <c r="I4303" s="68" t="s">
        <v>5356</v>
      </c>
    </row>
    <row r="4304" spans="2:9" ht="15" customHeight="1" x14ac:dyDescent="0.25">
      <c r="B4304" s="9" t="s">
        <v>5355</v>
      </c>
      <c r="C4304" s="1">
        <v>2</v>
      </c>
      <c r="D4304" s="2" t="s">
        <v>8808</v>
      </c>
      <c r="E4304" s="16"/>
      <c r="F4304" s="16" t="str">
        <f>IF(INDEX(I.Electricity.ES4U9C2,2)="","",INDEX(I.Electricity.ES4U9C2,2))</f>
        <v/>
      </c>
      <c r="G4304" s="16"/>
      <c r="H4304" s="1" t="str">
        <f t="shared" si="128"/>
        <v>Complete</v>
      </c>
      <c r="I4304" s="68" t="s">
        <v>5357</v>
      </c>
    </row>
    <row r="4305" spans="2:9" ht="15" customHeight="1" x14ac:dyDescent="0.25">
      <c r="B4305" s="9" t="s">
        <v>5355</v>
      </c>
      <c r="C4305" s="1">
        <v>3</v>
      </c>
      <c r="D4305" s="2" t="s">
        <v>8808</v>
      </c>
      <c r="E4305" s="16"/>
      <c r="F4305" s="16" t="str">
        <f>IF(INDEX(I.Electricity.ES4U9C2,3)="","",INDEX(I.Electricity.ES4U9C2,3))</f>
        <v/>
      </c>
      <c r="G4305" s="16"/>
      <c r="H4305" s="1" t="str">
        <f t="shared" si="128"/>
        <v>Complete</v>
      </c>
      <c r="I4305" s="68" t="s">
        <v>5358</v>
      </c>
    </row>
    <row r="4306" spans="2:9" ht="15" customHeight="1" x14ac:dyDescent="0.25">
      <c r="B4306" s="9" t="s">
        <v>5355</v>
      </c>
      <c r="C4306" s="1">
        <v>4</v>
      </c>
      <c r="D4306" s="2" t="s">
        <v>8808</v>
      </c>
      <c r="E4306" s="16"/>
      <c r="F4306" s="16" t="str">
        <f>IF(INDEX(I.Electricity.ES4U9C2,4)="","",INDEX(I.Electricity.ES4U9C2,4))</f>
        <v/>
      </c>
      <c r="G4306" s="16"/>
      <c r="H4306" s="1" t="str">
        <f t="shared" si="128"/>
        <v>Complete</v>
      </c>
      <c r="I4306" s="68" t="s">
        <v>5359</v>
      </c>
    </row>
    <row r="4307" spans="2:9" ht="15" customHeight="1" x14ac:dyDescent="0.25">
      <c r="B4307" s="9" t="s">
        <v>5355</v>
      </c>
      <c r="C4307" s="1">
        <v>5</v>
      </c>
      <c r="D4307" s="2" t="s">
        <v>8808</v>
      </c>
      <c r="E4307" s="16"/>
      <c r="F4307" s="16" t="str">
        <f>IF(INDEX(I.Electricity.ES4U9C2,5)="","",INDEX(I.Electricity.ES4U9C2,5))</f>
        <v/>
      </c>
      <c r="G4307" s="16"/>
      <c r="H4307" s="1" t="str">
        <f t="shared" si="128"/>
        <v>Complete</v>
      </c>
      <c r="I4307" s="68" t="s">
        <v>5360</v>
      </c>
    </row>
    <row r="4308" spans="2:9" ht="15" customHeight="1" x14ac:dyDescent="0.25">
      <c r="B4308" s="9" t="s">
        <v>5355</v>
      </c>
      <c r="C4308" s="1">
        <v>6</v>
      </c>
      <c r="D4308" s="2" t="s">
        <v>8808</v>
      </c>
      <c r="E4308" s="16"/>
      <c r="F4308" s="16" t="str">
        <f>IF(INDEX(I.Electricity.ES4U9C2,6)="","",INDEX(I.Electricity.ES4U9C2,6))</f>
        <v/>
      </c>
      <c r="G4308" s="16"/>
      <c r="H4308" s="1" t="str">
        <f t="shared" si="128"/>
        <v>Complete</v>
      </c>
      <c r="I4308" s="68" t="s">
        <v>5361</v>
      </c>
    </row>
    <row r="4309" spans="2:9" ht="15" customHeight="1" x14ac:dyDescent="0.25">
      <c r="B4309" s="9" t="s">
        <v>5355</v>
      </c>
      <c r="C4309" s="1">
        <v>7</v>
      </c>
      <c r="D4309" s="2" t="s">
        <v>8808</v>
      </c>
      <c r="E4309" s="16"/>
      <c r="F4309" s="16" t="str">
        <f>IF(INDEX(I.Electricity.ES4U9C2,7)="","",INDEX(I.Electricity.ES4U9C2,7))</f>
        <v/>
      </c>
      <c r="G4309" s="16"/>
      <c r="H4309" s="1" t="str">
        <f t="shared" si="128"/>
        <v>Complete</v>
      </c>
      <c r="I4309" s="68" t="s">
        <v>5362</v>
      </c>
    </row>
    <row r="4310" spans="2:9" ht="15" customHeight="1" x14ac:dyDescent="0.25">
      <c r="B4310" s="9" t="s">
        <v>5355</v>
      </c>
      <c r="C4310" s="1">
        <v>8</v>
      </c>
      <c r="D4310" s="2" t="s">
        <v>8808</v>
      </c>
      <c r="E4310" s="16"/>
      <c r="F4310" s="16" t="str">
        <f>IF(INDEX(I.Electricity.ES4U9C2,8)="","",INDEX(I.Electricity.ES4U9C2,8))</f>
        <v/>
      </c>
      <c r="G4310" s="16"/>
      <c r="H4310" s="1" t="str">
        <f t="shared" si="128"/>
        <v>Complete</v>
      </c>
      <c r="I4310" s="68" t="s">
        <v>5363</v>
      </c>
    </row>
    <row r="4311" spans="2:9" ht="15" customHeight="1" x14ac:dyDescent="0.25">
      <c r="B4311" s="9" t="s">
        <v>5355</v>
      </c>
      <c r="C4311" s="1">
        <v>9</v>
      </c>
      <c r="D4311" s="2" t="s">
        <v>8808</v>
      </c>
      <c r="E4311" s="16"/>
      <c r="F4311" s="16" t="str">
        <f>IF(INDEX(I.Electricity.ES4U9C2,9)="","",INDEX(I.Electricity.ES4U9C2,9))</f>
        <v/>
      </c>
      <c r="G4311" s="16"/>
      <c r="H4311" s="1" t="str">
        <f t="shared" si="128"/>
        <v>Complete</v>
      </c>
      <c r="I4311" s="68" t="s">
        <v>5364</v>
      </c>
    </row>
    <row r="4312" spans="2:9" ht="15" customHeight="1" x14ac:dyDescent="0.25">
      <c r="B4312" s="9" t="s">
        <v>5355</v>
      </c>
      <c r="C4312" s="1">
        <v>10</v>
      </c>
      <c r="D4312" s="2" t="s">
        <v>8808</v>
      </c>
      <c r="E4312" s="16"/>
      <c r="F4312" s="16" t="str">
        <f>IF(INDEX(I.Electricity.ES4U9C2,10)="","",INDEX(I.Electricity.ES4U9C2,10))</f>
        <v/>
      </c>
      <c r="G4312" s="16"/>
      <c r="H4312" s="1" t="str">
        <f t="shared" si="128"/>
        <v>Complete</v>
      </c>
      <c r="I4312" s="68" t="s">
        <v>5365</v>
      </c>
    </row>
    <row r="4313" spans="2:9" ht="15" customHeight="1" x14ac:dyDescent="0.25">
      <c r="B4313" s="9" t="s">
        <v>5355</v>
      </c>
      <c r="C4313" s="1">
        <v>11</v>
      </c>
      <c r="D4313" s="2" t="s">
        <v>8808</v>
      </c>
      <c r="E4313" s="16"/>
      <c r="F4313" s="16" t="str">
        <f>IF(INDEX(I.Electricity.ES4U9C2,11)="","",INDEX(I.Electricity.ES4U9C2,11))</f>
        <v/>
      </c>
      <c r="G4313" s="16"/>
      <c r="H4313" s="1" t="str">
        <f t="shared" si="128"/>
        <v>Complete</v>
      </c>
      <c r="I4313" s="68" t="s">
        <v>5366</v>
      </c>
    </row>
    <row r="4314" spans="2:9" ht="15" customHeight="1" x14ac:dyDescent="0.25">
      <c r="B4314" s="9" t="s">
        <v>5355</v>
      </c>
      <c r="C4314" s="1">
        <v>12</v>
      </c>
      <c r="D4314" s="2" t="s">
        <v>8808</v>
      </c>
      <c r="E4314" s="16"/>
      <c r="F4314" s="16" t="str">
        <f>IF(INDEX(I.Electricity.ES4U9C2,12)="","",INDEX(I.Electricity.ES4U9C2,12))</f>
        <v/>
      </c>
      <c r="G4314" s="16"/>
      <c r="H4314" s="1" t="str">
        <f t="shared" si="128"/>
        <v>Complete</v>
      </c>
      <c r="I4314" s="68" t="s">
        <v>5367</v>
      </c>
    </row>
    <row r="4315" spans="2:9" ht="15" customHeight="1" x14ac:dyDescent="0.25">
      <c r="B4315" s="9" t="s">
        <v>5355</v>
      </c>
      <c r="C4315" s="1">
        <v>13</v>
      </c>
      <c r="D4315" s="2" t="s">
        <v>8808</v>
      </c>
      <c r="E4315" s="16"/>
      <c r="F4315" s="16" t="str">
        <f>IF(INDEX(I.Electricity.ES4U9C2,13)="","",INDEX(I.Electricity.ES4U9C2,13))</f>
        <v/>
      </c>
      <c r="G4315" s="16"/>
      <c r="H4315" s="1" t="str">
        <f t="shared" si="128"/>
        <v>Complete</v>
      </c>
      <c r="I4315" s="68" t="s">
        <v>5368</v>
      </c>
    </row>
    <row r="4316" spans="2:9" ht="15" customHeight="1" x14ac:dyDescent="0.25">
      <c r="B4316" s="9" t="s">
        <v>5355</v>
      </c>
      <c r="C4316" s="1">
        <v>14</v>
      </c>
      <c r="D4316" s="2" t="s">
        <v>8808</v>
      </c>
      <c r="E4316" s="16"/>
      <c r="F4316" s="16" t="str">
        <f>IF(INDEX(I.Electricity.ES4U9C2,14)="","",INDEX(I.Electricity.ES4U9C2,14))</f>
        <v/>
      </c>
      <c r="G4316" s="16"/>
      <c r="H4316" s="1" t="str">
        <f t="shared" si="128"/>
        <v>Complete</v>
      </c>
      <c r="I4316" s="68" t="s">
        <v>5369</v>
      </c>
    </row>
    <row r="4317" spans="2:9" ht="15" customHeight="1" x14ac:dyDescent="0.25">
      <c r="B4317" s="9" t="s">
        <v>5355</v>
      </c>
      <c r="C4317" s="1">
        <v>15</v>
      </c>
      <c r="D4317" s="2" t="s">
        <v>8808</v>
      </c>
      <c r="E4317" s="16"/>
      <c r="F4317" s="16" t="str">
        <f>IF(INDEX(I.Electricity.ES4U9C2,15)="","",INDEX(I.Electricity.ES4U9C2,15))</f>
        <v/>
      </c>
      <c r="G4317" s="16"/>
      <c r="H4317" s="1" t="str">
        <f t="shared" si="128"/>
        <v>Complete</v>
      </c>
      <c r="I4317" s="68" t="s">
        <v>5370</v>
      </c>
    </row>
    <row r="4318" spans="2:9" ht="15" customHeight="1" x14ac:dyDescent="0.25">
      <c r="B4318" s="9" t="s">
        <v>5355</v>
      </c>
      <c r="C4318" s="1">
        <v>16</v>
      </c>
      <c r="D4318" s="2" t="s">
        <v>8808</v>
      </c>
      <c r="E4318" s="16"/>
      <c r="F4318" s="16" t="str">
        <f>IF(INDEX(I.Electricity.ES4U9C2,16)="","",INDEX(I.Electricity.ES4U9C2,16))</f>
        <v/>
      </c>
      <c r="G4318" s="16"/>
      <c r="H4318" s="1" t="str">
        <f t="shared" si="128"/>
        <v>Complete</v>
      </c>
      <c r="I4318" s="68" t="s">
        <v>5371</v>
      </c>
    </row>
    <row r="4319" spans="2:9" ht="15" customHeight="1" x14ac:dyDescent="0.25">
      <c r="B4319" s="9" t="s">
        <v>5355</v>
      </c>
      <c r="C4319" s="1">
        <v>17</v>
      </c>
      <c r="D4319" s="2" t="s">
        <v>8808</v>
      </c>
      <c r="E4319" s="16"/>
      <c r="F4319" s="16" t="str">
        <f>IF(INDEX(I.Electricity.ES4U9C2,17)="","",INDEX(I.Electricity.ES4U9C2,17))</f>
        <v/>
      </c>
      <c r="G4319" s="16"/>
      <c r="H4319" s="1" t="str">
        <f t="shared" si="128"/>
        <v>Complete</v>
      </c>
      <c r="I4319" s="68" t="s">
        <v>5372</v>
      </c>
    </row>
    <row r="4320" spans="2:9" ht="15" customHeight="1" x14ac:dyDescent="0.25">
      <c r="B4320" s="9" t="s">
        <v>5355</v>
      </c>
      <c r="C4320" s="1">
        <v>18</v>
      </c>
      <c r="D4320" s="2" t="s">
        <v>8808</v>
      </c>
      <c r="E4320" s="16"/>
      <c r="F4320" s="16" t="str">
        <f>IF(INDEX(I.Electricity.ES4U9C2,18)="","",INDEX(I.Electricity.ES4U9C2,18))</f>
        <v/>
      </c>
      <c r="G4320" s="16"/>
      <c r="H4320" s="1" t="str">
        <f t="shared" si="128"/>
        <v>Complete</v>
      </c>
      <c r="I4320" s="68" t="s">
        <v>5373</v>
      </c>
    </row>
    <row r="4321" spans="2:9" ht="15" customHeight="1" x14ac:dyDescent="0.25">
      <c r="B4321" s="9" t="s">
        <v>5355</v>
      </c>
      <c r="C4321" s="1">
        <v>19</v>
      </c>
      <c r="D4321" s="2" t="s">
        <v>8808</v>
      </c>
      <c r="E4321" s="16"/>
      <c r="F4321" s="16" t="str">
        <f>IF(INDEX(I.Electricity.ES4U9C2,19)="","",INDEX(I.Electricity.ES4U9C2,19))</f>
        <v/>
      </c>
      <c r="G4321" s="16"/>
      <c r="H4321" s="1" t="str">
        <f t="shared" si="128"/>
        <v>Complete</v>
      </c>
      <c r="I4321" s="68" t="s">
        <v>5374</v>
      </c>
    </row>
    <row r="4322" spans="2:9" ht="15" customHeight="1" x14ac:dyDescent="0.25">
      <c r="B4322" s="9" t="s">
        <v>5355</v>
      </c>
      <c r="C4322" s="1">
        <v>20</v>
      </c>
      <c r="D4322" s="2" t="s">
        <v>8808</v>
      </c>
      <c r="E4322" s="16"/>
      <c r="F4322" s="16" t="str">
        <f>IF(INDEX(I.Electricity.ES4U9C2,20)="","",INDEX(I.Electricity.ES4U9C2,20))</f>
        <v/>
      </c>
      <c r="G4322" s="16"/>
      <c r="H4322" s="1" t="str">
        <f t="shared" si="128"/>
        <v>Complete</v>
      </c>
      <c r="I4322" s="68" t="s">
        <v>5375</v>
      </c>
    </row>
    <row r="4323" spans="2:9" ht="15" customHeight="1" x14ac:dyDescent="0.25">
      <c r="B4323" s="9" t="s">
        <v>5355</v>
      </c>
      <c r="C4323" s="1">
        <v>21</v>
      </c>
      <c r="D4323" s="2" t="s">
        <v>8808</v>
      </c>
      <c r="E4323" s="16"/>
      <c r="F4323" s="16" t="str">
        <f>IF(INDEX(I.Electricity.ES4U9C2,21)="","",INDEX(I.Electricity.ES4U9C2,21))</f>
        <v/>
      </c>
      <c r="G4323" s="16"/>
      <c r="H4323" s="1" t="str">
        <f t="shared" si="128"/>
        <v>Complete</v>
      </c>
      <c r="I4323" s="68" t="s">
        <v>5376</v>
      </c>
    </row>
    <row r="4324" spans="2:9" ht="15" customHeight="1" x14ac:dyDescent="0.25">
      <c r="B4324" s="9" t="s">
        <v>5355</v>
      </c>
      <c r="C4324" s="1">
        <v>22</v>
      </c>
      <c r="D4324" s="2" t="s">
        <v>8808</v>
      </c>
      <c r="E4324" s="16"/>
      <c r="F4324" s="16" t="str">
        <f>IF(INDEX(I.Electricity.ES4U9C2,22)="","",INDEX(I.Electricity.ES4U9C2,22))</f>
        <v/>
      </c>
      <c r="G4324" s="16"/>
      <c r="H4324" s="1" t="str">
        <f t="shared" si="128"/>
        <v>Complete</v>
      </c>
      <c r="I4324" s="68" t="s">
        <v>5377</v>
      </c>
    </row>
    <row r="4325" spans="2:9" ht="15" customHeight="1" x14ac:dyDescent="0.25">
      <c r="B4325" s="9" t="s">
        <v>5355</v>
      </c>
      <c r="C4325" s="1">
        <v>23</v>
      </c>
      <c r="D4325" s="2" t="s">
        <v>8808</v>
      </c>
      <c r="E4325" s="16"/>
      <c r="F4325" s="16" t="str">
        <f>IF(INDEX(I.Electricity.ES4U9C2,23)="","",INDEX(I.Electricity.ES4U9C2,23))</f>
        <v/>
      </c>
      <c r="G4325" s="16"/>
      <c r="H4325" s="1" t="str">
        <f t="shared" si="128"/>
        <v>Complete</v>
      </c>
      <c r="I4325" s="68" t="s">
        <v>5378</v>
      </c>
    </row>
    <row r="4326" spans="2:9" ht="15" customHeight="1" x14ac:dyDescent="0.25">
      <c r="B4326" s="7" t="s">
        <v>5355</v>
      </c>
      <c r="C4326" s="5">
        <v>24</v>
      </c>
      <c r="D4326" s="6" t="s">
        <v>8808</v>
      </c>
      <c r="E4326" s="76"/>
      <c r="F4326" s="76" t="str">
        <f>IF(INDEX(I.Electricity.ES4U9C2,24)="","",INDEX(I.Electricity.ES4U9C2,24))</f>
        <v/>
      </c>
      <c r="G4326" s="76"/>
      <c r="H4326" s="5" t="str">
        <f t="shared" si="128"/>
        <v>Complete</v>
      </c>
      <c r="I4326" s="71" t="s">
        <v>5379</v>
      </c>
    </row>
    <row r="4327" spans="2:9" ht="15" customHeight="1" x14ac:dyDescent="0.25">
      <c r="B4327" s="9" t="s">
        <v>5380</v>
      </c>
      <c r="C4327" s="1">
        <v>1</v>
      </c>
      <c r="D4327" s="2" t="s">
        <v>8809</v>
      </c>
      <c r="E4327" s="16"/>
      <c r="F4327" s="16" t="str">
        <f>IF(INDEX(I.Electricity.ES4U10C2,1)="","",INDEX(I.Electricity.ES4U10C2,1))</f>
        <v/>
      </c>
      <c r="G4327" s="16"/>
      <c r="H4327" s="1" t="str">
        <f t="shared" ref="H4327:H4350" si="129">IF(AND(I.Developer.ES4=TRUE,I.Facility.UnitCount&gt;=10,I.Developer.C2=TRUE,F4327=""),"Incomplete","Complete")</f>
        <v>Complete</v>
      </c>
      <c r="I4327" s="68" t="s">
        <v>5381</v>
      </c>
    </row>
    <row r="4328" spans="2:9" ht="15" customHeight="1" x14ac:dyDescent="0.25">
      <c r="B4328" s="9" t="s">
        <v>5380</v>
      </c>
      <c r="C4328" s="1">
        <v>2</v>
      </c>
      <c r="D4328" s="2" t="s">
        <v>8809</v>
      </c>
      <c r="E4328" s="16"/>
      <c r="F4328" s="16" t="str">
        <f>IF(INDEX(I.Electricity.ES4U10C2,2)="","",INDEX(I.Electricity.ES4U10C2,2))</f>
        <v/>
      </c>
      <c r="G4328" s="16"/>
      <c r="H4328" s="1" t="str">
        <f t="shared" si="129"/>
        <v>Complete</v>
      </c>
      <c r="I4328" s="68" t="s">
        <v>5382</v>
      </c>
    </row>
    <row r="4329" spans="2:9" ht="15" customHeight="1" x14ac:dyDescent="0.25">
      <c r="B4329" s="9" t="s">
        <v>5380</v>
      </c>
      <c r="C4329" s="1">
        <v>3</v>
      </c>
      <c r="D4329" s="2" t="s">
        <v>8809</v>
      </c>
      <c r="E4329" s="16"/>
      <c r="F4329" s="16" t="str">
        <f>IF(INDEX(I.Electricity.ES4U10C2,3)="","",INDEX(I.Electricity.ES4U10C2,3))</f>
        <v/>
      </c>
      <c r="G4329" s="16"/>
      <c r="H4329" s="1" t="str">
        <f t="shared" si="129"/>
        <v>Complete</v>
      </c>
      <c r="I4329" s="68" t="s">
        <v>5383</v>
      </c>
    </row>
    <row r="4330" spans="2:9" ht="15" customHeight="1" x14ac:dyDescent="0.25">
      <c r="B4330" s="9" t="s">
        <v>5380</v>
      </c>
      <c r="C4330" s="1">
        <v>4</v>
      </c>
      <c r="D4330" s="2" t="s">
        <v>8809</v>
      </c>
      <c r="E4330" s="16"/>
      <c r="F4330" s="16" t="str">
        <f>IF(INDEX(I.Electricity.ES4U10C2,4)="","",INDEX(I.Electricity.ES4U10C2,4))</f>
        <v/>
      </c>
      <c r="G4330" s="16"/>
      <c r="H4330" s="1" t="str">
        <f t="shared" si="129"/>
        <v>Complete</v>
      </c>
      <c r="I4330" s="68" t="s">
        <v>5384</v>
      </c>
    </row>
    <row r="4331" spans="2:9" ht="15" customHeight="1" x14ac:dyDescent="0.25">
      <c r="B4331" s="9" t="s">
        <v>5380</v>
      </c>
      <c r="C4331" s="1">
        <v>5</v>
      </c>
      <c r="D4331" s="2" t="s">
        <v>8809</v>
      </c>
      <c r="E4331" s="16"/>
      <c r="F4331" s="16" t="str">
        <f>IF(INDEX(I.Electricity.ES4U10C2,5)="","",INDEX(I.Electricity.ES4U10C2,5))</f>
        <v/>
      </c>
      <c r="G4331" s="16"/>
      <c r="H4331" s="1" t="str">
        <f t="shared" si="129"/>
        <v>Complete</v>
      </c>
      <c r="I4331" s="68" t="s">
        <v>5385</v>
      </c>
    </row>
    <row r="4332" spans="2:9" ht="15" customHeight="1" x14ac:dyDescent="0.25">
      <c r="B4332" s="9" t="s">
        <v>5380</v>
      </c>
      <c r="C4332" s="1">
        <v>6</v>
      </c>
      <c r="D4332" s="2" t="s">
        <v>8809</v>
      </c>
      <c r="E4332" s="16"/>
      <c r="F4332" s="16" t="str">
        <f>IF(INDEX(I.Electricity.ES4U10C2,6)="","",INDEX(I.Electricity.ES4U10C2,6))</f>
        <v/>
      </c>
      <c r="G4332" s="16"/>
      <c r="H4332" s="1" t="str">
        <f t="shared" si="129"/>
        <v>Complete</v>
      </c>
      <c r="I4332" s="68" t="s">
        <v>5386</v>
      </c>
    </row>
    <row r="4333" spans="2:9" ht="15" customHeight="1" x14ac:dyDescent="0.25">
      <c r="B4333" s="9" t="s">
        <v>5380</v>
      </c>
      <c r="C4333" s="1">
        <v>7</v>
      </c>
      <c r="D4333" s="2" t="s">
        <v>8809</v>
      </c>
      <c r="E4333" s="16"/>
      <c r="F4333" s="16" t="str">
        <f>IF(INDEX(I.Electricity.ES4U10C2,7)="","",INDEX(I.Electricity.ES4U10C2,7))</f>
        <v/>
      </c>
      <c r="G4333" s="16"/>
      <c r="H4333" s="1" t="str">
        <f t="shared" si="129"/>
        <v>Complete</v>
      </c>
      <c r="I4333" s="68" t="s">
        <v>5387</v>
      </c>
    </row>
    <row r="4334" spans="2:9" ht="15" customHeight="1" x14ac:dyDescent="0.25">
      <c r="B4334" s="9" t="s">
        <v>5380</v>
      </c>
      <c r="C4334" s="1">
        <v>8</v>
      </c>
      <c r="D4334" s="2" t="s">
        <v>8809</v>
      </c>
      <c r="E4334" s="16"/>
      <c r="F4334" s="16" t="str">
        <f>IF(INDEX(I.Electricity.ES4U10C2,8)="","",INDEX(I.Electricity.ES4U10C2,8))</f>
        <v/>
      </c>
      <c r="G4334" s="16"/>
      <c r="H4334" s="1" t="str">
        <f t="shared" si="129"/>
        <v>Complete</v>
      </c>
      <c r="I4334" s="68" t="s">
        <v>5388</v>
      </c>
    </row>
    <row r="4335" spans="2:9" ht="15" customHeight="1" x14ac:dyDescent="0.25">
      <c r="B4335" s="9" t="s">
        <v>5380</v>
      </c>
      <c r="C4335" s="1">
        <v>9</v>
      </c>
      <c r="D4335" s="2" t="s">
        <v>8809</v>
      </c>
      <c r="E4335" s="16"/>
      <c r="F4335" s="16" t="str">
        <f>IF(INDEX(I.Electricity.ES4U10C2,9)="","",INDEX(I.Electricity.ES4U10C2,9))</f>
        <v/>
      </c>
      <c r="G4335" s="16"/>
      <c r="H4335" s="1" t="str">
        <f t="shared" si="129"/>
        <v>Complete</v>
      </c>
      <c r="I4335" s="68" t="s">
        <v>5389</v>
      </c>
    </row>
    <row r="4336" spans="2:9" ht="15" customHeight="1" x14ac:dyDescent="0.25">
      <c r="B4336" s="9" t="s">
        <v>5380</v>
      </c>
      <c r="C4336" s="1">
        <v>10</v>
      </c>
      <c r="D4336" s="2" t="s">
        <v>8809</v>
      </c>
      <c r="E4336" s="16"/>
      <c r="F4336" s="16" t="str">
        <f>IF(INDEX(I.Electricity.ES4U10C2,10)="","",INDEX(I.Electricity.ES4U10C2,10))</f>
        <v/>
      </c>
      <c r="G4336" s="16"/>
      <c r="H4336" s="1" t="str">
        <f t="shared" si="129"/>
        <v>Complete</v>
      </c>
      <c r="I4336" s="68" t="s">
        <v>5390</v>
      </c>
    </row>
    <row r="4337" spans="2:9" ht="15" customHeight="1" x14ac:dyDescent="0.25">
      <c r="B4337" s="9" t="s">
        <v>5380</v>
      </c>
      <c r="C4337" s="1">
        <v>11</v>
      </c>
      <c r="D4337" s="2" t="s">
        <v>8809</v>
      </c>
      <c r="E4337" s="16"/>
      <c r="F4337" s="16" t="str">
        <f>IF(INDEX(I.Electricity.ES4U10C2,11)="","",INDEX(I.Electricity.ES4U10C2,11))</f>
        <v/>
      </c>
      <c r="G4337" s="16"/>
      <c r="H4337" s="1" t="str">
        <f t="shared" si="129"/>
        <v>Complete</v>
      </c>
      <c r="I4337" s="68" t="s">
        <v>5391</v>
      </c>
    </row>
    <row r="4338" spans="2:9" ht="15" customHeight="1" x14ac:dyDescent="0.25">
      <c r="B4338" s="9" t="s">
        <v>5380</v>
      </c>
      <c r="C4338" s="1">
        <v>12</v>
      </c>
      <c r="D4338" s="2" t="s">
        <v>8809</v>
      </c>
      <c r="E4338" s="16"/>
      <c r="F4338" s="16" t="str">
        <f>IF(INDEX(I.Electricity.ES4U10C2,12)="","",INDEX(I.Electricity.ES4U10C2,12))</f>
        <v/>
      </c>
      <c r="G4338" s="16"/>
      <c r="H4338" s="1" t="str">
        <f t="shared" si="129"/>
        <v>Complete</v>
      </c>
      <c r="I4338" s="68" t="s">
        <v>5392</v>
      </c>
    </row>
    <row r="4339" spans="2:9" ht="15" customHeight="1" x14ac:dyDescent="0.25">
      <c r="B4339" s="9" t="s">
        <v>5380</v>
      </c>
      <c r="C4339" s="1">
        <v>13</v>
      </c>
      <c r="D4339" s="2" t="s">
        <v>8809</v>
      </c>
      <c r="E4339" s="16"/>
      <c r="F4339" s="16" t="str">
        <f>IF(INDEX(I.Electricity.ES4U10C2,13)="","",INDEX(I.Electricity.ES4U10C2,13))</f>
        <v/>
      </c>
      <c r="G4339" s="16"/>
      <c r="H4339" s="1" t="str">
        <f t="shared" si="129"/>
        <v>Complete</v>
      </c>
      <c r="I4339" s="68" t="s">
        <v>5393</v>
      </c>
    </row>
    <row r="4340" spans="2:9" ht="15" customHeight="1" x14ac:dyDescent="0.25">
      <c r="B4340" s="9" t="s">
        <v>5380</v>
      </c>
      <c r="C4340" s="1">
        <v>14</v>
      </c>
      <c r="D4340" s="2" t="s">
        <v>8809</v>
      </c>
      <c r="E4340" s="16"/>
      <c r="F4340" s="16" t="str">
        <f>IF(INDEX(I.Electricity.ES4U10C2,14)="","",INDEX(I.Electricity.ES4U10C2,14))</f>
        <v/>
      </c>
      <c r="G4340" s="16"/>
      <c r="H4340" s="1" t="str">
        <f t="shared" si="129"/>
        <v>Complete</v>
      </c>
      <c r="I4340" s="68" t="s">
        <v>5394</v>
      </c>
    </row>
    <row r="4341" spans="2:9" ht="15" customHeight="1" x14ac:dyDescent="0.25">
      <c r="B4341" s="9" t="s">
        <v>5380</v>
      </c>
      <c r="C4341" s="1">
        <v>15</v>
      </c>
      <c r="D4341" s="2" t="s">
        <v>8809</v>
      </c>
      <c r="E4341" s="16"/>
      <c r="F4341" s="16" t="str">
        <f>IF(INDEX(I.Electricity.ES4U10C2,15)="","",INDEX(I.Electricity.ES4U10C2,15))</f>
        <v/>
      </c>
      <c r="G4341" s="16"/>
      <c r="H4341" s="1" t="str">
        <f t="shared" si="129"/>
        <v>Complete</v>
      </c>
      <c r="I4341" s="68" t="s">
        <v>5395</v>
      </c>
    </row>
    <row r="4342" spans="2:9" ht="15" customHeight="1" x14ac:dyDescent="0.25">
      <c r="B4342" s="9" t="s">
        <v>5380</v>
      </c>
      <c r="C4342" s="1">
        <v>16</v>
      </c>
      <c r="D4342" s="2" t="s">
        <v>8809</v>
      </c>
      <c r="E4342" s="16"/>
      <c r="F4342" s="16" t="str">
        <f>IF(INDEX(I.Electricity.ES4U10C2,16)="","",INDEX(I.Electricity.ES4U10C2,16))</f>
        <v/>
      </c>
      <c r="G4342" s="16"/>
      <c r="H4342" s="1" t="str">
        <f t="shared" si="129"/>
        <v>Complete</v>
      </c>
      <c r="I4342" s="68" t="s">
        <v>5396</v>
      </c>
    </row>
    <row r="4343" spans="2:9" ht="15" customHeight="1" x14ac:dyDescent="0.25">
      <c r="B4343" s="9" t="s">
        <v>5380</v>
      </c>
      <c r="C4343" s="1">
        <v>17</v>
      </c>
      <c r="D4343" s="2" t="s">
        <v>8809</v>
      </c>
      <c r="E4343" s="16"/>
      <c r="F4343" s="16" t="str">
        <f>IF(INDEX(I.Electricity.ES4U10C2,17)="","",INDEX(I.Electricity.ES4U10C2,17))</f>
        <v/>
      </c>
      <c r="G4343" s="16"/>
      <c r="H4343" s="1" t="str">
        <f t="shared" si="129"/>
        <v>Complete</v>
      </c>
      <c r="I4343" s="68" t="s">
        <v>5397</v>
      </c>
    </row>
    <row r="4344" spans="2:9" ht="15" customHeight="1" x14ac:dyDescent="0.25">
      <c r="B4344" s="9" t="s">
        <v>5380</v>
      </c>
      <c r="C4344" s="1">
        <v>18</v>
      </c>
      <c r="D4344" s="2" t="s">
        <v>8809</v>
      </c>
      <c r="E4344" s="16"/>
      <c r="F4344" s="16" t="str">
        <f>IF(INDEX(I.Electricity.ES4U10C2,18)="","",INDEX(I.Electricity.ES4U10C2,18))</f>
        <v/>
      </c>
      <c r="G4344" s="16"/>
      <c r="H4344" s="1" t="str">
        <f t="shared" si="129"/>
        <v>Complete</v>
      </c>
      <c r="I4344" s="68" t="s">
        <v>5398</v>
      </c>
    </row>
    <row r="4345" spans="2:9" ht="15" customHeight="1" x14ac:dyDescent="0.25">
      <c r="B4345" s="9" t="s">
        <v>5380</v>
      </c>
      <c r="C4345" s="1">
        <v>19</v>
      </c>
      <c r="D4345" s="2" t="s">
        <v>8809</v>
      </c>
      <c r="E4345" s="16"/>
      <c r="F4345" s="16" t="str">
        <f>IF(INDEX(I.Electricity.ES4U10C2,19)="","",INDEX(I.Electricity.ES4U10C2,19))</f>
        <v/>
      </c>
      <c r="G4345" s="16"/>
      <c r="H4345" s="1" t="str">
        <f t="shared" si="129"/>
        <v>Complete</v>
      </c>
      <c r="I4345" s="68" t="s">
        <v>5399</v>
      </c>
    </row>
    <row r="4346" spans="2:9" ht="15" customHeight="1" x14ac:dyDescent="0.25">
      <c r="B4346" s="9" t="s">
        <v>5380</v>
      </c>
      <c r="C4346" s="1">
        <v>20</v>
      </c>
      <c r="D4346" s="2" t="s">
        <v>8809</v>
      </c>
      <c r="E4346" s="16"/>
      <c r="F4346" s="16" t="str">
        <f>IF(INDEX(I.Electricity.ES4U10C2,20)="","",INDEX(I.Electricity.ES4U10C2,20))</f>
        <v/>
      </c>
      <c r="G4346" s="16"/>
      <c r="H4346" s="1" t="str">
        <f t="shared" si="129"/>
        <v>Complete</v>
      </c>
      <c r="I4346" s="68" t="s">
        <v>5400</v>
      </c>
    </row>
    <row r="4347" spans="2:9" ht="15" customHeight="1" x14ac:dyDescent="0.25">
      <c r="B4347" s="9" t="s">
        <v>5380</v>
      </c>
      <c r="C4347" s="1">
        <v>21</v>
      </c>
      <c r="D4347" s="2" t="s">
        <v>8809</v>
      </c>
      <c r="E4347" s="16"/>
      <c r="F4347" s="16" t="str">
        <f>IF(INDEX(I.Electricity.ES4U10C2,21)="","",INDEX(I.Electricity.ES4U10C2,21))</f>
        <v/>
      </c>
      <c r="G4347" s="16"/>
      <c r="H4347" s="1" t="str">
        <f t="shared" si="129"/>
        <v>Complete</v>
      </c>
      <c r="I4347" s="68" t="s">
        <v>5401</v>
      </c>
    </row>
    <row r="4348" spans="2:9" ht="15" customHeight="1" x14ac:dyDescent="0.25">
      <c r="B4348" s="9" t="s">
        <v>5380</v>
      </c>
      <c r="C4348" s="1">
        <v>22</v>
      </c>
      <c r="D4348" s="2" t="s">
        <v>8809</v>
      </c>
      <c r="E4348" s="16"/>
      <c r="F4348" s="16" t="str">
        <f>IF(INDEX(I.Electricity.ES4U10C2,22)="","",INDEX(I.Electricity.ES4U10C2,22))</f>
        <v/>
      </c>
      <c r="G4348" s="16"/>
      <c r="H4348" s="1" t="str">
        <f t="shared" si="129"/>
        <v>Complete</v>
      </c>
      <c r="I4348" s="68" t="s">
        <v>5402</v>
      </c>
    </row>
    <row r="4349" spans="2:9" ht="15" customHeight="1" x14ac:dyDescent="0.25">
      <c r="B4349" s="9" t="s">
        <v>5380</v>
      </c>
      <c r="C4349" s="1">
        <v>23</v>
      </c>
      <c r="D4349" s="2" t="s">
        <v>8809</v>
      </c>
      <c r="E4349" s="16"/>
      <c r="F4349" s="16" t="str">
        <f>IF(INDEX(I.Electricity.ES4U10C2,23)="","",INDEX(I.Electricity.ES4U10C2,23))</f>
        <v/>
      </c>
      <c r="G4349" s="16"/>
      <c r="H4349" s="1" t="str">
        <f t="shared" si="129"/>
        <v>Complete</v>
      </c>
      <c r="I4349" s="68" t="s">
        <v>5403</v>
      </c>
    </row>
    <row r="4350" spans="2:9" ht="15" customHeight="1" x14ac:dyDescent="0.25">
      <c r="B4350" s="7" t="s">
        <v>5380</v>
      </c>
      <c r="C4350" s="5">
        <v>24</v>
      </c>
      <c r="D4350" s="6" t="s">
        <v>8809</v>
      </c>
      <c r="E4350" s="76"/>
      <c r="F4350" s="76" t="str">
        <f>IF(INDEX(I.Electricity.ES4U10C2,24)="","",INDEX(I.Electricity.ES4U10C2,24))</f>
        <v/>
      </c>
      <c r="G4350" s="76"/>
      <c r="H4350" s="5" t="str">
        <f t="shared" si="129"/>
        <v>Complete</v>
      </c>
      <c r="I4350" s="71" t="s">
        <v>5404</v>
      </c>
    </row>
    <row r="4351" spans="2:9" ht="15" customHeight="1" x14ac:dyDescent="0.25">
      <c r="B4351" s="9" t="s">
        <v>5405</v>
      </c>
      <c r="C4351" s="1">
        <v>1</v>
      </c>
      <c r="D4351" s="2" t="s">
        <v>8810</v>
      </c>
      <c r="E4351" s="16"/>
      <c r="F4351" s="16" t="str">
        <f>IF(INDEX(I.Electricity.ES4U11C2,1)="","",INDEX(I.Electricity.ES4U11C2,1))</f>
        <v/>
      </c>
      <c r="G4351" s="16"/>
      <c r="H4351" s="1" t="str">
        <f t="shared" ref="H4351:H4374" si="130">IF(AND(I.Developer.ES4=TRUE,I.Facility.UnitCount&gt;=11,I.Developer.C2=TRUE,F4351=""),"Incomplete","Complete")</f>
        <v>Complete</v>
      </c>
      <c r="I4351" s="68" t="s">
        <v>5406</v>
      </c>
    </row>
    <row r="4352" spans="2:9" ht="15" customHeight="1" x14ac:dyDescent="0.25">
      <c r="B4352" s="9" t="s">
        <v>5405</v>
      </c>
      <c r="C4352" s="1">
        <v>2</v>
      </c>
      <c r="D4352" s="2" t="s">
        <v>8810</v>
      </c>
      <c r="E4352" s="16"/>
      <c r="F4352" s="16" t="str">
        <f>IF(INDEX(I.Electricity.ES4U11C2,2)="","",INDEX(I.Electricity.ES4U11C2,2))</f>
        <v/>
      </c>
      <c r="G4352" s="16"/>
      <c r="H4352" s="1" t="str">
        <f t="shared" si="130"/>
        <v>Complete</v>
      </c>
      <c r="I4352" s="68" t="s">
        <v>5407</v>
      </c>
    </row>
    <row r="4353" spans="2:9" ht="15" customHeight="1" x14ac:dyDescent="0.25">
      <c r="B4353" s="9" t="s">
        <v>5405</v>
      </c>
      <c r="C4353" s="1">
        <v>3</v>
      </c>
      <c r="D4353" s="2" t="s">
        <v>8810</v>
      </c>
      <c r="E4353" s="16"/>
      <c r="F4353" s="16" t="str">
        <f>IF(INDEX(I.Electricity.ES4U11C2,3)="","",INDEX(I.Electricity.ES4U11C2,3))</f>
        <v/>
      </c>
      <c r="G4353" s="16"/>
      <c r="H4353" s="1" t="str">
        <f t="shared" si="130"/>
        <v>Complete</v>
      </c>
      <c r="I4353" s="68" t="s">
        <v>5408</v>
      </c>
    </row>
    <row r="4354" spans="2:9" ht="15" customHeight="1" x14ac:dyDescent="0.25">
      <c r="B4354" s="9" t="s">
        <v>5405</v>
      </c>
      <c r="C4354" s="1">
        <v>4</v>
      </c>
      <c r="D4354" s="2" t="s">
        <v>8810</v>
      </c>
      <c r="E4354" s="16"/>
      <c r="F4354" s="16" t="str">
        <f>IF(INDEX(I.Electricity.ES4U11C2,4)="","",INDEX(I.Electricity.ES4U11C2,4))</f>
        <v/>
      </c>
      <c r="G4354" s="16"/>
      <c r="H4354" s="1" t="str">
        <f t="shared" si="130"/>
        <v>Complete</v>
      </c>
      <c r="I4354" s="68" t="s">
        <v>5409</v>
      </c>
    </row>
    <row r="4355" spans="2:9" ht="15" customHeight="1" x14ac:dyDescent="0.25">
      <c r="B4355" s="9" t="s">
        <v>5405</v>
      </c>
      <c r="C4355" s="1">
        <v>5</v>
      </c>
      <c r="D4355" s="2" t="s">
        <v>8810</v>
      </c>
      <c r="E4355" s="16"/>
      <c r="F4355" s="16" t="str">
        <f>IF(INDEX(I.Electricity.ES4U11C2,5)="","",INDEX(I.Electricity.ES4U11C2,5))</f>
        <v/>
      </c>
      <c r="G4355" s="16"/>
      <c r="H4355" s="1" t="str">
        <f t="shared" si="130"/>
        <v>Complete</v>
      </c>
      <c r="I4355" s="68" t="s">
        <v>5410</v>
      </c>
    </row>
    <row r="4356" spans="2:9" ht="15" customHeight="1" x14ac:dyDescent="0.25">
      <c r="B4356" s="9" t="s">
        <v>5405</v>
      </c>
      <c r="C4356" s="1">
        <v>6</v>
      </c>
      <c r="D4356" s="2" t="s">
        <v>8810</v>
      </c>
      <c r="E4356" s="16"/>
      <c r="F4356" s="16" t="str">
        <f>IF(INDEX(I.Electricity.ES4U11C2,6)="","",INDEX(I.Electricity.ES4U11C2,6))</f>
        <v/>
      </c>
      <c r="G4356" s="16"/>
      <c r="H4356" s="1" t="str">
        <f t="shared" si="130"/>
        <v>Complete</v>
      </c>
      <c r="I4356" s="68" t="s">
        <v>5411</v>
      </c>
    </row>
    <row r="4357" spans="2:9" ht="15" customHeight="1" x14ac:dyDescent="0.25">
      <c r="B4357" s="9" t="s">
        <v>5405</v>
      </c>
      <c r="C4357" s="1">
        <v>7</v>
      </c>
      <c r="D4357" s="2" t="s">
        <v>8810</v>
      </c>
      <c r="E4357" s="16"/>
      <c r="F4357" s="16" t="str">
        <f>IF(INDEX(I.Electricity.ES4U11C2,7)="","",INDEX(I.Electricity.ES4U11C2,7))</f>
        <v/>
      </c>
      <c r="G4357" s="16"/>
      <c r="H4357" s="1" t="str">
        <f t="shared" si="130"/>
        <v>Complete</v>
      </c>
      <c r="I4357" s="68" t="s">
        <v>5412</v>
      </c>
    </row>
    <row r="4358" spans="2:9" ht="15" customHeight="1" x14ac:dyDescent="0.25">
      <c r="B4358" s="9" t="s">
        <v>5405</v>
      </c>
      <c r="C4358" s="1">
        <v>8</v>
      </c>
      <c r="D4358" s="2" t="s">
        <v>8810</v>
      </c>
      <c r="E4358" s="16"/>
      <c r="F4358" s="16" t="str">
        <f>IF(INDEX(I.Electricity.ES4U11C2,8)="","",INDEX(I.Electricity.ES4U11C2,8))</f>
        <v/>
      </c>
      <c r="G4358" s="16"/>
      <c r="H4358" s="1" t="str">
        <f t="shared" si="130"/>
        <v>Complete</v>
      </c>
      <c r="I4358" s="68" t="s">
        <v>5413</v>
      </c>
    </row>
    <row r="4359" spans="2:9" ht="15" customHeight="1" x14ac:dyDescent="0.25">
      <c r="B4359" s="9" t="s">
        <v>5405</v>
      </c>
      <c r="C4359" s="1">
        <v>9</v>
      </c>
      <c r="D4359" s="2" t="s">
        <v>8810</v>
      </c>
      <c r="E4359" s="16"/>
      <c r="F4359" s="16" t="str">
        <f>IF(INDEX(I.Electricity.ES4U11C2,9)="","",INDEX(I.Electricity.ES4U11C2,9))</f>
        <v/>
      </c>
      <c r="G4359" s="16"/>
      <c r="H4359" s="1" t="str">
        <f t="shared" si="130"/>
        <v>Complete</v>
      </c>
      <c r="I4359" s="68" t="s">
        <v>5414</v>
      </c>
    </row>
    <row r="4360" spans="2:9" ht="15" customHeight="1" x14ac:dyDescent="0.25">
      <c r="B4360" s="9" t="s">
        <v>5405</v>
      </c>
      <c r="C4360" s="1">
        <v>10</v>
      </c>
      <c r="D4360" s="2" t="s">
        <v>8810</v>
      </c>
      <c r="E4360" s="16"/>
      <c r="F4360" s="16" t="str">
        <f>IF(INDEX(I.Electricity.ES4U11C2,10)="","",INDEX(I.Electricity.ES4U11C2,10))</f>
        <v/>
      </c>
      <c r="G4360" s="16"/>
      <c r="H4360" s="1" t="str">
        <f t="shared" si="130"/>
        <v>Complete</v>
      </c>
      <c r="I4360" s="68" t="s">
        <v>5415</v>
      </c>
    </row>
    <row r="4361" spans="2:9" ht="15" customHeight="1" x14ac:dyDescent="0.25">
      <c r="B4361" s="9" t="s">
        <v>5405</v>
      </c>
      <c r="C4361" s="1">
        <v>11</v>
      </c>
      <c r="D4361" s="2" t="s">
        <v>8810</v>
      </c>
      <c r="E4361" s="16"/>
      <c r="F4361" s="16" t="str">
        <f>IF(INDEX(I.Electricity.ES4U11C2,11)="","",INDEX(I.Electricity.ES4U11C2,11))</f>
        <v/>
      </c>
      <c r="G4361" s="16"/>
      <c r="H4361" s="1" t="str">
        <f t="shared" si="130"/>
        <v>Complete</v>
      </c>
      <c r="I4361" s="68" t="s">
        <v>5416</v>
      </c>
    </row>
    <row r="4362" spans="2:9" ht="15" customHeight="1" x14ac:dyDescent="0.25">
      <c r="B4362" s="9" t="s">
        <v>5405</v>
      </c>
      <c r="C4362" s="1">
        <v>12</v>
      </c>
      <c r="D4362" s="2" t="s">
        <v>8810</v>
      </c>
      <c r="E4362" s="16"/>
      <c r="F4362" s="16" t="str">
        <f>IF(INDEX(I.Electricity.ES4U11C2,12)="","",INDEX(I.Electricity.ES4U11C2,12))</f>
        <v/>
      </c>
      <c r="G4362" s="16"/>
      <c r="H4362" s="1" t="str">
        <f t="shared" si="130"/>
        <v>Complete</v>
      </c>
      <c r="I4362" s="68" t="s">
        <v>5417</v>
      </c>
    </row>
    <row r="4363" spans="2:9" ht="15" customHeight="1" x14ac:dyDescent="0.25">
      <c r="B4363" s="9" t="s">
        <v>5405</v>
      </c>
      <c r="C4363" s="1">
        <v>13</v>
      </c>
      <c r="D4363" s="2" t="s">
        <v>8810</v>
      </c>
      <c r="E4363" s="16"/>
      <c r="F4363" s="16" t="str">
        <f>IF(INDEX(I.Electricity.ES4U11C2,13)="","",INDEX(I.Electricity.ES4U11C2,13))</f>
        <v/>
      </c>
      <c r="G4363" s="16"/>
      <c r="H4363" s="1" t="str">
        <f t="shared" si="130"/>
        <v>Complete</v>
      </c>
      <c r="I4363" s="68" t="s">
        <v>5418</v>
      </c>
    </row>
    <row r="4364" spans="2:9" ht="15" customHeight="1" x14ac:dyDescent="0.25">
      <c r="B4364" s="9" t="s">
        <v>5405</v>
      </c>
      <c r="C4364" s="1">
        <v>14</v>
      </c>
      <c r="D4364" s="2" t="s">
        <v>8810</v>
      </c>
      <c r="E4364" s="16"/>
      <c r="F4364" s="16" t="str">
        <f>IF(INDEX(I.Electricity.ES4U11C2,14)="","",INDEX(I.Electricity.ES4U11C2,14))</f>
        <v/>
      </c>
      <c r="G4364" s="16"/>
      <c r="H4364" s="1" t="str">
        <f t="shared" si="130"/>
        <v>Complete</v>
      </c>
      <c r="I4364" s="68" t="s">
        <v>5419</v>
      </c>
    </row>
    <row r="4365" spans="2:9" ht="15" customHeight="1" x14ac:dyDescent="0.25">
      <c r="B4365" s="9" t="s">
        <v>5405</v>
      </c>
      <c r="C4365" s="1">
        <v>15</v>
      </c>
      <c r="D4365" s="2" t="s">
        <v>8810</v>
      </c>
      <c r="E4365" s="16"/>
      <c r="F4365" s="16" t="str">
        <f>IF(INDEX(I.Electricity.ES4U11C2,15)="","",INDEX(I.Electricity.ES4U11C2,15))</f>
        <v/>
      </c>
      <c r="G4365" s="16"/>
      <c r="H4365" s="1" t="str">
        <f t="shared" si="130"/>
        <v>Complete</v>
      </c>
      <c r="I4365" s="68" t="s">
        <v>5420</v>
      </c>
    </row>
    <row r="4366" spans="2:9" ht="15" customHeight="1" x14ac:dyDescent="0.25">
      <c r="B4366" s="9" t="s">
        <v>5405</v>
      </c>
      <c r="C4366" s="1">
        <v>16</v>
      </c>
      <c r="D4366" s="2" t="s">
        <v>8810</v>
      </c>
      <c r="E4366" s="16"/>
      <c r="F4366" s="16" t="str">
        <f>IF(INDEX(I.Electricity.ES4U11C2,16)="","",INDEX(I.Electricity.ES4U11C2,16))</f>
        <v/>
      </c>
      <c r="G4366" s="16"/>
      <c r="H4366" s="1" t="str">
        <f t="shared" si="130"/>
        <v>Complete</v>
      </c>
      <c r="I4366" s="68" t="s">
        <v>5421</v>
      </c>
    </row>
    <row r="4367" spans="2:9" ht="15" customHeight="1" x14ac:dyDescent="0.25">
      <c r="B4367" s="9" t="s">
        <v>5405</v>
      </c>
      <c r="C4367" s="1">
        <v>17</v>
      </c>
      <c r="D4367" s="2" t="s">
        <v>8810</v>
      </c>
      <c r="E4367" s="16"/>
      <c r="F4367" s="16" t="str">
        <f>IF(INDEX(I.Electricity.ES4U11C2,17)="","",INDEX(I.Electricity.ES4U11C2,17))</f>
        <v/>
      </c>
      <c r="G4367" s="16"/>
      <c r="H4367" s="1" t="str">
        <f t="shared" si="130"/>
        <v>Complete</v>
      </c>
      <c r="I4367" s="68" t="s">
        <v>5422</v>
      </c>
    </row>
    <row r="4368" spans="2:9" ht="15" customHeight="1" x14ac:dyDescent="0.25">
      <c r="B4368" s="9" t="s">
        <v>5405</v>
      </c>
      <c r="C4368" s="1">
        <v>18</v>
      </c>
      <c r="D4368" s="2" t="s">
        <v>8810</v>
      </c>
      <c r="E4368" s="16"/>
      <c r="F4368" s="16" t="str">
        <f>IF(INDEX(I.Electricity.ES4U11C2,18)="","",INDEX(I.Electricity.ES4U11C2,18))</f>
        <v/>
      </c>
      <c r="G4368" s="16"/>
      <c r="H4368" s="1" t="str">
        <f t="shared" si="130"/>
        <v>Complete</v>
      </c>
      <c r="I4368" s="68" t="s">
        <v>5423</v>
      </c>
    </row>
    <row r="4369" spans="2:9" ht="15" customHeight="1" x14ac:dyDescent="0.25">
      <c r="B4369" s="9" t="s">
        <v>5405</v>
      </c>
      <c r="C4369" s="1">
        <v>19</v>
      </c>
      <c r="D4369" s="2" t="s">
        <v>8810</v>
      </c>
      <c r="E4369" s="16"/>
      <c r="F4369" s="16" t="str">
        <f>IF(INDEX(I.Electricity.ES4U11C2,19)="","",INDEX(I.Electricity.ES4U11C2,19))</f>
        <v/>
      </c>
      <c r="G4369" s="16"/>
      <c r="H4369" s="1" t="str">
        <f t="shared" si="130"/>
        <v>Complete</v>
      </c>
      <c r="I4369" s="68" t="s">
        <v>5424</v>
      </c>
    </row>
    <row r="4370" spans="2:9" ht="15" customHeight="1" x14ac:dyDescent="0.25">
      <c r="B4370" s="9" t="s">
        <v>5405</v>
      </c>
      <c r="C4370" s="1">
        <v>20</v>
      </c>
      <c r="D4370" s="2" t="s">
        <v>8810</v>
      </c>
      <c r="E4370" s="16"/>
      <c r="F4370" s="16" t="str">
        <f>IF(INDEX(I.Electricity.ES4U11C2,20)="","",INDEX(I.Electricity.ES4U11C2,20))</f>
        <v/>
      </c>
      <c r="G4370" s="16"/>
      <c r="H4370" s="1" t="str">
        <f t="shared" si="130"/>
        <v>Complete</v>
      </c>
      <c r="I4370" s="68" t="s">
        <v>5425</v>
      </c>
    </row>
    <row r="4371" spans="2:9" ht="15" customHeight="1" x14ac:dyDescent="0.25">
      <c r="B4371" s="9" t="s">
        <v>5405</v>
      </c>
      <c r="C4371" s="1">
        <v>21</v>
      </c>
      <c r="D4371" s="2" t="s">
        <v>8810</v>
      </c>
      <c r="E4371" s="16"/>
      <c r="F4371" s="16" t="str">
        <f>IF(INDEX(I.Electricity.ES4U11C2,21)="","",INDEX(I.Electricity.ES4U11C2,21))</f>
        <v/>
      </c>
      <c r="G4371" s="16"/>
      <c r="H4371" s="1" t="str">
        <f t="shared" si="130"/>
        <v>Complete</v>
      </c>
      <c r="I4371" s="68" t="s">
        <v>5426</v>
      </c>
    </row>
    <row r="4372" spans="2:9" ht="15" customHeight="1" x14ac:dyDescent="0.25">
      <c r="B4372" s="9" t="s">
        <v>5405</v>
      </c>
      <c r="C4372" s="1">
        <v>22</v>
      </c>
      <c r="D4372" s="2" t="s">
        <v>8810</v>
      </c>
      <c r="E4372" s="16"/>
      <c r="F4372" s="16" t="str">
        <f>IF(INDEX(I.Electricity.ES4U11C2,22)="","",INDEX(I.Electricity.ES4U11C2,22))</f>
        <v/>
      </c>
      <c r="G4372" s="16"/>
      <c r="H4372" s="1" t="str">
        <f t="shared" si="130"/>
        <v>Complete</v>
      </c>
      <c r="I4372" s="68" t="s">
        <v>5427</v>
      </c>
    </row>
    <row r="4373" spans="2:9" ht="15" customHeight="1" x14ac:dyDescent="0.25">
      <c r="B4373" s="9" t="s">
        <v>5405</v>
      </c>
      <c r="C4373" s="1">
        <v>23</v>
      </c>
      <c r="D4373" s="2" t="s">
        <v>8810</v>
      </c>
      <c r="E4373" s="16"/>
      <c r="F4373" s="16" t="str">
        <f>IF(INDEX(I.Electricity.ES4U11C2,23)="","",INDEX(I.Electricity.ES4U11C2,23))</f>
        <v/>
      </c>
      <c r="G4373" s="16"/>
      <c r="H4373" s="1" t="str">
        <f t="shared" si="130"/>
        <v>Complete</v>
      </c>
      <c r="I4373" s="68" t="s">
        <v>5428</v>
      </c>
    </row>
    <row r="4374" spans="2:9" ht="15" customHeight="1" x14ac:dyDescent="0.25">
      <c r="B4374" s="7" t="s">
        <v>5405</v>
      </c>
      <c r="C4374" s="5">
        <v>24</v>
      </c>
      <c r="D4374" s="6" t="s">
        <v>8810</v>
      </c>
      <c r="E4374" s="76"/>
      <c r="F4374" s="76" t="str">
        <f>IF(INDEX(I.Electricity.ES4U11C2,24)="","",INDEX(I.Electricity.ES4U11C2,24))</f>
        <v/>
      </c>
      <c r="G4374" s="76"/>
      <c r="H4374" s="5" t="str">
        <f t="shared" si="130"/>
        <v>Complete</v>
      </c>
      <c r="I4374" s="71" t="s">
        <v>5429</v>
      </c>
    </row>
    <row r="4375" spans="2:9" ht="15" customHeight="1" x14ac:dyDescent="0.25">
      <c r="B4375" s="9" t="s">
        <v>5430</v>
      </c>
      <c r="C4375" s="1">
        <v>1</v>
      </c>
      <c r="D4375" s="2" t="s">
        <v>8811</v>
      </c>
      <c r="E4375" s="16"/>
      <c r="F4375" s="16" t="str">
        <f>IF(INDEX(I.Electricity.ES4U12C2,1)="","",INDEX(I.Electricity.ES4U12C2,1))</f>
        <v/>
      </c>
      <c r="G4375" s="16"/>
      <c r="H4375" s="1" t="str">
        <f t="shared" ref="H4375:H4398" si="131">IF(AND(I.Developer.ES4=TRUE,I.Facility.UnitCount&gt;=12,I.Developer.C2=TRUE,F4375=""),"Incomplete","Complete")</f>
        <v>Complete</v>
      </c>
      <c r="I4375" s="68" t="s">
        <v>5431</v>
      </c>
    </row>
    <row r="4376" spans="2:9" ht="15" customHeight="1" x14ac:dyDescent="0.25">
      <c r="B4376" s="9" t="s">
        <v>5430</v>
      </c>
      <c r="C4376" s="1">
        <v>2</v>
      </c>
      <c r="D4376" s="2" t="s">
        <v>8811</v>
      </c>
      <c r="E4376" s="16"/>
      <c r="F4376" s="16" t="str">
        <f>IF(INDEX(I.Electricity.ES4U12C2,2)="","",INDEX(I.Electricity.ES4U12C2,2))</f>
        <v/>
      </c>
      <c r="G4376" s="16"/>
      <c r="H4376" s="1" t="str">
        <f t="shared" si="131"/>
        <v>Complete</v>
      </c>
      <c r="I4376" s="68" t="s">
        <v>5432</v>
      </c>
    </row>
    <row r="4377" spans="2:9" ht="15" customHeight="1" x14ac:dyDescent="0.25">
      <c r="B4377" s="9" t="s">
        <v>5430</v>
      </c>
      <c r="C4377" s="1">
        <v>3</v>
      </c>
      <c r="D4377" s="2" t="s">
        <v>8811</v>
      </c>
      <c r="E4377" s="16"/>
      <c r="F4377" s="16" t="str">
        <f>IF(INDEX(I.Electricity.ES4U12C2,3)="","",INDEX(I.Electricity.ES4U12C2,3))</f>
        <v/>
      </c>
      <c r="G4377" s="16"/>
      <c r="H4377" s="1" t="str">
        <f t="shared" si="131"/>
        <v>Complete</v>
      </c>
      <c r="I4377" s="68" t="s">
        <v>5433</v>
      </c>
    </row>
    <row r="4378" spans="2:9" ht="15" customHeight="1" x14ac:dyDescent="0.25">
      <c r="B4378" s="9" t="s">
        <v>5430</v>
      </c>
      <c r="C4378" s="1">
        <v>4</v>
      </c>
      <c r="D4378" s="2" t="s">
        <v>8811</v>
      </c>
      <c r="E4378" s="16"/>
      <c r="F4378" s="16" t="str">
        <f>IF(INDEX(I.Electricity.ES4U12C2,4)="","",INDEX(I.Electricity.ES4U12C2,4))</f>
        <v/>
      </c>
      <c r="G4378" s="16"/>
      <c r="H4378" s="1" t="str">
        <f t="shared" si="131"/>
        <v>Complete</v>
      </c>
      <c r="I4378" s="68" t="s">
        <v>5434</v>
      </c>
    </row>
    <row r="4379" spans="2:9" ht="15" customHeight="1" x14ac:dyDescent="0.25">
      <c r="B4379" s="9" t="s">
        <v>5430</v>
      </c>
      <c r="C4379" s="1">
        <v>5</v>
      </c>
      <c r="D4379" s="2" t="s">
        <v>8811</v>
      </c>
      <c r="E4379" s="16"/>
      <c r="F4379" s="16" t="str">
        <f>IF(INDEX(I.Electricity.ES4U12C2,5)="","",INDEX(I.Electricity.ES4U12C2,5))</f>
        <v/>
      </c>
      <c r="G4379" s="16"/>
      <c r="H4379" s="1" t="str">
        <f t="shared" si="131"/>
        <v>Complete</v>
      </c>
      <c r="I4379" s="68" t="s">
        <v>5435</v>
      </c>
    </row>
    <row r="4380" spans="2:9" ht="15" customHeight="1" x14ac:dyDescent="0.25">
      <c r="B4380" s="9" t="s">
        <v>5430</v>
      </c>
      <c r="C4380" s="1">
        <v>6</v>
      </c>
      <c r="D4380" s="2" t="s">
        <v>8811</v>
      </c>
      <c r="E4380" s="16"/>
      <c r="F4380" s="16" t="str">
        <f>IF(INDEX(I.Electricity.ES4U12C2,6)="","",INDEX(I.Electricity.ES4U12C2,6))</f>
        <v/>
      </c>
      <c r="G4380" s="16"/>
      <c r="H4380" s="1" t="str">
        <f t="shared" si="131"/>
        <v>Complete</v>
      </c>
      <c r="I4380" s="68" t="s">
        <v>5436</v>
      </c>
    </row>
    <row r="4381" spans="2:9" ht="15" customHeight="1" x14ac:dyDescent="0.25">
      <c r="B4381" s="9" t="s">
        <v>5430</v>
      </c>
      <c r="C4381" s="1">
        <v>7</v>
      </c>
      <c r="D4381" s="2" t="s">
        <v>8811</v>
      </c>
      <c r="E4381" s="16"/>
      <c r="F4381" s="16" t="str">
        <f>IF(INDEX(I.Electricity.ES4U12C2,7)="","",INDEX(I.Electricity.ES4U12C2,7))</f>
        <v/>
      </c>
      <c r="G4381" s="16"/>
      <c r="H4381" s="1" t="str">
        <f t="shared" si="131"/>
        <v>Complete</v>
      </c>
      <c r="I4381" s="68" t="s">
        <v>5437</v>
      </c>
    </row>
    <row r="4382" spans="2:9" ht="15" customHeight="1" x14ac:dyDescent="0.25">
      <c r="B4382" s="9" t="s">
        <v>5430</v>
      </c>
      <c r="C4382" s="1">
        <v>8</v>
      </c>
      <c r="D4382" s="2" t="s">
        <v>8811</v>
      </c>
      <c r="E4382" s="16"/>
      <c r="F4382" s="16" t="str">
        <f>IF(INDEX(I.Electricity.ES4U12C2,8)="","",INDEX(I.Electricity.ES4U12C2,8))</f>
        <v/>
      </c>
      <c r="G4382" s="16"/>
      <c r="H4382" s="1" t="str">
        <f t="shared" si="131"/>
        <v>Complete</v>
      </c>
      <c r="I4382" s="68" t="s">
        <v>5438</v>
      </c>
    </row>
    <row r="4383" spans="2:9" ht="15" customHeight="1" x14ac:dyDescent="0.25">
      <c r="B4383" s="9" t="s">
        <v>5430</v>
      </c>
      <c r="C4383" s="1">
        <v>9</v>
      </c>
      <c r="D4383" s="2" t="s">
        <v>8811</v>
      </c>
      <c r="E4383" s="16"/>
      <c r="F4383" s="16" t="str">
        <f>IF(INDEX(I.Electricity.ES4U12C2,9)="","",INDEX(I.Electricity.ES4U12C2,9))</f>
        <v/>
      </c>
      <c r="G4383" s="16"/>
      <c r="H4383" s="1" t="str">
        <f t="shared" si="131"/>
        <v>Complete</v>
      </c>
      <c r="I4383" s="68" t="s">
        <v>5439</v>
      </c>
    </row>
    <row r="4384" spans="2:9" ht="15" customHeight="1" x14ac:dyDescent="0.25">
      <c r="B4384" s="9" t="s">
        <v>5430</v>
      </c>
      <c r="C4384" s="1">
        <v>10</v>
      </c>
      <c r="D4384" s="2" t="s">
        <v>8811</v>
      </c>
      <c r="E4384" s="16"/>
      <c r="F4384" s="16" t="str">
        <f>IF(INDEX(I.Electricity.ES4U12C2,10)="","",INDEX(I.Electricity.ES4U12C2,10))</f>
        <v/>
      </c>
      <c r="G4384" s="16"/>
      <c r="H4384" s="1" t="str">
        <f t="shared" si="131"/>
        <v>Complete</v>
      </c>
      <c r="I4384" s="68" t="s">
        <v>5440</v>
      </c>
    </row>
    <row r="4385" spans="2:9" ht="15" customHeight="1" x14ac:dyDescent="0.25">
      <c r="B4385" s="9" t="s">
        <v>5430</v>
      </c>
      <c r="C4385" s="1">
        <v>11</v>
      </c>
      <c r="D4385" s="2" t="s">
        <v>8811</v>
      </c>
      <c r="E4385" s="16"/>
      <c r="F4385" s="16" t="str">
        <f>IF(INDEX(I.Electricity.ES4U12C2,11)="","",INDEX(I.Electricity.ES4U12C2,11))</f>
        <v/>
      </c>
      <c r="G4385" s="16"/>
      <c r="H4385" s="1" t="str">
        <f t="shared" si="131"/>
        <v>Complete</v>
      </c>
      <c r="I4385" s="68" t="s">
        <v>5441</v>
      </c>
    </row>
    <row r="4386" spans="2:9" ht="15" customHeight="1" x14ac:dyDescent="0.25">
      <c r="B4386" s="9" t="s">
        <v>5430</v>
      </c>
      <c r="C4386" s="1">
        <v>12</v>
      </c>
      <c r="D4386" s="2" t="s">
        <v>8811</v>
      </c>
      <c r="E4386" s="16"/>
      <c r="F4386" s="16" t="str">
        <f>IF(INDEX(I.Electricity.ES4U12C2,12)="","",INDEX(I.Electricity.ES4U12C2,12))</f>
        <v/>
      </c>
      <c r="G4386" s="16"/>
      <c r="H4386" s="1" t="str">
        <f t="shared" si="131"/>
        <v>Complete</v>
      </c>
      <c r="I4386" s="68" t="s">
        <v>5442</v>
      </c>
    </row>
    <row r="4387" spans="2:9" ht="15" customHeight="1" x14ac:dyDescent="0.25">
      <c r="B4387" s="9" t="s">
        <v>5430</v>
      </c>
      <c r="C4387" s="1">
        <v>13</v>
      </c>
      <c r="D4387" s="2" t="s">
        <v>8811</v>
      </c>
      <c r="E4387" s="16"/>
      <c r="F4387" s="16" t="str">
        <f>IF(INDEX(I.Electricity.ES4U12C2,13)="","",INDEX(I.Electricity.ES4U12C2,13))</f>
        <v/>
      </c>
      <c r="G4387" s="16"/>
      <c r="H4387" s="1" t="str">
        <f t="shared" si="131"/>
        <v>Complete</v>
      </c>
      <c r="I4387" s="68" t="s">
        <v>5443</v>
      </c>
    </row>
    <row r="4388" spans="2:9" ht="15" customHeight="1" x14ac:dyDescent="0.25">
      <c r="B4388" s="9" t="s">
        <v>5430</v>
      </c>
      <c r="C4388" s="1">
        <v>14</v>
      </c>
      <c r="D4388" s="2" t="s">
        <v>8811</v>
      </c>
      <c r="E4388" s="16"/>
      <c r="F4388" s="16" t="str">
        <f>IF(INDEX(I.Electricity.ES4U12C2,14)="","",INDEX(I.Electricity.ES4U12C2,14))</f>
        <v/>
      </c>
      <c r="G4388" s="16"/>
      <c r="H4388" s="1" t="str">
        <f t="shared" si="131"/>
        <v>Complete</v>
      </c>
      <c r="I4388" s="68" t="s">
        <v>5444</v>
      </c>
    </row>
    <row r="4389" spans="2:9" ht="15" customHeight="1" x14ac:dyDescent="0.25">
      <c r="B4389" s="9" t="s">
        <v>5430</v>
      </c>
      <c r="C4389" s="1">
        <v>15</v>
      </c>
      <c r="D4389" s="2" t="s">
        <v>8811</v>
      </c>
      <c r="E4389" s="16"/>
      <c r="F4389" s="16" t="str">
        <f>IF(INDEX(I.Electricity.ES4U12C2,15)="","",INDEX(I.Electricity.ES4U12C2,15))</f>
        <v/>
      </c>
      <c r="G4389" s="16"/>
      <c r="H4389" s="1" t="str">
        <f t="shared" si="131"/>
        <v>Complete</v>
      </c>
      <c r="I4389" s="68" t="s">
        <v>5445</v>
      </c>
    </row>
    <row r="4390" spans="2:9" ht="15" customHeight="1" x14ac:dyDescent="0.25">
      <c r="B4390" s="9" t="s">
        <v>5430</v>
      </c>
      <c r="C4390" s="1">
        <v>16</v>
      </c>
      <c r="D4390" s="2" t="s">
        <v>8811</v>
      </c>
      <c r="E4390" s="16"/>
      <c r="F4390" s="16" t="str">
        <f>IF(INDEX(I.Electricity.ES4U12C2,16)="","",INDEX(I.Electricity.ES4U12C2,16))</f>
        <v/>
      </c>
      <c r="G4390" s="16"/>
      <c r="H4390" s="1" t="str">
        <f t="shared" si="131"/>
        <v>Complete</v>
      </c>
      <c r="I4390" s="68" t="s">
        <v>5446</v>
      </c>
    </row>
    <row r="4391" spans="2:9" ht="15" customHeight="1" x14ac:dyDescent="0.25">
      <c r="B4391" s="9" t="s">
        <v>5430</v>
      </c>
      <c r="C4391" s="1">
        <v>17</v>
      </c>
      <c r="D4391" s="2" t="s">
        <v>8811</v>
      </c>
      <c r="E4391" s="16"/>
      <c r="F4391" s="16" t="str">
        <f>IF(INDEX(I.Electricity.ES4U12C2,17)="","",INDEX(I.Electricity.ES4U12C2,17))</f>
        <v/>
      </c>
      <c r="G4391" s="16"/>
      <c r="H4391" s="1" t="str">
        <f t="shared" si="131"/>
        <v>Complete</v>
      </c>
      <c r="I4391" s="68" t="s">
        <v>5447</v>
      </c>
    </row>
    <row r="4392" spans="2:9" ht="15" customHeight="1" x14ac:dyDescent="0.25">
      <c r="B4392" s="9" t="s">
        <v>5430</v>
      </c>
      <c r="C4392" s="1">
        <v>18</v>
      </c>
      <c r="D4392" s="2" t="s">
        <v>8811</v>
      </c>
      <c r="E4392" s="16"/>
      <c r="F4392" s="16" t="str">
        <f>IF(INDEX(I.Electricity.ES4U12C2,18)="","",INDEX(I.Electricity.ES4U12C2,18))</f>
        <v/>
      </c>
      <c r="G4392" s="16"/>
      <c r="H4392" s="1" t="str">
        <f t="shared" si="131"/>
        <v>Complete</v>
      </c>
      <c r="I4392" s="68" t="s">
        <v>5448</v>
      </c>
    </row>
    <row r="4393" spans="2:9" ht="15" customHeight="1" x14ac:dyDescent="0.25">
      <c r="B4393" s="9" t="s">
        <v>5430</v>
      </c>
      <c r="C4393" s="1">
        <v>19</v>
      </c>
      <c r="D4393" s="2" t="s">
        <v>8811</v>
      </c>
      <c r="E4393" s="16"/>
      <c r="F4393" s="16" t="str">
        <f>IF(INDEX(I.Electricity.ES4U12C2,19)="","",INDEX(I.Electricity.ES4U12C2,19))</f>
        <v/>
      </c>
      <c r="G4393" s="16"/>
      <c r="H4393" s="1" t="str">
        <f t="shared" si="131"/>
        <v>Complete</v>
      </c>
      <c r="I4393" s="68" t="s">
        <v>5449</v>
      </c>
    </row>
    <row r="4394" spans="2:9" ht="15" customHeight="1" x14ac:dyDescent="0.25">
      <c r="B4394" s="9" t="s">
        <v>5430</v>
      </c>
      <c r="C4394" s="1">
        <v>20</v>
      </c>
      <c r="D4394" s="2" t="s">
        <v>8811</v>
      </c>
      <c r="E4394" s="16"/>
      <c r="F4394" s="16" t="str">
        <f>IF(INDEX(I.Electricity.ES4U12C2,20)="","",INDEX(I.Electricity.ES4U12C2,20))</f>
        <v/>
      </c>
      <c r="G4394" s="16"/>
      <c r="H4394" s="1" t="str">
        <f t="shared" si="131"/>
        <v>Complete</v>
      </c>
      <c r="I4394" s="68" t="s">
        <v>5450</v>
      </c>
    </row>
    <row r="4395" spans="2:9" ht="15" customHeight="1" x14ac:dyDescent="0.25">
      <c r="B4395" s="9" t="s">
        <v>5430</v>
      </c>
      <c r="C4395" s="1">
        <v>21</v>
      </c>
      <c r="D4395" s="2" t="s">
        <v>8811</v>
      </c>
      <c r="E4395" s="16"/>
      <c r="F4395" s="16" t="str">
        <f>IF(INDEX(I.Electricity.ES4U12C2,21)="","",INDEX(I.Electricity.ES4U12C2,21))</f>
        <v/>
      </c>
      <c r="G4395" s="16"/>
      <c r="H4395" s="1" t="str">
        <f t="shared" si="131"/>
        <v>Complete</v>
      </c>
      <c r="I4395" s="68" t="s">
        <v>5451</v>
      </c>
    </row>
    <row r="4396" spans="2:9" ht="15" customHeight="1" x14ac:dyDescent="0.25">
      <c r="B4396" s="9" t="s">
        <v>5430</v>
      </c>
      <c r="C4396" s="1">
        <v>22</v>
      </c>
      <c r="D4396" s="2" t="s">
        <v>8811</v>
      </c>
      <c r="E4396" s="16"/>
      <c r="F4396" s="16" t="str">
        <f>IF(INDEX(I.Electricity.ES4U12C2,22)="","",INDEX(I.Electricity.ES4U12C2,22))</f>
        <v/>
      </c>
      <c r="G4396" s="16"/>
      <c r="H4396" s="1" t="str">
        <f t="shared" si="131"/>
        <v>Complete</v>
      </c>
      <c r="I4396" s="68" t="s">
        <v>5452</v>
      </c>
    </row>
    <row r="4397" spans="2:9" ht="15" customHeight="1" x14ac:dyDescent="0.25">
      <c r="B4397" s="9" t="s">
        <v>5430</v>
      </c>
      <c r="C4397" s="1">
        <v>23</v>
      </c>
      <c r="D4397" s="2" t="s">
        <v>8811</v>
      </c>
      <c r="E4397" s="16"/>
      <c r="F4397" s="16" t="str">
        <f>IF(INDEX(I.Electricity.ES4U12C2,23)="","",INDEX(I.Electricity.ES4U12C2,23))</f>
        <v/>
      </c>
      <c r="G4397" s="16"/>
      <c r="H4397" s="1" t="str">
        <f t="shared" si="131"/>
        <v>Complete</v>
      </c>
      <c r="I4397" s="68" t="s">
        <v>5453</v>
      </c>
    </row>
    <row r="4398" spans="2:9" ht="15" customHeight="1" x14ac:dyDescent="0.25">
      <c r="B4398" s="7" t="s">
        <v>5430</v>
      </c>
      <c r="C4398" s="5">
        <v>24</v>
      </c>
      <c r="D4398" s="6" t="s">
        <v>8811</v>
      </c>
      <c r="E4398" s="76"/>
      <c r="F4398" s="76" t="str">
        <f>IF(INDEX(I.Electricity.ES4U12C2,24)="","",INDEX(I.Electricity.ES4U12C2,24))</f>
        <v/>
      </c>
      <c r="G4398" s="76"/>
      <c r="H4398" s="5" t="str">
        <f t="shared" si="131"/>
        <v>Complete</v>
      </c>
      <c r="I4398" s="71" t="s">
        <v>5454</v>
      </c>
    </row>
    <row r="4399" spans="2:9" ht="15" customHeight="1" x14ac:dyDescent="0.25">
      <c r="B4399" s="9" t="s">
        <v>5455</v>
      </c>
      <c r="C4399" s="1">
        <v>1</v>
      </c>
      <c r="D4399" s="2" t="s">
        <v>8812</v>
      </c>
      <c r="E4399" s="16"/>
      <c r="F4399" s="16" t="str">
        <f>IF(INDEX(I.Electricity.ES4U13C2,1)="","",INDEX(I.Electricity.ES4U13C2,1))</f>
        <v/>
      </c>
      <c r="G4399" s="16"/>
      <c r="H4399" s="1" t="str">
        <f t="shared" ref="H4399:H4422" si="132">IF(AND(I.Developer.ES4=TRUE,I.Facility.UnitCount&gt;=13,I.Developer.C2=TRUE,F4399=""),"Incomplete","Complete")</f>
        <v>Complete</v>
      </c>
      <c r="I4399" s="68" t="s">
        <v>5456</v>
      </c>
    </row>
    <row r="4400" spans="2:9" ht="15" customHeight="1" x14ac:dyDescent="0.25">
      <c r="B4400" s="9" t="s">
        <v>5455</v>
      </c>
      <c r="C4400" s="1">
        <v>2</v>
      </c>
      <c r="D4400" s="2" t="s">
        <v>8812</v>
      </c>
      <c r="E4400" s="16"/>
      <c r="F4400" s="16" t="str">
        <f>IF(INDEX(I.Electricity.ES4U13C2,2)="","",INDEX(I.Electricity.ES4U13C2,2))</f>
        <v/>
      </c>
      <c r="G4400" s="16"/>
      <c r="H4400" s="1" t="str">
        <f t="shared" si="132"/>
        <v>Complete</v>
      </c>
      <c r="I4400" s="68" t="s">
        <v>5457</v>
      </c>
    </row>
    <row r="4401" spans="2:9" ht="15" customHeight="1" x14ac:dyDescent="0.25">
      <c r="B4401" s="9" t="s">
        <v>5455</v>
      </c>
      <c r="C4401" s="1">
        <v>3</v>
      </c>
      <c r="D4401" s="2" t="s">
        <v>8812</v>
      </c>
      <c r="E4401" s="16"/>
      <c r="F4401" s="16" t="str">
        <f>IF(INDEX(I.Electricity.ES4U13C2,3)="","",INDEX(I.Electricity.ES4U13C2,3))</f>
        <v/>
      </c>
      <c r="G4401" s="16"/>
      <c r="H4401" s="1" t="str">
        <f t="shared" si="132"/>
        <v>Complete</v>
      </c>
      <c r="I4401" s="68" t="s">
        <v>5458</v>
      </c>
    </row>
    <row r="4402" spans="2:9" ht="15" customHeight="1" x14ac:dyDescent="0.25">
      <c r="B4402" s="9" t="s">
        <v>5455</v>
      </c>
      <c r="C4402" s="1">
        <v>4</v>
      </c>
      <c r="D4402" s="2" t="s">
        <v>8812</v>
      </c>
      <c r="E4402" s="16"/>
      <c r="F4402" s="16" t="str">
        <f>IF(INDEX(I.Electricity.ES4U13C2,4)="","",INDEX(I.Electricity.ES4U13C2,4))</f>
        <v/>
      </c>
      <c r="G4402" s="16"/>
      <c r="H4402" s="1" t="str">
        <f t="shared" si="132"/>
        <v>Complete</v>
      </c>
      <c r="I4402" s="68" t="s">
        <v>5459</v>
      </c>
    </row>
    <row r="4403" spans="2:9" ht="15" customHeight="1" x14ac:dyDescent="0.25">
      <c r="B4403" s="9" t="s">
        <v>5455</v>
      </c>
      <c r="C4403" s="1">
        <v>5</v>
      </c>
      <c r="D4403" s="2" t="s">
        <v>8812</v>
      </c>
      <c r="E4403" s="16"/>
      <c r="F4403" s="16" t="str">
        <f>IF(INDEX(I.Electricity.ES4U13C2,5)="","",INDEX(I.Electricity.ES4U13C2,5))</f>
        <v/>
      </c>
      <c r="G4403" s="16"/>
      <c r="H4403" s="1" t="str">
        <f t="shared" si="132"/>
        <v>Complete</v>
      </c>
      <c r="I4403" s="68" t="s">
        <v>5460</v>
      </c>
    </row>
    <row r="4404" spans="2:9" ht="15" customHeight="1" x14ac:dyDescent="0.25">
      <c r="B4404" s="9" t="s">
        <v>5455</v>
      </c>
      <c r="C4404" s="1">
        <v>6</v>
      </c>
      <c r="D4404" s="2" t="s">
        <v>8812</v>
      </c>
      <c r="E4404" s="16"/>
      <c r="F4404" s="16" t="str">
        <f>IF(INDEX(I.Electricity.ES4U13C2,6)="","",INDEX(I.Electricity.ES4U13C2,6))</f>
        <v/>
      </c>
      <c r="G4404" s="16"/>
      <c r="H4404" s="1" t="str">
        <f t="shared" si="132"/>
        <v>Complete</v>
      </c>
      <c r="I4404" s="68" t="s">
        <v>5461</v>
      </c>
    </row>
    <row r="4405" spans="2:9" ht="15" customHeight="1" x14ac:dyDescent="0.25">
      <c r="B4405" s="9" t="s">
        <v>5455</v>
      </c>
      <c r="C4405" s="1">
        <v>7</v>
      </c>
      <c r="D4405" s="2" t="s">
        <v>8812</v>
      </c>
      <c r="E4405" s="16"/>
      <c r="F4405" s="16" t="str">
        <f>IF(INDEX(I.Electricity.ES4U13C2,7)="","",INDEX(I.Electricity.ES4U13C2,7))</f>
        <v/>
      </c>
      <c r="G4405" s="16"/>
      <c r="H4405" s="1" t="str">
        <f t="shared" si="132"/>
        <v>Complete</v>
      </c>
      <c r="I4405" s="68" t="s">
        <v>5462</v>
      </c>
    </row>
    <row r="4406" spans="2:9" ht="15" customHeight="1" x14ac:dyDescent="0.25">
      <c r="B4406" s="9" t="s">
        <v>5455</v>
      </c>
      <c r="C4406" s="1">
        <v>8</v>
      </c>
      <c r="D4406" s="2" t="s">
        <v>8812</v>
      </c>
      <c r="E4406" s="16"/>
      <c r="F4406" s="16" t="str">
        <f>IF(INDEX(I.Electricity.ES4U13C2,8)="","",INDEX(I.Electricity.ES4U13C2,8))</f>
        <v/>
      </c>
      <c r="G4406" s="16"/>
      <c r="H4406" s="1" t="str">
        <f t="shared" si="132"/>
        <v>Complete</v>
      </c>
      <c r="I4406" s="68" t="s">
        <v>5463</v>
      </c>
    </row>
    <row r="4407" spans="2:9" ht="15" customHeight="1" x14ac:dyDescent="0.25">
      <c r="B4407" s="9" t="s">
        <v>5455</v>
      </c>
      <c r="C4407" s="1">
        <v>9</v>
      </c>
      <c r="D4407" s="2" t="s">
        <v>8812</v>
      </c>
      <c r="E4407" s="16"/>
      <c r="F4407" s="16" t="str">
        <f>IF(INDEX(I.Electricity.ES4U13C2,9)="","",INDEX(I.Electricity.ES4U13C2,9))</f>
        <v/>
      </c>
      <c r="G4407" s="16"/>
      <c r="H4407" s="1" t="str">
        <f t="shared" si="132"/>
        <v>Complete</v>
      </c>
      <c r="I4407" s="68" t="s">
        <v>5464</v>
      </c>
    </row>
    <row r="4408" spans="2:9" ht="15" customHeight="1" x14ac:dyDescent="0.25">
      <c r="B4408" s="9" t="s">
        <v>5455</v>
      </c>
      <c r="C4408" s="1">
        <v>10</v>
      </c>
      <c r="D4408" s="2" t="s">
        <v>8812</v>
      </c>
      <c r="E4408" s="16"/>
      <c r="F4408" s="16" t="str">
        <f>IF(INDEX(I.Electricity.ES4U13C2,10)="","",INDEX(I.Electricity.ES4U13C2,10))</f>
        <v/>
      </c>
      <c r="G4408" s="16"/>
      <c r="H4408" s="1" t="str">
        <f t="shared" si="132"/>
        <v>Complete</v>
      </c>
      <c r="I4408" s="68" t="s">
        <v>5465</v>
      </c>
    </row>
    <row r="4409" spans="2:9" ht="15" customHeight="1" x14ac:dyDescent="0.25">
      <c r="B4409" s="9" t="s">
        <v>5455</v>
      </c>
      <c r="C4409" s="1">
        <v>11</v>
      </c>
      <c r="D4409" s="2" t="s">
        <v>8812</v>
      </c>
      <c r="E4409" s="16"/>
      <c r="F4409" s="16" t="str">
        <f>IF(INDEX(I.Electricity.ES4U13C2,11)="","",INDEX(I.Electricity.ES4U13C2,11))</f>
        <v/>
      </c>
      <c r="G4409" s="16"/>
      <c r="H4409" s="1" t="str">
        <f t="shared" si="132"/>
        <v>Complete</v>
      </c>
      <c r="I4409" s="68" t="s">
        <v>5466</v>
      </c>
    </row>
    <row r="4410" spans="2:9" ht="15" customHeight="1" x14ac:dyDescent="0.25">
      <c r="B4410" s="9" t="s">
        <v>5455</v>
      </c>
      <c r="C4410" s="1">
        <v>12</v>
      </c>
      <c r="D4410" s="2" t="s">
        <v>8812</v>
      </c>
      <c r="E4410" s="16"/>
      <c r="F4410" s="16" t="str">
        <f>IF(INDEX(I.Electricity.ES4U13C2,12)="","",INDEX(I.Electricity.ES4U13C2,12))</f>
        <v/>
      </c>
      <c r="G4410" s="16"/>
      <c r="H4410" s="1" t="str">
        <f t="shared" si="132"/>
        <v>Complete</v>
      </c>
      <c r="I4410" s="68" t="s">
        <v>5467</v>
      </c>
    </row>
    <row r="4411" spans="2:9" ht="15" customHeight="1" x14ac:dyDescent="0.25">
      <c r="B4411" s="9" t="s">
        <v>5455</v>
      </c>
      <c r="C4411" s="1">
        <v>13</v>
      </c>
      <c r="D4411" s="2" t="s">
        <v>8812</v>
      </c>
      <c r="E4411" s="16"/>
      <c r="F4411" s="16" t="str">
        <f>IF(INDEX(I.Electricity.ES4U13C2,13)="","",INDEX(I.Electricity.ES4U13C2,13))</f>
        <v/>
      </c>
      <c r="G4411" s="16"/>
      <c r="H4411" s="1" t="str">
        <f t="shared" si="132"/>
        <v>Complete</v>
      </c>
      <c r="I4411" s="68" t="s">
        <v>5468</v>
      </c>
    </row>
    <row r="4412" spans="2:9" ht="15" customHeight="1" x14ac:dyDescent="0.25">
      <c r="B4412" s="9" t="s">
        <v>5455</v>
      </c>
      <c r="C4412" s="1">
        <v>14</v>
      </c>
      <c r="D4412" s="2" t="s">
        <v>8812</v>
      </c>
      <c r="E4412" s="16"/>
      <c r="F4412" s="16" t="str">
        <f>IF(INDEX(I.Electricity.ES4U13C2,14)="","",INDEX(I.Electricity.ES4U13C2,14))</f>
        <v/>
      </c>
      <c r="G4412" s="16"/>
      <c r="H4412" s="1" t="str">
        <f t="shared" si="132"/>
        <v>Complete</v>
      </c>
      <c r="I4412" s="68" t="s">
        <v>5469</v>
      </c>
    </row>
    <row r="4413" spans="2:9" ht="15" customHeight="1" x14ac:dyDescent="0.25">
      <c r="B4413" s="9" t="s">
        <v>5455</v>
      </c>
      <c r="C4413" s="1">
        <v>15</v>
      </c>
      <c r="D4413" s="2" t="s">
        <v>8812</v>
      </c>
      <c r="E4413" s="16"/>
      <c r="F4413" s="16" t="str">
        <f>IF(INDEX(I.Electricity.ES4U13C2,15)="","",INDEX(I.Electricity.ES4U13C2,15))</f>
        <v/>
      </c>
      <c r="G4413" s="16"/>
      <c r="H4413" s="1" t="str">
        <f t="shared" si="132"/>
        <v>Complete</v>
      </c>
      <c r="I4413" s="68" t="s">
        <v>5470</v>
      </c>
    </row>
    <row r="4414" spans="2:9" ht="15" customHeight="1" x14ac:dyDescent="0.25">
      <c r="B4414" s="9" t="s">
        <v>5455</v>
      </c>
      <c r="C4414" s="1">
        <v>16</v>
      </c>
      <c r="D4414" s="2" t="s">
        <v>8812</v>
      </c>
      <c r="E4414" s="16"/>
      <c r="F4414" s="16" t="str">
        <f>IF(INDEX(I.Electricity.ES4U13C2,16)="","",INDEX(I.Electricity.ES4U13C2,16))</f>
        <v/>
      </c>
      <c r="G4414" s="16"/>
      <c r="H4414" s="1" t="str">
        <f t="shared" si="132"/>
        <v>Complete</v>
      </c>
      <c r="I4414" s="68" t="s">
        <v>5471</v>
      </c>
    </row>
    <row r="4415" spans="2:9" ht="15" customHeight="1" x14ac:dyDescent="0.25">
      <c r="B4415" s="9" t="s">
        <v>5455</v>
      </c>
      <c r="C4415" s="1">
        <v>17</v>
      </c>
      <c r="D4415" s="2" t="s">
        <v>8812</v>
      </c>
      <c r="E4415" s="16"/>
      <c r="F4415" s="16" t="str">
        <f>IF(INDEX(I.Electricity.ES4U13C2,17)="","",INDEX(I.Electricity.ES4U13C2,17))</f>
        <v/>
      </c>
      <c r="G4415" s="16"/>
      <c r="H4415" s="1" t="str">
        <f t="shared" si="132"/>
        <v>Complete</v>
      </c>
      <c r="I4415" s="68" t="s">
        <v>5472</v>
      </c>
    </row>
    <row r="4416" spans="2:9" ht="15" customHeight="1" x14ac:dyDescent="0.25">
      <c r="B4416" s="9" t="s">
        <v>5455</v>
      </c>
      <c r="C4416" s="1">
        <v>18</v>
      </c>
      <c r="D4416" s="2" t="s">
        <v>8812</v>
      </c>
      <c r="E4416" s="16"/>
      <c r="F4416" s="16" t="str">
        <f>IF(INDEX(I.Electricity.ES4U13C2,18)="","",INDEX(I.Electricity.ES4U13C2,18))</f>
        <v/>
      </c>
      <c r="G4416" s="16"/>
      <c r="H4416" s="1" t="str">
        <f t="shared" si="132"/>
        <v>Complete</v>
      </c>
      <c r="I4416" s="68" t="s">
        <v>5473</v>
      </c>
    </row>
    <row r="4417" spans="2:9" ht="15" customHeight="1" x14ac:dyDescent="0.25">
      <c r="B4417" s="9" t="s">
        <v>5455</v>
      </c>
      <c r="C4417" s="1">
        <v>19</v>
      </c>
      <c r="D4417" s="2" t="s">
        <v>8812</v>
      </c>
      <c r="E4417" s="16"/>
      <c r="F4417" s="16" t="str">
        <f>IF(INDEX(I.Electricity.ES4U13C2,19)="","",INDEX(I.Electricity.ES4U13C2,19))</f>
        <v/>
      </c>
      <c r="G4417" s="16"/>
      <c r="H4417" s="1" t="str">
        <f t="shared" si="132"/>
        <v>Complete</v>
      </c>
      <c r="I4417" s="68" t="s">
        <v>5474</v>
      </c>
    </row>
    <row r="4418" spans="2:9" ht="15" customHeight="1" x14ac:dyDescent="0.25">
      <c r="B4418" s="9" t="s">
        <v>5455</v>
      </c>
      <c r="C4418" s="1">
        <v>20</v>
      </c>
      <c r="D4418" s="2" t="s">
        <v>8812</v>
      </c>
      <c r="E4418" s="16"/>
      <c r="F4418" s="16" t="str">
        <f>IF(INDEX(I.Electricity.ES4U13C2,20)="","",INDEX(I.Electricity.ES4U13C2,20))</f>
        <v/>
      </c>
      <c r="G4418" s="16"/>
      <c r="H4418" s="1" t="str">
        <f t="shared" si="132"/>
        <v>Complete</v>
      </c>
      <c r="I4418" s="68" t="s">
        <v>5475</v>
      </c>
    </row>
    <row r="4419" spans="2:9" ht="15" customHeight="1" x14ac:dyDescent="0.25">
      <c r="B4419" s="9" t="s">
        <v>5455</v>
      </c>
      <c r="C4419" s="1">
        <v>21</v>
      </c>
      <c r="D4419" s="2" t="s">
        <v>8812</v>
      </c>
      <c r="E4419" s="16"/>
      <c r="F4419" s="16" t="str">
        <f>IF(INDEX(I.Electricity.ES4U13C2,21)="","",INDEX(I.Electricity.ES4U13C2,21))</f>
        <v/>
      </c>
      <c r="G4419" s="16"/>
      <c r="H4419" s="1" t="str">
        <f t="shared" si="132"/>
        <v>Complete</v>
      </c>
      <c r="I4419" s="68" t="s">
        <v>5476</v>
      </c>
    </row>
    <row r="4420" spans="2:9" ht="15" customHeight="1" x14ac:dyDescent="0.25">
      <c r="B4420" s="9" t="s">
        <v>5455</v>
      </c>
      <c r="C4420" s="1">
        <v>22</v>
      </c>
      <c r="D4420" s="2" t="s">
        <v>8812</v>
      </c>
      <c r="E4420" s="16"/>
      <c r="F4420" s="16" t="str">
        <f>IF(INDEX(I.Electricity.ES4U13C2,22)="","",INDEX(I.Electricity.ES4U13C2,22))</f>
        <v/>
      </c>
      <c r="G4420" s="16"/>
      <c r="H4420" s="1" t="str">
        <f t="shared" si="132"/>
        <v>Complete</v>
      </c>
      <c r="I4420" s="68" t="s">
        <v>5477</v>
      </c>
    </row>
    <row r="4421" spans="2:9" ht="15" customHeight="1" x14ac:dyDescent="0.25">
      <c r="B4421" s="9" t="s">
        <v>5455</v>
      </c>
      <c r="C4421" s="1">
        <v>23</v>
      </c>
      <c r="D4421" s="2" t="s">
        <v>8812</v>
      </c>
      <c r="E4421" s="16"/>
      <c r="F4421" s="16" t="str">
        <f>IF(INDEX(I.Electricity.ES4U13C2,23)="","",INDEX(I.Electricity.ES4U13C2,23))</f>
        <v/>
      </c>
      <c r="G4421" s="16"/>
      <c r="H4421" s="1" t="str">
        <f t="shared" si="132"/>
        <v>Complete</v>
      </c>
      <c r="I4421" s="68" t="s">
        <v>5478</v>
      </c>
    </row>
    <row r="4422" spans="2:9" ht="15" customHeight="1" x14ac:dyDescent="0.25">
      <c r="B4422" s="7" t="s">
        <v>5455</v>
      </c>
      <c r="C4422" s="5">
        <v>24</v>
      </c>
      <c r="D4422" s="6" t="s">
        <v>8812</v>
      </c>
      <c r="E4422" s="76"/>
      <c r="F4422" s="76" t="str">
        <f>IF(INDEX(I.Electricity.ES4U13C2,24)="","",INDEX(I.Electricity.ES4U13C2,24))</f>
        <v/>
      </c>
      <c r="G4422" s="76"/>
      <c r="H4422" s="5" t="str">
        <f t="shared" si="132"/>
        <v>Complete</v>
      </c>
      <c r="I4422" s="71" t="s">
        <v>5479</v>
      </c>
    </row>
    <row r="4423" spans="2:9" ht="15" customHeight="1" x14ac:dyDescent="0.25">
      <c r="B4423" s="9" t="s">
        <v>5480</v>
      </c>
      <c r="C4423" s="1">
        <v>1</v>
      </c>
      <c r="D4423" s="2" t="s">
        <v>8813</v>
      </c>
      <c r="E4423" s="16"/>
      <c r="F4423" s="16" t="str">
        <f>IF(INDEX(I.Electricity.ES4U14C2,1)="","",INDEX(I.Electricity.ES4U14C2,1))</f>
        <v/>
      </c>
      <c r="G4423" s="16"/>
      <c r="H4423" s="1" t="str">
        <f t="shared" ref="H4423:H4446" si="133">IF(AND(I.Developer.ES4=TRUE,I.Facility.UnitCount&gt;=14,I.Developer.C2=TRUE,F4423=""),"Incomplete","Complete")</f>
        <v>Complete</v>
      </c>
      <c r="I4423" s="68" t="s">
        <v>5481</v>
      </c>
    </row>
    <row r="4424" spans="2:9" ht="15" customHeight="1" x14ac:dyDescent="0.25">
      <c r="B4424" s="9" t="s">
        <v>5480</v>
      </c>
      <c r="C4424" s="1">
        <v>2</v>
      </c>
      <c r="D4424" s="2" t="s">
        <v>8813</v>
      </c>
      <c r="E4424" s="16"/>
      <c r="F4424" s="16" t="str">
        <f>IF(INDEX(I.Electricity.ES4U14C2,2)="","",INDEX(I.Electricity.ES4U14C2,2))</f>
        <v/>
      </c>
      <c r="G4424" s="16"/>
      <c r="H4424" s="1" t="str">
        <f t="shared" si="133"/>
        <v>Complete</v>
      </c>
      <c r="I4424" s="68" t="s">
        <v>5482</v>
      </c>
    </row>
    <row r="4425" spans="2:9" ht="15" customHeight="1" x14ac:dyDescent="0.25">
      <c r="B4425" s="9" t="s">
        <v>5480</v>
      </c>
      <c r="C4425" s="1">
        <v>3</v>
      </c>
      <c r="D4425" s="2" t="s">
        <v>8813</v>
      </c>
      <c r="E4425" s="16"/>
      <c r="F4425" s="16" t="str">
        <f>IF(INDEX(I.Electricity.ES4U14C2,3)="","",INDEX(I.Electricity.ES4U14C2,3))</f>
        <v/>
      </c>
      <c r="G4425" s="16"/>
      <c r="H4425" s="1" t="str">
        <f t="shared" si="133"/>
        <v>Complete</v>
      </c>
      <c r="I4425" s="68" t="s">
        <v>5483</v>
      </c>
    </row>
    <row r="4426" spans="2:9" ht="15" customHeight="1" x14ac:dyDescent="0.25">
      <c r="B4426" s="9" t="s">
        <v>5480</v>
      </c>
      <c r="C4426" s="1">
        <v>4</v>
      </c>
      <c r="D4426" s="2" t="s">
        <v>8813</v>
      </c>
      <c r="E4426" s="16"/>
      <c r="F4426" s="16" t="str">
        <f>IF(INDEX(I.Electricity.ES4U14C2,4)="","",INDEX(I.Electricity.ES4U14C2,4))</f>
        <v/>
      </c>
      <c r="G4426" s="16"/>
      <c r="H4426" s="1" t="str">
        <f t="shared" si="133"/>
        <v>Complete</v>
      </c>
      <c r="I4426" s="68" t="s">
        <v>5484</v>
      </c>
    </row>
    <row r="4427" spans="2:9" ht="15" customHeight="1" x14ac:dyDescent="0.25">
      <c r="B4427" s="9" t="s">
        <v>5480</v>
      </c>
      <c r="C4427" s="1">
        <v>5</v>
      </c>
      <c r="D4427" s="2" t="s">
        <v>8813</v>
      </c>
      <c r="E4427" s="16"/>
      <c r="F4427" s="16" t="str">
        <f>IF(INDEX(I.Electricity.ES4U14C2,5)="","",INDEX(I.Electricity.ES4U14C2,5))</f>
        <v/>
      </c>
      <c r="G4427" s="16"/>
      <c r="H4427" s="1" t="str">
        <f t="shared" si="133"/>
        <v>Complete</v>
      </c>
      <c r="I4427" s="68" t="s">
        <v>5485</v>
      </c>
    </row>
    <row r="4428" spans="2:9" ht="15" customHeight="1" x14ac:dyDescent="0.25">
      <c r="B4428" s="9" t="s">
        <v>5480</v>
      </c>
      <c r="C4428" s="1">
        <v>6</v>
      </c>
      <c r="D4428" s="2" t="s">
        <v>8813</v>
      </c>
      <c r="E4428" s="16"/>
      <c r="F4428" s="16" t="str">
        <f>IF(INDEX(I.Electricity.ES4U14C2,6)="","",INDEX(I.Electricity.ES4U14C2,6))</f>
        <v/>
      </c>
      <c r="G4428" s="16"/>
      <c r="H4428" s="1" t="str">
        <f t="shared" si="133"/>
        <v>Complete</v>
      </c>
      <c r="I4428" s="68" t="s">
        <v>5486</v>
      </c>
    </row>
    <row r="4429" spans="2:9" ht="15" customHeight="1" x14ac:dyDescent="0.25">
      <c r="B4429" s="9" t="s">
        <v>5480</v>
      </c>
      <c r="C4429" s="1">
        <v>7</v>
      </c>
      <c r="D4429" s="2" t="s">
        <v>8813</v>
      </c>
      <c r="E4429" s="16"/>
      <c r="F4429" s="16" t="str">
        <f>IF(INDEX(I.Electricity.ES4U14C2,7)="","",INDEX(I.Electricity.ES4U14C2,7))</f>
        <v/>
      </c>
      <c r="G4429" s="16"/>
      <c r="H4429" s="1" t="str">
        <f t="shared" si="133"/>
        <v>Complete</v>
      </c>
      <c r="I4429" s="68" t="s">
        <v>5487</v>
      </c>
    </row>
    <row r="4430" spans="2:9" ht="15" customHeight="1" x14ac:dyDescent="0.25">
      <c r="B4430" s="9" t="s">
        <v>5480</v>
      </c>
      <c r="C4430" s="1">
        <v>8</v>
      </c>
      <c r="D4430" s="2" t="s">
        <v>8813</v>
      </c>
      <c r="E4430" s="16"/>
      <c r="F4430" s="16" t="str">
        <f>IF(INDEX(I.Electricity.ES4U14C2,8)="","",INDEX(I.Electricity.ES4U14C2,8))</f>
        <v/>
      </c>
      <c r="G4430" s="16"/>
      <c r="H4430" s="1" t="str">
        <f t="shared" si="133"/>
        <v>Complete</v>
      </c>
      <c r="I4430" s="68" t="s">
        <v>5488</v>
      </c>
    </row>
    <row r="4431" spans="2:9" ht="15" customHeight="1" x14ac:dyDescent="0.25">
      <c r="B4431" s="9" t="s">
        <v>5480</v>
      </c>
      <c r="C4431" s="1">
        <v>9</v>
      </c>
      <c r="D4431" s="2" t="s">
        <v>8813</v>
      </c>
      <c r="E4431" s="16"/>
      <c r="F4431" s="16" t="str">
        <f>IF(INDEX(I.Electricity.ES4U14C2,9)="","",INDEX(I.Electricity.ES4U14C2,9))</f>
        <v/>
      </c>
      <c r="G4431" s="16"/>
      <c r="H4431" s="1" t="str">
        <f t="shared" si="133"/>
        <v>Complete</v>
      </c>
      <c r="I4431" s="68" t="s">
        <v>5489</v>
      </c>
    </row>
    <row r="4432" spans="2:9" ht="15" customHeight="1" x14ac:dyDescent="0.25">
      <c r="B4432" s="9" t="s">
        <v>5480</v>
      </c>
      <c r="C4432" s="1">
        <v>10</v>
      </c>
      <c r="D4432" s="2" t="s">
        <v>8813</v>
      </c>
      <c r="E4432" s="16"/>
      <c r="F4432" s="16" t="str">
        <f>IF(INDEX(I.Electricity.ES4U14C2,10)="","",INDEX(I.Electricity.ES4U14C2,10))</f>
        <v/>
      </c>
      <c r="G4432" s="16"/>
      <c r="H4432" s="1" t="str">
        <f t="shared" si="133"/>
        <v>Complete</v>
      </c>
      <c r="I4432" s="68" t="s">
        <v>5490</v>
      </c>
    </row>
    <row r="4433" spans="2:9" ht="15" customHeight="1" x14ac:dyDescent="0.25">
      <c r="B4433" s="9" t="s">
        <v>5480</v>
      </c>
      <c r="C4433" s="1">
        <v>11</v>
      </c>
      <c r="D4433" s="2" t="s">
        <v>8813</v>
      </c>
      <c r="E4433" s="16"/>
      <c r="F4433" s="16" t="str">
        <f>IF(INDEX(I.Electricity.ES4U14C2,11)="","",INDEX(I.Electricity.ES4U14C2,11))</f>
        <v/>
      </c>
      <c r="G4433" s="16"/>
      <c r="H4433" s="1" t="str">
        <f t="shared" si="133"/>
        <v>Complete</v>
      </c>
      <c r="I4433" s="68" t="s">
        <v>5491</v>
      </c>
    </row>
    <row r="4434" spans="2:9" ht="15" customHeight="1" x14ac:dyDescent="0.25">
      <c r="B4434" s="9" t="s">
        <v>5480</v>
      </c>
      <c r="C4434" s="1">
        <v>12</v>
      </c>
      <c r="D4434" s="2" t="s">
        <v>8813</v>
      </c>
      <c r="E4434" s="16"/>
      <c r="F4434" s="16" t="str">
        <f>IF(INDEX(I.Electricity.ES4U14C2,12)="","",INDEX(I.Electricity.ES4U14C2,12))</f>
        <v/>
      </c>
      <c r="G4434" s="16"/>
      <c r="H4434" s="1" t="str">
        <f t="shared" si="133"/>
        <v>Complete</v>
      </c>
      <c r="I4434" s="68" t="s">
        <v>5492</v>
      </c>
    </row>
    <row r="4435" spans="2:9" ht="15" customHeight="1" x14ac:dyDescent="0.25">
      <c r="B4435" s="9" t="s">
        <v>5480</v>
      </c>
      <c r="C4435" s="1">
        <v>13</v>
      </c>
      <c r="D4435" s="2" t="s">
        <v>8813</v>
      </c>
      <c r="E4435" s="16"/>
      <c r="F4435" s="16" t="str">
        <f>IF(INDEX(I.Electricity.ES4U14C2,13)="","",INDEX(I.Electricity.ES4U14C2,13))</f>
        <v/>
      </c>
      <c r="G4435" s="16"/>
      <c r="H4435" s="1" t="str">
        <f t="shared" si="133"/>
        <v>Complete</v>
      </c>
      <c r="I4435" s="68" t="s">
        <v>5493</v>
      </c>
    </row>
    <row r="4436" spans="2:9" ht="15" customHeight="1" x14ac:dyDescent="0.25">
      <c r="B4436" s="9" t="s">
        <v>5480</v>
      </c>
      <c r="C4436" s="1">
        <v>14</v>
      </c>
      <c r="D4436" s="2" t="s">
        <v>8813</v>
      </c>
      <c r="E4436" s="16"/>
      <c r="F4436" s="16" t="str">
        <f>IF(INDEX(I.Electricity.ES4U14C2,14)="","",INDEX(I.Electricity.ES4U14C2,14))</f>
        <v/>
      </c>
      <c r="G4436" s="16"/>
      <c r="H4436" s="1" t="str">
        <f t="shared" si="133"/>
        <v>Complete</v>
      </c>
      <c r="I4436" s="68" t="s">
        <v>5494</v>
      </c>
    </row>
    <row r="4437" spans="2:9" ht="15" customHeight="1" x14ac:dyDescent="0.25">
      <c r="B4437" s="9" t="s">
        <v>5480</v>
      </c>
      <c r="C4437" s="1">
        <v>15</v>
      </c>
      <c r="D4437" s="2" t="s">
        <v>8813</v>
      </c>
      <c r="E4437" s="16"/>
      <c r="F4437" s="16" t="str">
        <f>IF(INDEX(I.Electricity.ES4U14C2,15)="","",INDEX(I.Electricity.ES4U14C2,15))</f>
        <v/>
      </c>
      <c r="G4437" s="16"/>
      <c r="H4437" s="1" t="str">
        <f t="shared" si="133"/>
        <v>Complete</v>
      </c>
      <c r="I4437" s="68" t="s">
        <v>5495</v>
      </c>
    </row>
    <row r="4438" spans="2:9" ht="15" customHeight="1" x14ac:dyDescent="0.25">
      <c r="B4438" s="9" t="s">
        <v>5480</v>
      </c>
      <c r="C4438" s="1">
        <v>16</v>
      </c>
      <c r="D4438" s="2" t="s">
        <v>8813</v>
      </c>
      <c r="E4438" s="16"/>
      <c r="F4438" s="16" t="str">
        <f>IF(INDEX(I.Electricity.ES4U14C2,16)="","",INDEX(I.Electricity.ES4U14C2,16))</f>
        <v/>
      </c>
      <c r="G4438" s="16"/>
      <c r="H4438" s="1" t="str">
        <f t="shared" si="133"/>
        <v>Complete</v>
      </c>
      <c r="I4438" s="68" t="s">
        <v>5496</v>
      </c>
    </row>
    <row r="4439" spans="2:9" ht="15" customHeight="1" x14ac:dyDescent="0.25">
      <c r="B4439" s="9" t="s">
        <v>5480</v>
      </c>
      <c r="C4439" s="1">
        <v>17</v>
      </c>
      <c r="D4439" s="2" t="s">
        <v>8813</v>
      </c>
      <c r="E4439" s="16"/>
      <c r="F4439" s="16" t="str">
        <f>IF(INDEX(I.Electricity.ES4U14C2,17)="","",INDEX(I.Electricity.ES4U14C2,17))</f>
        <v/>
      </c>
      <c r="G4439" s="16"/>
      <c r="H4439" s="1" t="str">
        <f t="shared" si="133"/>
        <v>Complete</v>
      </c>
      <c r="I4439" s="68" t="s">
        <v>5497</v>
      </c>
    </row>
    <row r="4440" spans="2:9" ht="15" customHeight="1" x14ac:dyDescent="0.25">
      <c r="B4440" s="9" t="s">
        <v>5480</v>
      </c>
      <c r="C4440" s="1">
        <v>18</v>
      </c>
      <c r="D4440" s="2" t="s">
        <v>8813</v>
      </c>
      <c r="E4440" s="16"/>
      <c r="F4440" s="16" t="str">
        <f>IF(INDEX(I.Electricity.ES4U14C2,18)="","",INDEX(I.Electricity.ES4U14C2,18))</f>
        <v/>
      </c>
      <c r="G4440" s="16"/>
      <c r="H4440" s="1" t="str">
        <f t="shared" si="133"/>
        <v>Complete</v>
      </c>
      <c r="I4440" s="68" t="s">
        <v>5498</v>
      </c>
    </row>
    <row r="4441" spans="2:9" ht="15" customHeight="1" x14ac:dyDescent="0.25">
      <c r="B4441" s="9" t="s">
        <v>5480</v>
      </c>
      <c r="C4441" s="1">
        <v>19</v>
      </c>
      <c r="D4441" s="2" t="s">
        <v>8813</v>
      </c>
      <c r="E4441" s="16"/>
      <c r="F4441" s="16" t="str">
        <f>IF(INDEX(I.Electricity.ES4U14C2,19)="","",INDEX(I.Electricity.ES4U14C2,19))</f>
        <v/>
      </c>
      <c r="G4441" s="16"/>
      <c r="H4441" s="1" t="str">
        <f t="shared" si="133"/>
        <v>Complete</v>
      </c>
      <c r="I4441" s="68" t="s">
        <v>5499</v>
      </c>
    </row>
    <row r="4442" spans="2:9" ht="15" customHeight="1" x14ac:dyDescent="0.25">
      <c r="B4442" s="9" t="s">
        <v>5480</v>
      </c>
      <c r="C4442" s="1">
        <v>20</v>
      </c>
      <c r="D4442" s="2" t="s">
        <v>8813</v>
      </c>
      <c r="E4442" s="16"/>
      <c r="F4442" s="16" t="str">
        <f>IF(INDEX(I.Electricity.ES4U14C2,20)="","",INDEX(I.Electricity.ES4U14C2,20))</f>
        <v/>
      </c>
      <c r="G4442" s="16"/>
      <c r="H4442" s="1" t="str">
        <f t="shared" si="133"/>
        <v>Complete</v>
      </c>
      <c r="I4442" s="68" t="s">
        <v>5500</v>
      </c>
    </row>
    <row r="4443" spans="2:9" ht="15" customHeight="1" x14ac:dyDescent="0.25">
      <c r="B4443" s="9" t="s">
        <v>5480</v>
      </c>
      <c r="C4443" s="1">
        <v>21</v>
      </c>
      <c r="D4443" s="2" t="s">
        <v>8813</v>
      </c>
      <c r="E4443" s="16"/>
      <c r="F4443" s="16" t="str">
        <f>IF(INDEX(I.Electricity.ES4U14C2,21)="","",INDEX(I.Electricity.ES4U14C2,21))</f>
        <v/>
      </c>
      <c r="G4443" s="16"/>
      <c r="H4443" s="1" t="str">
        <f t="shared" si="133"/>
        <v>Complete</v>
      </c>
      <c r="I4443" s="68" t="s">
        <v>5501</v>
      </c>
    </row>
    <row r="4444" spans="2:9" ht="15" customHeight="1" x14ac:dyDescent="0.25">
      <c r="B4444" s="9" t="s">
        <v>5480</v>
      </c>
      <c r="C4444" s="1">
        <v>22</v>
      </c>
      <c r="D4444" s="2" t="s">
        <v>8813</v>
      </c>
      <c r="E4444" s="16"/>
      <c r="F4444" s="16" t="str">
        <f>IF(INDEX(I.Electricity.ES4U14C2,22)="","",INDEX(I.Electricity.ES4U14C2,22))</f>
        <v/>
      </c>
      <c r="G4444" s="16"/>
      <c r="H4444" s="1" t="str">
        <f t="shared" si="133"/>
        <v>Complete</v>
      </c>
      <c r="I4444" s="68" t="s">
        <v>5502</v>
      </c>
    </row>
    <row r="4445" spans="2:9" ht="15" customHeight="1" x14ac:dyDescent="0.25">
      <c r="B4445" s="9" t="s">
        <v>5480</v>
      </c>
      <c r="C4445" s="1">
        <v>23</v>
      </c>
      <c r="D4445" s="2" t="s">
        <v>8813</v>
      </c>
      <c r="E4445" s="16"/>
      <c r="F4445" s="16" t="str">
        <f>IF(INDEX(I.Electricity.ES4U14C2,23)="","",INDEX(I.Electricity.ES4U14C2,23))</f>
        <v/>
      </c>
      <c r="G4445" s="16"/>
      <c r="H4445" s="1" t="str">
        <f t="shared" si="133"/>
        <v>Complete</v>
      </c>
      <c r="I4445" s="68" t="s">
        <v>5503</v>
      </c>
    </row>
    <row r="4446" spans="2:9" ht="15" customHeight="1" x14ac:dyDescent="0.25">
      <c r="B4446" s="7" t="s">
        <v>5480</v>
      </c>
      <c r="C4446" s="5">
        <v>24</v>
      </c>
      <c r="D4446" s="6" t="s">
        <v>8813</v>
      </c>
      <c r="E4446" s="76"/>
      <c r="F4446" s="76" t="str">
        <f>IF(INDEX(I.Electricity.ES4U14C2,24)="","",INDEX(I.Electricity.ES4U14C2,24))</f>
        <v/>
      </c>
      <c r="G4446" s="76"/>
      <c r="H4446" s="5" t="str">
        <f t="shared" si="133"/>
        <v>Complete</v>
      </c>
      <c r="I4446" s="71" t="s">
        <v>5504</v>
      </c>
    </row>
    <row r="4447" spans="2:9" ht="15" customHeight="1" x14ac:dyDescent="0.25">
      <c r="B4447" s="9" t="s">
        <v>5505</v>
      </c>
      <c r="C4447" s="1">
        <v>1</v>
      </c>
      <c r="D4447" s="2" t="s">
        <v>8814</v>
      </c>
      <c r="E4447" s="16"/>
      <c r="F4447" s="16" t="str">
        <f>IF(INDEX(I.Electricity.ES4U15C2,1)="","",INDEX(I.Electricity.ES4U15C2,1))</f>
        <v/>
      </c>
      <c r="G4447" s="16"/>
      <c r="H4447" s="1" t="str">
        <f t="shared" ref="H4447:H4470" si="134">IF(AND(I.Developer.ES4=TRUE,I.Facility.UnitCount&gt;=15,I.Developer.C2=TRUE,F4447=""),"Incomplete","Complete")</f>
        <v>Complete</v>
      </c>
      <c r="I4447" s="68" t="s">
        <v>5506</v>
      </c>
    </row>
    <row r="4448" spans="2:9" ht="15" customHeight="1" x14ac:dyDescent="0.25">
      <c r="B4448" s="9" t="s">
        <v>5505</v>
      </c>
      <c r="C4448" s="1">
        <v>2</v>
      </c>
      <c r="D4448" s="2" t="s">
        <v>8814</v>
      </c>
      <c r="E4448" s="16"/>
      <c r="F4448" s="16" t="str">
        <f>IF(INDEX(I.Electricity.ES4U15C2,2)="","",INDEX(I.Electricity.ES4U15C2,2))</f>
        <v/>
      </c>
      <c r="G4448" s="16"/>
      <c r="H4448" s="1" t="str">
        <f t="shared" si="134"/>
        <v>Complete</v>
      </c>
      <c r="I4448" s="68" t="s">
        <v>5507</v>
      </c>
    </row>
    <row r="4449" spans="2:9" ht="15" customHeight="1" x14ac:dyDescent="0.25">
      <c r="B4449" s="9" t="s">
        <v>5505</v>
      </c>
      <c r="C4449" s="1">
        <v>3</v>
      </c>
      <c r="D4449" s="2" t="s">
        <v>8814</v>
      </c>
      <c r="E4449" s="16"/>
      <c r="F4449" s="16" t="str">
        <f>IF(INDEX(I.Electricity.ES4U15C2,3)="","",INDEX(I.Electricity.ES4U15C2,3))</f>
        <v/>
      </c>
      <c r="G4449" s="16"/>
      <c r="H4449" s="1" t="str">
        <f t="shared" si="134"/>
        <v>Complete</v>
      </c>
      <c r="I4449" s="68" t="s">
        <v>5508</v>
      </c>
    </row>
    <row r="4450" spans="2:9" ht="15" customHeight="1" x14ac:dyDescent="0.25">
      <c r="B4450" s="9" t="s">
        <v>5505</v>
      </c>
      <c r="C4450" s="1">
        <v>4</v>
      </c>
      <c r="D4450" s="2" t="s">
        <v>8814</v>
      </c>
      <c r="E4450" s="16"/>
      <c r="F4450" s="16" t="str">
        <f>IF(INDEX(I.Electricity.ES4U15C2,4)="","",INDEX(I.Electricity.ES4U15C2,4))</f>
        <v/>
      </c>
      <c r="G4450" s="16"/>
      <c r="H4450" s="1" t="str">
        <f t="shared" si="134"/>
        <v>Complete</v>
      </c>
      <c r="I4450" s="68" t="s">
        <v>5509</v>
      </c>
    </row>
    <row r="4451" spans="2:9" ht="15" customHeight="1" x14ac:dyDescent="0.25">
      <c r="B4451" s="9" t="s">
        <v>5505</v>
      </c>
      <c r="C4451" s="1">
        <v>5</v>
      </c>
      <c r="D4451" s="2" t="s">
        <v>8814</v>
      </c>
      <c r="E4451" s="16"/>
      <c r="F4451" s="16" t="str">
        <f>IF(INDEX(I.Electricity.ES4U15C2,5)="","",INDEX(I.Electricity.ES4U15C2,5))</f>
        <v/>
      </c>
      <c r="G4451" s="16"/>
      <c r="H4451" s="1" t="str">
        <f t="shared" si="134"/>
        <v>Complete</v>
      </c>
      <c r="I4451" s="68" t="s">
        <v>5510</v>
      </c>
    </row>
    <row r="4452" spans="2:9" ht="15" customHeight="1" x14ac:dyDescent="0.25">
      <c r="B4452" s="9" t="s">
        <v>5505</v>
      </c>
      <c r="C4452" s="1">
        <v>6</v>
      </c>
      <c r="D4452" s="2" t="s">
        <v>8814</v>
      </c>
      <c r="E4452" s="16"/>
      <c r="F4452" s="16" t="str">
        <f>IF(INDEX(I.Electricity.ES4U15C2,6)="","",INDEX(I.Electricity.ES4U15C2,6))</f>
        <v/>
      </c>
      <c r="G4452" s="16"/>
      <c r="H4452" s="1" t="str">
        <f t="shared" si="134"/>
        <v>Complete</v>
      </c>
      <c r="I4452" s="68" t="s">
        <v>5511</v>
      </c>
    </row>
    <row r="4453" spans="2:9" ht="15" customHeight="1" x14ac:dyDescent="0.25">
      <c r="B4453" s="9" t="s">
        <v>5505</v>
      </c>
      <c r="C4453" s="1">
        <v>7</v>
      </c>
      <c r="D4453" s="2" t="s">
        <v>8814</v>
      </c>
      <c r="E4453" s="16"/>
      <c r="F4453" s="16" t="str">
        <f>IF(INDEX(I.Electricity.ES4U15C2,7)="","",INDEX(I.Electricity.ES4U15C2,7))</f>
        <v/>
      </c>
      <c r="G4453" s="16"/>
      <c r="H4453" s="1" t="str">
        <f t="shared" si="134"/>
        <v>Complete</v>
      </c>
      <c r="I4453" s="68" t="s">
        <v>5512</v>
      </c>
    </row>
    <row r="4454" spans="2:9" ht="15" customHeight="1" x14ac:dyDescent="0.25">
      <c r="B4454" s="9" t="s">
        <v>5505</v>
      </c>
      <c r="C4454" s="1">
        <v>8</v>
      </c>
      <c r="D4454" s="2" t="s">
        <v>8814</v>
      </c>
      <c r="E4454" s="16"/>
      <c r="F4454" s="16" t="str">
        <f>IF(INDEX(I.Electricity.ES4U15C2,8)="","",INDEX(I.Electricity.ES4U15C2,8))</f>
        <v/>
      </c>
      <c r="G4454" s="16"/>
      <c r="H4454" s="1" t="str">
        <f t="shared" si="134"/>
        <v>Complete</v>
      </c>
      <c r="I4454" s="68" t="s">
        <v>5513</v>
      </c>
    </row>
    <row r="4455" spans="2:9" ht="15" customHeight="1" x14ac:dyDescent="0.25">
      <c r="B4455" s="9" t="s">
        <v>5505</v>
      </c>
      <c r="C4455" s="1">
        <v>9</v>
      </c>
      <c r="D4455" s="2" t="s">
        <v>8814</v>
      </c>
      <c r="E4455" s="16"/>
      <c r="F4455" s="16" t="str">
        <f>IF(INDEX(I.Electricity.ES4U15C2,9)="","",INDEX(I.Electricity.ES4U15C2,9))</f>
        <v/>
      </c>
      <c r="G4455" s="16"/>
      <c r="H4455" s="1" t="str">
        <f t="shared" si="134"/>
        <v>Complete</v>
      </c>
      <c r="I4455" s="68" t="s">
        <v>5514</v>
      </c>
    </row>
    <row r="4456" spans="2:9" ht="15" customHeight="1" x14ac:dyDescent="0.25">
      <c r="B4456" s="9" t="s">
        <v>5505</v>
      </c>
      <c r="C4456" s="1">
        <v>10</v>
      </c>
      <c r="D4456" s="2" t="s">
        <v>8814</v>
      </c>
      <c r="E4456" s="16"/>
      <c r="F4456" s="16" t="str">
        <f>IF(INDEX(I.Electricity.ES4U15C2,10)="","",INDEX(I.Electricity.ES4U15C2,10))</f>
        <v/>
      </c>
      <c r="G4456" s="16"/>
      <c r="H4456" s="1" t="str">
        <f t="shared" si="134"/>
        <v>Complete</v>
      </c>
      <c r="I4456" s="68" t="s">
        <v>5515</v>
      </c>
    </row>
    <row r="4457" spans="2:9" ht="15" customHeight="1" x14ac:dyDescent="0.25">
      <c r="B4457" s="9" t="s">
        <v>5505</v>
      </c>
      <c r="C4457" s="1">
        <v>11</v>
      </c>
      <c r="D4457" s="2" t="s">
        <v>8814</v>
      </c>
      <c r="E4457" s="16"/>
      <c r="F4457" s="16" t="str">
        <f>IF(INDEX(I.Electricity.ES4U15C2,11)="","",INDEX(I.Electricity.ES4U15C2,11))</f>
        <v/>
      </c>
      <c r="G4457" s="16"/>
      <c r="H4457" s="1" t="str">
        <f t="shared" si="134"/>
        <v>Complete</v>
      </c>
      <c r="I4457" s="68" t="s">
        <v>5516</v>
      </c>
    </row>
    <row r="4458" spans="2:9" ht="15" customHeight="1" x14ac:dyDescent="0.25">
      <c r="B4458" s="9" t="s">
        <v>5505</v>
      </c>
      <c r="C4458" s="1">
        <v>12</v>
      </c>
      <c r="D4458" s="2" t="s">
        <v>8814</v>
      </c>
      <c r="E4458" s="16"/>
      <c r="F4458" s="16" t="str">
        <f>IF(INDEX(I.Electricity.ES4U15C2,12)="","",INDEX(I.Electricity.ES4U15C2,12))</f>
        <v/>
      </c>
      <c r="G4458" s="16"/>
      <c r="H4458" s="1" t="str">
        <f t="shared" si="134"/>
        <v>Complete</v>
      </c>
      <c r="I4458" s="68" t="s">
        <v>5517</v>
      </c>
    </row>
    <row r="4459" spans="2:9" ht="15" customHeight="1" x14ac:dyDescent="0.25">
      <c r="B4459" s="9" t="s">
        <v>5505</v>
      </c>
      <c r="C4459" s="1">
        <v>13</v>
      </c>
      <c r="D4459" s="2" t="s">
        <v>8814</v>
      </c>
      <c r="E4459" s="16"/>
      <c r="F4459" s="16" t="str">
        <f>IF(INDEX(I.Electricity.ES4U15C2,13)="","",INDEX(I.Electricity.ES4U15C2,13))</f>
        <v/>
      </c>
      <c r="G4459" s="16"/>
      <c r="H4459" s="1" t="str">
        <f t="shared" si="134"/>
        <v>Complete</v>
      </c>
      <c r="I4459" s="68" t="s">
        <v>5518</v>
      </c>
    </row>
    <row r="4460" spans="2:9" ht="15" customHeight="1" x14ac:dyDescent="0.25">
      <c r="B4460" s="9" t="s">
        <v>5505</v>
      </c>
      <c r="C4460" s="1">
        <v>14</v>
      </c>
      <c r="D4460" s="2" t="s">
        <v>8814</v>
      </c>
      <c r="E4460" s="16"/>
      <c r="F4460" s="16" t="str">
        <f>IF(INDEX(I.Electricity.ES4U15C2,14)="","",INDEX(I.Electricity.ES4U15C2,14))</f>
        <v/>
      </c>
      <c r="G4460" s="16"/>
      <c r="H4460" s="1" t="str">
        <f t="shared" si="134"/>
        <v>Complete</v>
      </c>
      <c r="I4460" s="68" t="s">
        <v>5519</v>
      </c>
    </row>
    <row r="4461" spans="2:9" ht="15" customHeight="1" x14ac:dyDescent="0.25">
      <c r="B4461" s="9" t="s">
        <v>5505</v>
      </c>
      <c r="C4461" s="1">
        <v>15</v>
      </c>
      <c r="D4461" s="2" t="s">
        <v>8814</v>
      </c>
      <c r="E4461" s="16"/>
      <c r="F4461" s="16" t="str">
        <f>IF(INDEX(I.Electricity.ES4U15C2,15)="","",INDEX(I.Electricity.ES4U15C2,15))</f>
        <v/>
      </c>
      <c r="G4461" s="16"/>
      <c r="H4461" s="1" t="str">
        <f t="shared" si="134"/>
        <v>Complete</v>
      </c>
      <c r="I4461" s="68" t="s">
        <v>5520</v>
      </c>
    </row>
    <row r="4462" spans="2:9" ht="15" customHeight="1" x14ac:dyDescent="0.25">
      <c r="B4462" s="9" t="s">
        <v>5505</v>
      </c>
      <c r="C4462" s="1">
        <v>16</v>
      </c>
      <c r="D4462" s="2" t="s">
        <v>8814</v>
      </c>
      <c r="E4462" s="16"/>
      <c r="F4462" s="16" t="str">
        <f>IF(INDEX(I.Electricity.ES4U15C2,16)="","",INDEX(I.Electricity.ES4U15C2,16))</f>
        <v/>
      </c>
      <c r="G4462" s="16"/>
      <c r="H4462" s="1" t="str">
        <f t="shared" si="134"/>
        <v>Complete</v>
      </c>
      <c r="I4462" s="68" t="s">
        <v>5521</v>
      </c>
    </row>
    <row r="4463" spans="2:9" ht="15" customHeight="1" x14ac:dyDescent="0.25">
      <c r="B4463" s="9" t="s">
        <v>5505</v>
      </c>
      <c r="C4463" s="1">
        <v>17</v>
      </c>
      <c r="D4463" s="2" t="s">
        <v>8814</v>
      </c>
      <c r="E4463" s="16"/>
      <c r="F4463" s="16" t="str">
        <f>IF(INDEX(I.Electricity.ES4U15C2,17)="","",INDEX(I.Electricity.ES4U15C2,17))</f>
        <v/>
      </c>
      <c r="G4463" s="16"/>
      <c r="H4463" s="1" t="str">
        <f t="shared" si="134"/>
        <v>Complete</v>
      </c>
      <c r="I4463" s="68" t="s">
        <v>5522</v>
      </c>
    </row>
    <row r="4464" spans="2:9" ht="15" customHeight="1" x14ac:dyDescent="0.25">
      <c r="B4464" s="9" t="s">
        <v>5505</v>
      </c>
      <c r="C4464" s="1">
        <v>18</v>
      </c>
      <c r="D4464" s="2" t="s">
        <v>8814</v>
      </c>
      <c r="E4464" s="16"/>
      <c r="F4464" s="16" t="str">
        <f>IF(INDEX(I.Electricity.ES4U15C2,18)="","",INDEX(I.Electricity.ES4U15C2,18))</f>
        <v/>
      </c>
      <c r="G4464" s="16"/>
      <c r="H4464" s="1" t="str">
        <f t="shared" si="134"/>
        <v>Complete</v>
      </c>
      <c r="I4464" s="68" t="s">
        <v>5523</v>
      </c>
    </row>
    <row r="4465" spans="2:9" ht="15" customHeight="1" x14ac:dyDescent="0.25">
      <c r="B4465" s="9" t="s">
        <v>5505</v>
      </c>
      <c r="C4465" s="1">
        <v>19</v>
      </c>
      <c r="D4465" s="2" t="s">
        <v>8814</v>
      </c>
      <c r="E4465" s="16"/>
      <c r="F4465" s="16" t="str">
        <f>IF(INDEX(I.Electricity.ES4U15C2,19)="","",INDEX(I.Electricity.ES4U15C2,19))</f>
        <v/>
      </c>
      <c r="G4465" s="16"/>
      <c r="H4465" s="1" t="str">
        <f t="shared" si="134"/>
        <v>Complete</v>
      </c>
      <c r="I4465" s="68" t="s">
        <v>5524</v>
      </c>
    </row>
    <row r="4466" spans="2:9" ht="15" customHeight="1" x14ac:dyDescent="0.25">
      <c r="B4466" s="9" t="s">
        <v>5505</v>
      </c>
      <c r="C4466" s="1">
        <v>20</v>
      </c>
      <c r="D4466" s="2" t="s">
        <v>8814</v>
      </c>
      <c r="E4466" s="16"/>
      <c r="F4466" s="16" t="str">
        <f>IF(INDEX(I.Electricity.ES4U15C2,20)="","",INDEX(I.Electricity.ES4U15C2,20))</f>
        <v/>
      </c>
      <c r="G4466" s="16"/>
      <c r="H4466" s="1" t="str">
        <f t="shared" si="134"/>
        <v>Complete</v>
      </c>
      <c r="I4466" s="68" t="s">
        <v>5525</v>
      </c>
    </row>
    <row r="4467" spans="2:9" ht="15" customHeight="1" x14ac:dyDescent="0.25">
      <c r="B4467" s="9" t="s">
        <v>5505</v>
      </c>
      <c r="C4467" s="1">
        <v>21</v>
      </c>
      <c r="D4467" s="2" t="s">
        <v>8814</v>
      </c>
      <c r="E4467" s="16"/>
      <c r="F4467" s="16" t="str">
        <f>IF(INDEX(I.Electricity.ES4U15C2,21)="","",INDEX(I.Electricity.ES4U15C2,21))</f>
        <v/>
      </c>
      <c r="G4467" s="16"/>
      <c r="H4467" s="1" t="str">
        <f t="shared" si="134"/>
        <v>Complete</v>
      </c>
      <c r="I4467" s="68" t="s">
        <v>5526</v>
      </c>
    </row>
    <row r="4468" spans="2:9" ht="15" customHeight="1" x14ac:dyDescent="0.25">
      <c r="B4468" s="9" t="s">
        <v>5505</v>
      </c>
      <c r="C4468" s="1">
        <v>22</v>
      </c>
      <c r="D4468" s="2" t="s">
        <v>8814</v>
      </c>
      <c r="E4468" s="16"/>
      <c r="F4468" s="16" t="str">
        <f>IF(INDEX(I.Electricity.ES4U15C2,22)="","",INDEX(I.Electricity.ES4U15C2,22))</f>
        <v/>
      </c>
      <c r="G4468" s="16"/>
      <c r="H4468" s="1" t="str">
        <f t="shared" si="134"/>
        <v>Complete</v>
      </c>
      <c r="I4468" s="68" t="s">
        <v>5527</v>
      </c>
    </row>
    <row r="4469" spans="2:9" ht="15" customHeight="1" x14ac:dyDescent="0.25">
      <c r="B4469" s="9" t="s">
        <v>5505</v>
      </c>
      <c r="C4469" s="1">
        <v>23</v>
      </c>
      <c r="D4469" s="2" t="s">
        <v>8814</v>
      </c>
      <c r="E4469" s="16"/>
      <c r="F4469" s="16" t="str">
        <f>IF(INDEX(I.Electricity.ES4U15C2,23)="","",INDEX(I.Electricity.ES4U15C2,23))</f>
        <v/>
      </c>
      <c r="G4469" s="16"/>
      <c r="H4469" s="1" t="str">
        <f t="shared" si="134"/>
        <v>Complete</v>
      </c>
      <c r="I4469" s="68" t="s">
        <v>5528</v>
      </c>
    </row>
    <row r="4470" spans="2:9" ht="15" customHeight="1" x14ac:dyDescent="0.25">
      <c r="B4470" s="7" t="s">
        <v>5505</v>
      </c>
      <c r="C4470" s="5">
        <v>24</v>
      </c>
      <c r="D4470" s="6" t="s">
        <v>8814</v>
      </c>
      <c r="E4470" s="76"/>
      <c r="F4470" s="76" t="str">
        <f>IF(INDEX(I.Electricity.ES4U15C2,24)="","",INDEX(I.Electricity.ES4U15C2,24))</f>
        <v/>
      </c>
      <c r="G4470" s="76"/>
      <c r="H4470" s="5" t="str">
        <f t="shared" si="134"/>
        <v>Complete</v>
      </c>
      <c r="I4470" s="71" t="s">
        <v>5529</v>
      </c>
    </row>
    <row r="4471" spans="2:9" ht="15" customHeight="1" x14ac:dyDescent="0.25">
      <c r="B4471" s="9" t="s">
        <v>5530</v>
      </c>
      <c r="C4471" s="1">
        <v>1</v>
      </c>
      <c r="D4471" s="2" t="s">
        <v>8815</v>
      </c>
      <c r="E4471" s="16"/>
      <c r="F4471" s="16" t="str">
        <f>IF(INDEX(I.Electricity.ES4U16C2,1)="","",INDEX(I.Electricity.ES4U16C2,1))</f>
        <v/>
      </c>
      <c r="G4471" s="16"/>
      <c r="H4471" s="1" t="str">
        <f t="shared" ref="H4471:H4494" si="135">IF(AND(I.Developer.ES4=TRUE,I.Facility.UnitCount&gt;=16,I.Developer.C2=TRUE,F4471=""),"Incomplete","Complete")</f>
        <v>Complete</v>
      </c>
      <c r="I4471" s="68" t="s">
        <v>5531</v>
      </c>
    </row>
    <row r="4472" spans="2:9" ht="15" customHeight="1" x14ac:dyDescent="0.25">
      <c r="B4472" s="9" t="s">
        <v>5530</v>
      </c>
      <c r="C4472" s="1">
        <v>2</v>
      </c>
      <c r="D4472" s="2" t="s">
        <v>8815</v>
      </c>
      <c r="E4472" s="16"/>
      <c r="F4472" s="16" t="str">
        <f>IF(INDEX(I.Electricity.ES4U16C2,2)="","",INDEX(I.Electricity.ES4U16C2,2))</f>
        <v/>
      </c>
      <c r="G4472" s="16"/>
      <c r="H4472" s="1" t="str">
        <f t="shared" si="135"/>
        <v>Complete</v>
      </c>
      <c r="I4472" s="68" t="s">
        <v>5532</v>
      </c>
    </row>
    <row r="4473" spans="2:9" ht="15" customHeight="1" x14ac:dyDescent="0.25">
      <c r="B4473" s="9" t="s">
        <v>5530</v>
      </c>
      <c r="C4473" s="1">
        <v>3</v>
      </c>
      <c r="D4473" s="2" t="s">
        <v>8815</v>
      </c>
      <c r="E4473" s="16"/>
      <c r="F4473" s="16" t="str">
        <f>IF(INDEX(I.Electricity.ES4U16C2,3)="","",INDEX(I.Electricity.ES4U16C2,3))</f>
        <v/>
      </c>
      <c r="G4473" s="16"/>
      <c r="H4473" s="1" t="str">
        <f t="shared" si="135"/>
        <v>Complete</v>
      </c>
      <c r="I4473" s="68" t="s">
        <v>5533</v>
      </c>
    </row>
    <row r="4474" spans="2:9" ht="15" customHeight="1" x14ac:dyDescent="0.25">
      <c r="B4474" s="9" t="s">
        <v>5530</v>
      </c>
      <c r="C4474" s="1">
        <v>4</v>
      </c>
      <c r="D4474" s="2" t="s">
        <v>8815</v>
      </c>
      <c r="E4474" s="16"/>
      <c r="F4474" s="16" t="str">
        <f>IF(INDEX(I.Electricity.ES4U16C2,4)="","",INDEX(I.Electricity.ES4U16C2,4))</f>
        <v/>
      </c>
      <c r="G4474" s="16"/>
      <c r="H4474" s="1" t="str">
        <f t="shared" si="135"/>
        <v>Complete</v>
      </c>
      <c r="I4474" s="68" t="s">
        <v>5534</v>
      </c>
    </row>
    <row r="4475" spans="2:9" ht="15" customHeight="1" x14ac:dyDescent="0.25">
      <c r="B4475" s="9" t="s">
        <v>5530</v>
      </c>
      <c r="C4475" s="1">
        <v>5</v>
      </c>
      <c r="D4475" s="2" t="s">
        <v>8815</v>
      </c>
      <c r="E4475" s="16"/>
      <c r="F4475" s="16" t="str">
        <f>IF(INDEX(I.Electricity.ES4U16C2,5)="","",INDEX(I.Electricity.ES4U16C2,5))</f>
        <v/>
      </c>
      <c r="G4475" s="16"/>
      <c r="H4475" s="1" t="str">
        <f t="shared" si="135"/>
        <v>Complete</v>
      </c>
      <c r="I4475" s="68" t="s">
        <v>5535</v>
      </c>
    </row>
    <row r="4476" spans="2:9" ht="15" customHeight="1" x14ac:dyDescent="0.25">
      <c r="B4476" s="9" t="s">
        <v>5530</v>
      </c>
      <c r="C4476" s="1">
        <v>6</v>
      </c>
      <c r="D4476" s="2" t="s">
        <v>8815</v>
      </c>
      <c r="E4476" s="16"/>
      <c r="F4476" s="16" t="str">
        <f>IF(INDEX(I.Electricity.ES4U16C2,6)="","",INDEX(I.Electricity.ES4U16C2,6))</f>
        <v/>
      </c>
      <c r="G4476" s="16"/>
      <c r="H4476" s="1" t="str">
        <f t="shared" si="135"/>
        <v>Complete</v>
      </c>
      <c r="I4476" s="68" t="s">
        <v>5536</v>
      </c>
    </row>
    <row r="4477" spans="2:9" ht="15" customHeight="1" x14ac:dyDescent="0.25">
      <c r="B4477" s="9" t="s">
        <v>5530</v>
      </c>
      <c r="C4477" s="1">
        <v>7</v>
      </c>
      <c r="D4477" s="2" t="s">
        <v>8815</v>
      </c>
      <c r="E4477" s="16"/>
      <c r="F4477" s="16" t="str">
        <f>IF(INDEX(I.Electricity.ES4U16C2,7)="","",INDEX(I.Electricity.ES4U16C2,7))</f>
        <v/>
      </c>
      <c r="G4477" s="16"/>
      <c r="H4477" s="1" t="str">
        <f t="shared" si="135"/>
        <v>Complete</v>
      </c>
      <c r="I4477" s="68" t="s">
        <v>5537</v>
      </c>
    </row>
    <row r="4478" spans="2:9" ht="15" customHeight="1" x14ac:dyDescent="0.25">
      <c r="B4478" s="9" t="s">
        <v>5530</v>
      </c>
      <c r="C4478" s="1">
        <v>8</v>
      </c>
      <c r="D4478" s="2" t="s">
        <v>8815</v>
      </c>
      <c r="E4478" s="16"/>
      <c r="F4478" s="16" t="str">
        <f>IF(INDEX(I.Electricity.ES4U16C2,8)="","",INDEX(I.Electricity.ES4U16C2,8))</f>
        <v/>
      </c>
      <c r="G4478" s="16"/>
      <c r="H4478" s="1" t="str">
        <f t="shared" si="135"/>
        <v>Complete</v>
      </c>
      <c r="I4478" s="68" t="s">
        <v>5538</v>
      </c>
    </row>
    <row r="4479" spans="2:9" ht="15" customHeight="1" x14ac:dyDescent="0.25">
      <c r="B4479" s="9" t="s">
        <v>5530</v>
      </c>
      <c r="C4479" s="1">
        <v>9</v>
      </c>
      <c r="D4479" s="2" t="s">
        <v>8815</v>
      </c>
      <c r="E4479" s="16"/>
      <c r="F4479" s="16" t="str">
        <f>IF(INDEX(I.Electricity.ES4U16C2,9)="","",INDEX(I.Electricity.ES4U16C2,9))</f>
        <v/>
      </c>
      <c r="G4479" s="16"/>
      <c r="H4479" s="1" t="str">
        <f t="shared" si="135"/>
        <v>Complete</v>
      </c>
      <c r="I4479" s="68" t="s">
        <v>5539</v>
      </c>
    </row>
    <row r="4480" spans="2:9" ht="15" customHeight="1" x14ac:dyDescent="0.25">
      <c r="B4480" s="9" t="s">
        <v>5530</v>
      </c>
      <c r="C4480" s="1">
        <v>10</v>
      </c>
      <c r="D4480" s="2" t="s">
        <v>8815</v>
      </c>
      <c r="E4480" s="16"/>
      <c r="F4480" s="16" t="str">
        <f>IF(INDEX(I.Electricity.ES4U16C2,10)="","",INDEX(I.Electricity.ES4U16C2,10))</f>
        <v/>
      </c>
      <c r="G4480" s="16"/>
      <c r="H4480" s="1" t="str">
        <f t="shared" si="135"/>
        <v>Complete</v>
      </c>
      <c r="I4480" s="68" t="s">
        <v>5540</v>
      </c>
    </row>
    <row r="4481" spans="2:9" ht="15" customHeight="1" x14ac:dyDescent="0.25">
      <c r="B4481" s="9" t="s">
        <v>5530</v>
      </c>
      <c r="C4481" s="1">
        <v>11</v>
      </c>
      <c r="D4481" s="2" t="s">
        <v>8815</v>
      </c>
      <c r="E4481" s="16"/>
      <c r="F4481" s="16" t="str">
        <f>IF(INDEX(I.Electricity.ES4U16C2,11)="","",INDEX(I.Electricity.ES4U16C2,11))</f>
        <v/>
      </c>
      <c r="G4481" s="16"/>
      <c r="H4481" s="1" t="str">
        <f t="shared" si="135"/>
        <v>Complete</v>
      </c>
      <c r="I4481" s="68" t="s">
        <v>5541</v>
      </c>
    </row>
    <row r="4482" spans="2:9" ht="15" customHeight="1" x14ac:dyDescent="0.25">
      <c r="B4482" s="9" t="s">
        <v>5530</v>
      </c>
      <c r="C4482" s="1">
        <v>12</v>
      </c>
      <c r="D4482" s="2" t="s">
        <v>8815</v>
      </c>
      <c r="E4482" s="16"/>
      <c r="F4482" s="16" t="str">
        <f>IF(INDEX(I.Electricity.ES4U16C2,12)="","",INDEX(I.Electricity.ES4U16C2,12))</f>
        <v/>
      </c>
      <c r="G4482" s="16"/>
      <c r="H4482" s="1" t="str">
        <f t="shared" si="135"/>
        <v>Complete</v>
      </c>
      <c r="I4482" s="68" t="s">
        <v>5542</v>
      </c>
    </row>
    <row r="4483" spans="2:9" ht="15" customHeight="1" x14ac:dyDescent="0.25">
      <c r="B4483" s="9" t="s">
        <v>5530</v>
      </c>
      <c r="C4483" s="1">
        <v>13</v>
      </c>
      <c r="D4483" s="2" t="s">
        <v>8815</v>
      </c>
      <c r="E4483" s="16"/>
      <c r="F4483" s="16" t="str">
        <f>IF(INDEX(I.Electricity.ES4U16C2,13)="","",INDEX(I.Electricity.ES4U16C2,13))</f>
        <v/>
      </c>
      <c r="G4483" s="16"/>
      <c r="H4483" s="1" t="str">
        <f t="shared" si="135"/>
        <v>Complete</v>
      </c>
      <c r="I4483" s="68" t="s">
        <v>5543</v>
      </c>
    </row>
    <row r="4484" spans="2:9" ht="15" customHeight="1" x14ac:dyDescent="0.25">
      <c r="B4484" s="9" t="s">
        <v>5530</v>
      </c>
      <c r="C4484" s="1">
        <v>14</v>
      </c>
      <c r="D4484" s="2" t="s">
        <v>8815</v>
      </c>
      <c r="E4484" s="16"/>
      <c r="F4484" s="16" t="str">
        <f>IF(INDEX(I.Electricity.ES4U16C2,14)="","",INDEX(I.Electricity.ES4U16C2,14))</f>
        <v/>
      </c>
      <c r="G4484" s="16"/>
      <c r="H4484" s="1" t="str">
        <f t="shared" si="135"/>
        <v>Complete</v>
      </c>
      <c r="I4484" s="68" t="s">
        <v>5544</v>
      </c>
    </row>
    <row r="4485" spans="2:9" ht="15" customHeight="1" x14ac:dyDescent="0.25">
      <c r="B4485" s="9" t="s">
        <v>5530</v>
      </c>
      <c r="C4485" s="1">
        <v>15</v>
      </c>
      <c r="D4485" s="2" t="s">
        <v>8815</v>
      </c>
      <c r="E4485" s="16"/>
      <c r="F4485" s="16" t="str">
        <f>IF(INDEX(I.Electricity.ES4U16C2,15)="","",INDEX(I.Electricity.ES4U16C2,15))</f>
        <v/>
      </c>
      <c r="G4485" s="16"/>
      <c r="H4485" s="1" t="str">
        <f t="shared" si="135"/>
        <v>Complete</v>
      </c>
      <c r="I4485" s="68" t="s">
        <v>5545</v>
      </c>
    </row>
    <row r="4486" spans="2:9" ht="15" customHeight="1" x14ac:dyDescent="0.25">
      <c r="B4486" s="9" t="s">
        <v>5530</v>
      </c>
      <c r="C4486" s="1">
        <v>16</v>
      </c>
      <c r="D4486" s="2" t="s">
        <v>8815</v>
      </c>
      <c r="E4486" s="16"/>
      <c r="F4486" s="16" t="str">
        <f>IF(INDEX(I.Electricity.ES4U16C2,16)="","",INDEX(I.Electricity.ES4U16C2,16))</f>
        <v/>
      </c>
      <c r="G4486" s="16"/>
      <c r="H4486" s="1" t="str">
        <f t="shared" si="135"/>
        <v>Complete</v>
      </c>
      <c r="I4486" s="68" t="s">
        <v>5546</v>
      </c>
    </row>
    <row r="4487" spans="2:9" ht="15" customHeight="1" x14ac:dyDescent="0.25">
      <c r="B4487" s="9" t="s">
        <v>5530</v>
      </c>
      <c r="C4487" s="1">
        <v>17</v>
      </c>
      <c r="D4487" s="2" t="s">
        <v>8815</v>
      </c>
      <c r="E4487" s="16"/>
      <c r="F4487" s="16" t="str">
        <f>IF(INDEX(I.Electricity.ES4U16C2,17)="","",INDEX(I.Electricity.ES4U16C2,17))</f>
        <v/>
      </c>
      <c r="G4487" s="16"/>
      <c r="H4487" s="1" t="str">
        <f t="shared" si="135"/>
        <v>Complete</v>
      </c>
      <c r="I4487" s="68" t="s">
        <v>5547</v>
      </c>
    </row>
    <row r="4488" spans="2:9" ht="15" customHeight="1" x14ac:dyDescent="0.25">
      <c r="B4488" s="9" t="s">
        <v>5530</v>
      </c>
      <c r="C4488" s="1">
        <v>18</v>
      </c>
      <c r="D4488" s="2" t="s">
        <v>8815</v>
      </c>
      <c r="E4488" s="16"/>
      <c r="F4488" s="16" t="str">
        <f>IF(INDEX(I.Electricity.ES4U16C2,18)="","",INDEX(I.Electricity.ES4U16C2,18))</f>
        <v/>
      </c>
      <c r="G4488" s="16"/>
      <c r="H4488" s="1" t="str">
        <f t="shared" si="135"/>
        <v>Complete</v>
      </c>
      <c r="I4488" s="68" t="s">
        <v>5548</v>
      </c>
    </row>
    <row r="4489" spans="2:9" ht="15" customHeight="1" x14ac:dyDescent="0.25">
      <c r="B4489" s="9" t="s">
        <v>5530</v>
      </c>
      <c r="C4489" s="1">
        <v>19</v>
      </c>
      <c r="D4489" s="2" t="s">
        <v>8815</v>
      </c>
      <c r="E4489" s="16"/>
      <c r="F4489" s="16" t="str">
        <f>IF(INDEX(I.Electricity.ES4U16C2,19)="","",INDEX(I.Electricity.ES4U16C2,19))</f>
        <v/>
      </c>
      <c r="G4489" s="16"/>
      <c r="H4489" s="1" t="str">
        <f t="shared" si="135"/>
        <v>Complete</v>
      </c>
      <c r="I4489" s="68" t="s">
        <v>5549</v>
      </c>
    </row>
    <row r="4490" spans="2:9" ht="15" customHeight="1" x14ac:dyDescent="0.25">
      <c r="B4490" s="9" t="s">
        <v>5530</v>
      </c>
      <c r="C4490" s="1">
        <v>20</v>
      </c>
      <c r="D4490" s="2" t="s">
        <v>8815</v>
      </c>
      <c r="E4490" s="16"/>
      <c r="F4490" s="16" t="str">
        <f>IF(INDEX(I.Electricity.ES4U16C2,20)="","",INDEX(I.Electricity.ES4U16C2,20))</f>
        <v/>
      </c>
      <c r="G4490" s="16"/>
      <c r="H4490" s="1" t="str">
        <f t="shared" si="135"/>
        <v>Complete</v>
      </c>
      <c r="I4490" s="68" t="s">
        <v>5550</v>
      </c>
    </row>
    <row r="4491" spans="2:9" ht="15" customHeight="1" x14ac:dyDescent="0.25">
      <c r="B4491" s="9" t="s">
        <v>5530</v>
      </c>
      <c r="C4491" s="1">
        <v>21</v>
      </c>
      <c r="D4491" s="2" t="s">
        <v>8815</v>
      </c>
      <c r="E4491" s="16"/>
      <c r="F4491" s="16" t="str">
        <f>IF(INDEX(I.Electricity.ES4U16C2,21)="","",INDEX(I.Electricity.ES4U16C2,21))</f>
        <v/>
      </c>
      <c r="G4491" s="16"/>
      <c r="H4491" s="1" t="str">
        <f t="shared" si="135"/>
        <v>Complete</v>
      </c>
      <c r="I4491" s="68" t="s">
        <v>5551</v>
      </c>
    </row>
    <row r="4492" spans="2:9" ht="15" customHeight="1" x14ac:dyDescent="0.25">
      <c r="B4492" s="9" t="s">
        <v>5530</v>
      </c>
      <c r="C4492" s="1">
        <v>22</v>
      </c>
      <c r="D4492" s="2" t="s">
        <v>8815</v>
      </c>
      <c r="E4492" s="16"/>
      <c r="F4492" s="16" t="str">
        <f>IF(INDEX(I.Electricity.ES4U16C2,22)="","",INDEX(I.Electricity.ES4U16C2,22))</f>
        <v/>
      </c>
      <c r="G4492" s="16"/>
      <c r="H4492" s="1" t="str">
        <f t="shared" si="135"/>
        <v>Complete</v>
      </c>
      <c r="I4492" s="68" t="s">
        <v>5552</v>
      </c>
    </row>
    <row r="4493" spans="2:9" ht="15" customHeight="1" x14ac:dyDescent="0.25">
      <c r="B4493" s="9" t="s">
        <v>5530</v>
      </c>
      <c r="C4493" s="1">
        <v>23</v>
      </c>
      <c r="D4493" s="2" t="s">
        <v>8815</v>
      </c>
      <c r="E4493" s="16"/>
      <c r="F4493" s="16" t="str">
        <f>IF(INDEX(I.Electricity.ES4U16C2,23)="","",INDEX(I.Electricity.ES4U16C2,23))</f>
        <v/>
      </c>
      <c r="G4493" s="16"/>
      <c r="H4493" s="1" t="str">
        <f t="shared" si="135"/>
        <v>Complete</v>
      </c>
      <c r="I4493" s="68" t="s">
        <v>5553</v>
      </c>
    </row>
    <row r="4494" spans="2:9" ht="15" customHeight="1" x14ac:dyDescent="0.25">
      <c r="B4494" s="7" t="s">
        <v>5530</v>
      </c>
      <c r="C4494" s="5">
        <v>24</v>
      </c>
      <c r="D4494" s="6" t="s">
        <v>8815</v>
      </c>
      <c r="E4494" s="76"/>
      <c r="F4494" s="76" t="str">
        <f>IF(INDEX(I.Electricity.ES4U16C2,24)="","",INDEX(I.Electricity.ES4U16C2,24))</f>
        <v/>
      </c>
      <c r="G4494" s="76"/>
      <c r="H4494" s="5" t="str">
        <f t="shared" si="135"/>
        <v>Complete</v>
      </c>
      <c r="I4494" s="71" t="s">
        <v>5554</v>
      </c>
    </row>
    <row r="4495" spans="2:9" ht="15" customHeight="1" x14ac:dyDescent="0.25">
      <c r="B4495" s="9" t="s">
        <v>5555</v>
      </c>
      <c r="C4495" s="1">
        <v>1</v>
      </c>
      <c r="D4495" s="2" t="s">
        <v>8816</v>
      </c>
      <c r="E4495" s="16"/>
      <c r="F4495" s="16" t="str">
        <f>IF(INDEX(I.Electricity.ES4U17C2,1)="","",INDEX(I.Electricity.ES4U17C2,1))</f>
        <v/>
      </c>
      <c r="G4495" s="16"/>
      <c r="H4495" s="1" t="str">
        <f t="shared" ref="H4495:H4518" si="136">IF(AND(I.Developer.ES4=TRUE,I.Facility.UnitCount&gt;=17,I.Developer.C2=TRUE,F4495=""),"Incomplete","Complete")</f>
        <v>Complete</v>
      </c>
      <c r="I4495" s="68" t="s">
        <v>5556</v>
      </c>
    </row>
    <row r="4496" spans="2:9" ht="15" customHeight="1" x14ac:dyDescent="0.25">
      <c r="B4496" s="9" t="s">
        <v>5555</v>
      </c>
      <c r="C4496" s="1">
        <v>2</v>
      </c>
      <c r="D4496" s="2" t="s">
        <v>8816</v>
      </c>
      <c r="E4496" s="16"/>
      <c r="F4496" s="16" t="str">
        <f>IF(INDEX(I.Electricity.ES4U17C2,2)="","",INDEX(I.Electricity.ES4U17C2,2))</f>
        <v/>
      </c>
      <c r="G4496" s="16"/>
      <c r="H4496" s="1" t="str">
        <f t="shared" si="136"/>
        <v>Complete</v>
      </c>
      <c r="I4496" s="68" t="s">
        <v>5557</v>
      </c>
    </row>
    <row r="4497" spans="2:9" ht="15" customHeight="1" x14ac:dyDescent="0.25">
      <c r="B4497" s="9" t="s">
        <v>5555</v>
      </c>
      <c r="C4497" s="1">
        <v>3</v>
      </c>
      <c r="D4497" s="2" t="s">
        <v>8816</v>
      </c>
      <c r="E4497" s="16"/>
      <c r="F4497" s="16" t="str">
        <f>IF(INDEX(I.Electricity.ES4U17C2,3)="","",INDEX(I.Electricity.ES4U17C2,3))</f>
        <v/>
      </c>
      <c r="G4497" s="16"/>
      <c r="H4497" s="1" t="str">
        <f t="shared" si="136"/>
        <v>Complete</v>
      </c>
      <c r="I4497" s="68" t="s">
        <v>5558</v>
      </c>
    </row>
    <row r="4498" spans="2:9" ht="15" customHeight="1" x14ac:dyDescent="0.25">
      <c r="B4498" s="9" t="s">
        <v>5555</v>
      </c>
      <c r="C4498" s="1">
        <v>4</v>
      </c>
      <c r="D4498" s="2" t="s">
        <v>8816</v>
      </c>
      <c r="E4498" s="16"/>
      <c r="F4498" s="16" t="str">
        <f>IF(INDEX(I.Electricity.ES4U17C2,4)="","",INDEX(I.Electricity.ES4U17C2,4))</f>
        <v/>
      </c>
      <c r="G4498" s="16"/>
      <c r="H4498" s="1" t="str">
        <f t="shared" si="136"/>
        <v>Complete</v>
      </c>
      <c r="I4498" s="68" t="s">
        <v>5559</v>
      </c>
    </row>
    <row r="4499" spans="2:9" ht="15" customHeight="1" x14ac:dyDescent="0.25">
      <c r="B4499" s="9" t="s">
        <v>5555</v>
      </c>
      <c r="C4499" s="1">
        <v>5</v>
      </c>
      <c r="D4499" s="2" t="s">
        <v>8816</v>
      </c>
      <c r="E4499" s="16"/>
      <c r="F4499" s="16" t="str">
        <f>IF(INDEX(I.Electricity.ES4U17C2,5)="","",INDEX(I.Electricity.ES4U17C2,5))</f>
        <v/>
      </c>
      <c r="G4499" s="16"/>
      <c r="H4499" s="1" t="str">
        <f t="shared" si="136"/>
        <v>Complete</v>
      </c>
      <c r="I4499" s="68" t="s">
        <v>5560</v>
      </c>
    </row>
    <row r="4500" spans="2:9" ht="15" customHeight="1" x14ac:dyDescent="0.25">
      <c r="B4500" s="9" t="s">
        <v>5555</v>
      </c>
      <c r="C4500" s="1">
        <v>6</v>
      </c>
      <c r="D4500" s="2" t="s">
        <v>8816</v>
      </c>
      <c r="E4500" s="16"/>
      <c r="F4500" s="16" t="str">
        <f>IF(INDEX(I.Electricity.ES4U17C2,6)="","",INDEX(I.Electricity.ES4U17C2,6))</f>
        <v/>
      </c>
      <c r="G4500" s="16"/>
      <c r="H4500" s="1" t="str">
        <f t="shared" si="136"/>
        <v>Complete</v>
      </c>
      <c r="I4500" s="68" t="s">
        <v>5561</v>
      </c>
    </row>
    <row r="4501" spans="2:9" ht="15" customHeight="1" x14ac:dyDescent="0.25">
      <c r="B4501" s="9" t="s">
        <v>5555</v>
      </c>
      <c r="C4501" s="1">
        <v>7</v>
      </c>
      <c r="D4501" s="2" t="s">
        <v>8816</v>
      </c>
      <c r="E4501" s="16"/>
      <c r="F4501" s="16" t="str">
        <f>IF(INDEX(I.Electricity.ES4U17C2,7)="","",INDEX(I.Electricity.ES4U17C2,7))</f>
        <v/>
      </c>
      <c r="G4501" s="16"/>
      <c r="H4501" s="1" t="str">
        <f t="shared" si="136"/>
        <v>Complete</v>
      </c>
      <c r="I4501" s="68" t="s">
        <v>5562</v>
      </c>
    </row>
    <row r="4502" spans="2:9" ht="15" customHeight="1" x14ac:dyDescent="0.25">
      <c r="B4502" s="9" t="s">
        <v>5555</v>
      </c>
      <c r="C4502" s="1">
        <v>8</v>
      </c>
      <c r="D4502" s="2" t="s">
        <v>8816</v>
      </c>
      <c r="E4502" s="16"/>
      <c r="F4502" s="16" t="str">
        <f>IF(INDEX(I.Electricity.ES4U17C2,8)="","",INDEX(I.Electricity.ES4U17C2,8))</f>
        <v/>
      </c>
      <c r="G4502" s="16"/>
      <c r="H4502" s="1" t="str">
        <f t="shared" si="136"/>
        <v>Complete</v>
      </c>
      <c r="I4502" s="68" t="s">
        <v>5563</v>
      </c>
    </row>
    <row r="4503" spans="2:9" ht="15" customHeight="1" x14ac:dyDescent="0.25">
      <c r="B4503" s="9" t="s">
        <v>5555</v>
      </c>
      <c r="C4503" s="1">
        <v>9</v>
      </c>
      <c r="D4503" s="2" t="s">
        <v>8816</v>
      </c>
      <c r="E4503" s="16"/>
      <c r="F4503" s="16" t="str">
        <f>IF(INDEX(I.Electricity.ES4U17C2,9)="","",INDEX(I.Electricity.ES4U17C2,9))</f>
        <v/>
      </c>
      <c r="G4503" s="16"/>
      <c r="H4503" s="1" t="str">
        <f t="shared" si="136"/>
        <v>Complete</v>
      </c>
      <c r="I4503" s="68" t="s">
        <v>5564</v>
      </c>
    </row>
    <row r="4504" spans="2:9" ht="15" customHeight="1" x14ac:dyDescent="0.25">
      <c r="B4504" s="9" t="s">
        <v>5555</v>
      </c>
      <c r="C4504" s="1">
        <v>10</v>
      </c>
      <c r="D4504" s="2" t="s">
        <v>8816</v>
      </c>
      <c r="E4504" s="16"/>
      <c r="F4504" s="16" t="str">
        <f>IF(INDEX(I.Electricity.ES4U17C2,10)="","",INDEX(I.Electricity.ES4U17C2,10))</f>
        <v/>
      </c>
      <c r="G4504" s="16"/>
      <c r="H4504" s="1" t="str">
        <f t="shared" si="136"/>
        <v>Complete</v>
      </c>
      <c r="I4504" s="68" t="s">
        <v>5565</v>
      </c>
    </row>
    <row r="4505" spans="2:9" ht="15" customHeight="1" x14ac:dyDescent="0.25">
      <c r="B4505" s="9" t="s">
        <v>5555</v>
      </c>
      <c r="C4505" s="1">
        <v>11</v>
      </c>
      <c r="D4505" s="2" t="s">
        <v>8816</v>
      </c>
      <c r="E4505" s="16"/>
      <c r="F4505" s="16" t="str">
        <f>IF(INDEX(I.Electricity.ES4U17C2,11)="","",INDEX(I.Electricity.ES4U17C2,11))</f>
        <v/>
      </c>
      <c r="G4505" s="16"/>
      <c r="H4505" s="1" t="str">
        <f t="shared" si="136"/>
        <v>Complete</v>
      </c>
      <c r="I4505" s="68" t="s">
        <v>5566</v>
      </c>
    </row>
    <row r="4506" spans="2:9" ht="15" customHeight="1" x14ac:dyDescent="0.25">
      <c r="B4506" s="9" t="s">
        <v>5555</v>
      </c>
      <c r="C4506" s="1">
        <v>12</v>
      </c>
      <c r="D4506" s="2" t="s">
        <v>8816</v>
      </c>
      <c r="E4506" s="16"/>
      <c r="F4506" s="16" t="str">
        <f>IF(INDEX(I.Electricity.ES4U17C2,12)="","",INDEX(I.Electricity.ES4U17C2,12))</f>
        <v/>
      </c>
      <c r="G4506" s="16"/>
      <c r="H4506" s="1" t="str">
        <f t="shared" si="136"/>
        <v>Complete</v>
      </c>
      <c r="I4506" s="68" t="s">
        <v>5567</v>
      </c>
    </row>
    <row r="4507" spans="2:9" ht="15" customHeight="1" x14ac:dyDescent="0.25">
      <c r="B4507" s="9" t="s">
        <v>5555</v>
      </c>
      <c r="C4507" s="1">
        <v>13</v>
      </c>
      <c r="D4507" s="2" t="s">
        <v>8816</v>
      </c>
      <c r="E4507" s="16"/>
      <c r="F4507" s="16" t="str">
        <f>IF(INDEX(I.Electricity.ES4U17C2,13)="","",INDEX(I.Electricity.ES4U17C2,13))</f>
        <v/>
      </c>
      <c r="G4507" s="16"/>
      <c r="H4507" s="1" t="str">
        <f t="shared" si="136"/>
        <v>Complete</v>
      </c>
      <c r="I4507" s="68" t="s">
        <v>5568</v>
      </c>
    </row>
    <row r="4508" spans="2:9" ht="15" customHeight="1" x14ac:dyDescent="0.25">
      <c r="B4508" s="9" t="s">
        <v>5555</v>
      </c>
      <c r="C4508" s="1">
        <v>14</v>
      </c>
      <c r="D4508" s="2" t="s">
        <v>8816</v>
      </c>
      <c r="E4508" s="16"/>
      <c r="F4508" s="16" t="str">
        <f>IF(INDEX(I.Electricity.ES4U17C2,14)="","",INDEX(I.Electricity.ES4U17C2,14))</f>
        <v/>
      </c>
      <c r="G4508" s="16"/>
      <c r="H4508" s="1" t="str">
        <f t="shared" si="136"/>
        <v>Complete</v>
      </c>
      <c r="I4508" s="68" t="s">
        <v>5569</v>
      </c>
    </row>
    <row r="4509" spans="2:9" ht="15" customHeight="1" x14ac:dyDescent="0.25">
      <c r="B4509" s="9" t="s">
        <v>5555</v>
      </c>
      <c r="C4509" s="1">
        <v>15</v>
      </c>
      <c r="D4509" s="2" t="s">
        <v>8816</v>
      </c>
      <c r="E4509" s="16"/>
      <c r="F4509" s="16" t="str">
        <f>IF(INDEX(I.Electricity.ES4U17C2,15)="","",INDEX(I.Electricity.ES4U17C2,15))</f>
        <v/>
      </c>
      <c r="G4509" s="16"/>
      <c r="H4509" s="1" t="str">
        <f t="shared" si="136"/>
        <v>Complete</v>
      </c>
      <c r="I4509" s="68" t="s">
        <v>5570</v>
      </c>
    </row>
    <row r="4510" spans="2:9" ht="15" customHeight="1" x14ac:dyDescent="0.25">
      <c r="B4510" s="9" t="s">
        <v>5555</v>
      </c>
      <c r="C4510" s="1">
        <v>16</v>
      </c>
      <c r="D4510" s="2" t="s">
        <v>8816</v>
      </c>
      <c r="E4510" s="16"/>
      <c r="F4510" s="16" t="str">
        <f>IF(INDEX(I.Electricity.ES4U17C2,16)="","",INDEX(I.Electricity.ES4U17C2,16))</f>
        <v/>
      </c>
      <c r="G4510" s="16"/>
      <c r="H4510" s="1" t="str">
        <f t="shared" si="136"/>
        <v>Complete</v>
      </c>
      <c r="I4510" s="68" t="s">
        <v>5571</v>
      </c>
    </row>
    <row r="4511" spans="2:9" ht="15" customHeight="1" x14ac:dyDescent="0.25">
      <c r="B4511" s="9" t="s">
        <v>5555</v>
      </c>
      <c r="C4511" s="1">
        <v>17</v>
      </c>
      <c r="D4511" s="2" t="s">
        <v>8816</v>
      </c>
      <c r="E4511" s="16"/>
      <c r="F4511" s="16" t="str">
        <f>IF(INDEX(I.Electricity.ES4U17C2,17)="","",INDEX(I.Electricity.ES4U17C2,17))</f>
        <v/>
      </c>
      <c r="G4511" s="16"/>
      <c r="H4511" s="1" t="str">
        <f t="shared" si="136"/>
        <v>Complete</v>
      </c>
      <c r="I4511" s="68" t="s">
        <v>5572</v>
      </c>
    </row>
    <row r="4512" spans="2:9" ht="15" customHeight="1" x14ac:dyDescent="0.25">
      <c r="B4512" s="9" t="s">
        <v>5555</v>
      </c>
      <c r="C4512" s="1">
        <v>18</v>
      </c>
      <c r="D4512" s="2" t="s">
        <v>8816</v>
      </c>
      <c r="E4512" s="16"/>
      <c r="F4512" s="16" t="str">
        <f>IF(INDEX(I.Electricity.ES4U17C2,18)="","",INDEX(I.Electricity.ES4U17C2,18))</f>
        <v/>
      </c>
      <c r="G4512" s="16"/>
      <c r="H4512" s="1" t="str">
        <f t="shared" si="136"/>
        <v>Complete</v>
      </c>
      <c r="I4512" s="68" t="s">
        <v>5573</v>
      </c>
    </row>
    <row r="4513" spans="2:9" ht="15" customHeight="1" x14ac:dyDescent="0.25">
      <c r="B4513" s="9" t="s">
        <v>5555</v>
      </c>
      <c r="C4513" s="1">
        <v>19</v>
      </c>
      <c r="D4513" s="2" t="s">
        <v>8816</v>
      </c>
      <c r="E4513" s="16"/>
      <c r="F4513" s="16" t="str">
        <f>IF(INDEX(I.Electricity.ES4U17C2,19)="","",INDEX(I.Electricity.ES4U17C2,19))</f>
        <v/>
      </c>
      <c r="G4513" s="16"/>
      <c r="H4513" s="1" t="str">
        <f t="shared" si="136"/>
        <v>Complete</v>
      </c>
      <c r="I4513" s="68" t="s">
        <v>5574</v>
      </c>
    </row>
    <row r="4514" spans="2:9" ht="15" customHeight="1" x14ac:dyDescent="0.25">
      <c r="B4514" s="9" t="s">
        <v>5555</v>
      </c>
      <c r="C4514" s="1">
        <v>20</v>
      </c>
      <c r="D4514" s="2" t="s">
        <v>8816</v>
      </c>
      <c r="E4514" s="16"/>
      <c r="F4514" s="16" t="str">
        <f>IF(INDEX(I.Electricity.ES4U17C2,20)="","",INDEX(I.Electricity.ES4U17C2,20))</f>
        <v/>
      </c>
      <c r="G4514" s="16"/>
      <c r="H4514" s="1" t="str">
        <f t="shared" si="136"/>
        <v>Complete</v>
      </c>
      <c r="I4514" s="68" t="s">
        <v>5575</v>
      </c>
    </row>
    <row r="4515" spans="2:9" ht="15" customHeight="1" x14ac:dyDescent="0.25">
      <c r="B4515" s="9" t="s">
        <v>5555</v>
      </c>
      <c r="C4515" s="1">
        <v>21</v>
      </c>
      <c r="D4515" s="2" t="s">
        <v>8816</v>
      </c>
      <c r="E4515" s="16"/>
      <c r="F4515" s="16" t="str">
        <f>IF(INDEX(I.Electricity.ES4U17C2,21)="","",INDEX(I.Electricity.ES4U17C2,21))</f>
        <v/>
      </c>
      <c r="G4515" s="16"/>
      <c r="H4515" s="1" t="str">
        <f t="shared" si="136"/>
        <v>Complete</v>
      </c>
      <c r="I4515" s="68" t="s">
        <v>5576</v>
      </c>
    </row>
    <row r="4516" spans="2:9" ht="15" customHeight="1" x14ac:dyDescent="0.25">
      <c r="B4516" s="9" t="s">
        <v>5555</v>
      </c>
      <c r="C4516" s="1">
        <v>22</v>
      </c>
      <c r="D4516" s="2" t="s">
        <v>8816</v>
      </c>
      <c r="E4516" s="16"/>
      <c r="F4516" s="16" t="str">
        <f>IF(INDEX(I.Electricity.ES4U17C2,22)="","",INDEX(I.Electricity.ES4U17C2,22))</f>
        <v/>
      </c>
      <c r="G4516" s="16"/>
      <c r="H4516" s="1" t="str">
        <f t="shared" si="136"/>
        <v>Complete</v>
      </c>
      <c r="I4516" s="68" t="s">
        <v>5577</v>
      </c>
    </row>
    <row r="4517" spans="2:9" ht="15" customHeight="1" x14ac:dyDescent="0.25">
      <c r="B4517" s="9" t="s">
        <v>5555</v>
      </c>
      <c r="C4517" s="1">
        <v>23</v>
      </c>
      <c r="D4517" s="2" t="s">
        <v>8816</v>
      </c>
      <c r="E4517" s="16"/>
      <c r="F4517" s="16" t="str">
        <f>IF(INDEX(I.Electricity.ES4U17C2,23)="","",INDEX(I.Electricity.ES4U17C2,23))</f>
        <v/>
      </c>
      <c r="G4517" s="16"/>
      <c r="H4517" s="1" t="str">
        <f t="shared" si="136"/>
        <v>Complete</v>
      </c>
      <c r="I4517" s="68" t="s">
        <v>5578</v>
      </c>
    </row>
    <row r="4518" spans="2:9" ht="15" customHeight="1" x14ac:dyDescent="0.25">
      <c r="B4518" s="7" t="s">
        <v>5555</v>
      </c>
      <c r="C4518" s="5">
        <v>24</v>
      </c>
      <c r="D4518" s="6" t="s">
        <v>8816</v>
      </c>
      <c r="E4518" s="76"/>
      <c r="F4518" s="76" t="str">
        <f>IF(INDEX(I.Electricity.ES4U17C2,24)="","",INDEX(I.Electricity.ES4U17C2,24))</f>
        <v/>
      </c>
      <c r="G4518" s="76"/>
      <c r="H4518" s="5" t="str">
        <f t="shared" si="136"/>
        <v>Complete</v>
      </c>
      <c r="I4518" s="71" t="s">
        <v>5579</v>
      </c>
    </row>
    <row r="4519" spans="2:9" ht="15" customHeight="1" x14ac:dyDescent="0.25">
      <c r="B4519" s="9" t="s">
        <v>5580</v>
      </c>
      <c r="C4519" s="1">
        <v>1</v>
      </c>
      <c r="D4519" s="2" t="s">
        <v>8817</v>
      </c>
      <c r="E4519" s="16"/>
      <c r="F4519" s="16" t="str">
        <f>IF(INDEX(I.Electricity.ES4U18C2,1)="","",INDEX(I.Electricity.ES4U18C2,1))</f>
        <v/>
      </c>
      <c r="G4519" s="16"/>
      <c r="H4519" s="1" t="str">
        <f t="shared" ref="H4519:H4542" si="137">IF(AND(I.Developer.ES4=TRUE,I.Facility.UnitCount&gt;=18,I.Developer.C2=TRUE,F4519=""),"Incomplete","Complete")</f>
        <v>Complete</v>
      </c>
      <c r="I4519" s="68" t="s">
        <v>5581</v>
      </c>
    </row>
    <row r="4520" spans="2:9" ht="15" customHeight="1" x14ac:dyDescent="0.25">
      <c r="B4520" s="9" t="s">
        <v>5580</v>
      </c>
      <c r="C4520" s="1">
        <v>2</v>
      </c>
      <c r="D4520" s="2" t="s">
        <v>8817</v>
      </c>
      <c r="E4520" s="16"/>
      <c r="F4520" s="16" t="str">
        <f>IF(INDEX(I.Electricity.ES4U18C2,2)="","",INDEX(I.Electricity.ES4U18C2,2))</f>
        <v/>
      </c>
      <c r="G4520" s="16"/>
      <c r="H4520" s="1" t="str">
        <f t="shared" si="137"/>
        <v>Complete</v>
      </c>
      <c r="I4520" s="68" t="s">
        <v>5582</v>
      </c>
    </row>
    <row r="4521" spans="2:9" ht="15" customHeight="1" x14ac:dyDescent="0.25">
      <c r="B4521" s="9" t="s">
        <v>5580</v>
      </c>
      <c r="C4521" s="1">
        <v>3</v>
      </c>
      <c r="D4521" s="2" t="s">
        <v>8817</v>
      </c>
      <c r="E4521" s="16"/>
      <c r="F4521" s="16" t="str">
        <f>IF(INDEX(I.Electricity.ES4U18C2,3)="","",INDEX(I.Electricity.ES4U18C2,3))</f>
        <v/>
      </c>
      <c r="G4521" s="16"/>
      <c r="H4521" s="1" t="str">
        <f t="shared" si="137"/>
        <v>Complete</v>
      </c>
      <c r="I4521" s="68" t="s">
        <v>5583</v>
      </c>
    </row>
    <row r="4522" spans="2:9" ht="15" customHeight="1" x14ac:dyDescent="0.25">
      <c r="B4522" s="9" t="s">
        <v>5580</v>
      </c>
      <c r="C4522" s="1">
        <v>4</v>
      </c>
      <c r="D4522" s="2" t="s">
        <v>8817</v>
      </c>
      <c r="E4522" s="16"/>
      <c r="F4522" s="16" t="str">
        <f>IF(INDEX(I.Electricity.ES4U18C2,4)="","",INDEX(I.Electricity.ES4U18C2,4))</f>
        <v/>
      </c>
      <c r="G4522" s="16"/>
      <c r="H4522" s="1" t="str">
        <f t="shared" si="137"/>
        <v>Complete</v>
      </c>
      <c r="I4522" s="68" t="s">
        <v>5584</v>
      </c>
    </row>
    <row r="4523" spans="2:9" ht="15" customHeight="1" x14ac:dyDescent="0.25">
      <c r="B4523" s="9" t="s">
        <v>5580</v>
      </c>
      <c r="C4523" s="1">
        <v>5</v>
      </c>
      <c r="D4523" s="2" t="s">
        <v>8817</v>
      </c>
      <c r="E4523" s="16"/>
      <c r="F4523" s="16" t="str">
        <f>IF(INDEX(I.Electricity.ES4U18C2,5)="","",INDEX(I.Electricity.ES4U18C2,5))</f>
        <v/>
      </c>
      <c r="G4523" s="16"/>
      <c r="H4523" s="1" t="str">
        <f t="shared" si="137"/>
        <v>Complete</v>
      </c>
      <c r="I4523" s="68" t="s">
        <v>5585</v>
      </c>
    </row>
    <row r="4524" spans="2:9" ht="15" customHeight="1" x14ac:dyDescent="0.25">
      <c r="B4524" s="9" t="s">
        <v>5580</v>
      </c>
      <c r="C4524" s="1">
        <v>6</v>
      </c>
      <c r="D4524" s="2" t="s">
        <v>8817</v>
      </c>
      <c r="E4524" s="16"/>
      <c r="F4524" s="16" t="str">
        <f>IF(INDEX(I.Electricity.ES4U18C2,6)="","",INDEX(I.Electricity.ES4U18C2,6))</f>
        <v/>
      </c>
      <c r="G4524" s="16"/>
      <c r="H4524" s="1" t="str">
        <f t="shared" si="137"/>
        <v>Complete</v>
      </c>
      <c r="I4524" s="68" t="s">
        <v>5586</v>
      </c>
    </row>
    <row r="4525" spans="2:9" ht="15" customHeight="1" x14ac:dyDescent="0.25">
      <c r="B4525" s="9" t="s">
        <v>5580</v>
      </c>
      <c r="C4525" s="1">
        <v>7</v>
      </c>
      <c r="D4525" s="2" t="s">
        <v>8817</v>
      </c>
      <c r="E4525" s="16"/>
      <c r="F4525" s="16" t="str">
        <f>IF(INDEX(I.Electricity.ES4U18C2,7)="","",INDEX(I.Electricity.ES4U18C2,7))</f>
        <v/>
      </c>
      <c r="G4525" s="16"/>
      <c r="H4525" s="1" t="str">
        <f t="shared" si="137"/>
        <v>Complete</v>
      </c>
      <c r="I4525" s="68" t="s">
        <v>5587</v>
      </c>
    </row>
    <row r="4526" spans="2:9" ht="15" customHeight="1" x14ac:dyDescent="0.25">
      <c r="B4526" s="9" t="s">
        <v>5580</v>
      </c>
      <c r="C4526" s="1">
        <v>8</v>
      </c>
      <c r="D4526" s="2" t="s">
        <v>8817</v>
      </c>
      <c r="E4526" s="16"/>
      <c r="F4526" s="16" t="str">
        <f>IF(INDEX(I.Electricity.ES4U18C2,8)="","",INDEX(I.Electricity.ES4U18C2,8))</f>
        <v/>
      </c>
      <c r="G4526" s="16"/>
      <c r="H4526" s="1" t="str">
        <f t="shared" si="137"/>
        <v>Complete</v>
      </c>
      <c r="I4526" s="68" t="s">
        <v>5588</v>
      </c>
    </row>
    <row r="4527" spans="2:9" ht="15" customHeight="1" x14ac:dyDescent="0.25">
      <c r="B4527" s="9" t="s">
        <v>5580</v>
      </c>
      <c r="C4527" s="1">
        <v>9</v>
      </c>
      <c r="D4527" s="2" t="s">
        <v>8817</v>
      </c>
      <c r="E4527" s="16"/>
      <c r="F4527" s="16" t="str">
        <f>IF(INDEX(I.Electricity.ES4U18C2,9)="","",INDEX(I.Electricity.ES4U18C2,9))</f>
        <v/>
      </c>
      <c r="G4527" s="16"/>
      <c r="H4527" s="1" t="str">
        <f t="shared" si="137"/>
        <v>Complete</v>
      </c>
      <c r="I4527" s="68" t="s">
        <v>5589</v>
      </c>
    </row>
    <row r="4528" spans="2:9" ht="15" customHeight="1" x14ac:dyDescent="0.25">
      <c r="B4528" s="9" t="s">
        <v>5580</v>
      </c>
      <c r="C4528" s="1">
        <v>10</v>
      </c>
      <c r="D4528" s="2" t="s">
        <v>8817</v>
      </c>
      <c r="E4528" s="16"/>
      <c r="F4528" s="16" t="str">
        <f>IF(INDEX(I.Electricity.ES4U18C2,10)="","",INDEX(I.Electricity.ES4U18C2,10))</f>
        <v/>
      </c>
      <c r="G4528" s="16"/>
      <c r="H4528" s="1" t="str">
        <f t="shared" si="137"/>
        <v>Complete</v>
      </c>
      <c r="I4528" s="68" t="s">
        <v>5590</v>
      </c>
    </row>
    <row r="4529" spans="2:9" ht="15" customHeight="1" x14ac:dyDescent="0.25">
      <c r="B4529" s="9" t="s">
        <v>5580</v>
      </c>
      <c r="C4529" s="1">
        <v>11</v>
      </c>
      <c r="D4529" s="2" t="s">
        <v>8817</v>
      </c>
      <c r="E4529" s="16"/>
      <c r="F4529" s="16" t="str">
        <f>IF(INDEX(I.Electricity.ES4U18C2,11)="","",INDEX(I.Electricity.ES4U18C2,11))</f>
        <v/>
      </c>
      <c r="G4529" s="16"/>
      <c r="H4529" s="1" t="str">
        <f t="shared" si="137"/>
        <v>Complete</v>
      </c>
      <c r="I4529" s="68" t="s">
        <v>5591</v>
      </c>
    </row>
    <row r="4530" spans="2:9" ht="15" customHeight="1" x14ac:dyDescent="0.25">
      <c r="B4530" s="9" t="s">
        <v>5580</v>
      </c>
      <c r="C4530" s="1">
        <v>12</v>
      </c>
      <c r="D4530" s="2" t="s">
        <v>8817</v>
      </c>
      <c r="E4530" s="16"/>
      <c r="F4530" s="16" t="str">
        <f>IF(INDEX(I.Electricity.ES4U18C2,12)="","",INDEX(I.Electricity.ES4U18C2,12))</f>
        <v/>
      </c>
      <c r="G4530" s="16"/>
      <c r="H4530" s="1" t="str">
        <f t="shared" si="137"/>
        <v>Complete</v>
      </c>
      <c r="I4530" s="68" t="s">
        <v>5592</v>
      </c>
    </row>
    <row r="4531" spans="2:9" ht="15" customHeight="1" x14ac:dyDescent="0.25">
      <c r="B4531" s="9" t="s">
        <v>5580</v>
      </c>
      <c r="C4531" s="1">
        <v>13</v>
      </c>
      <c r="D4531" s="2" t="s">
        <v>8817</v>
      </c>
      <c r="E4531" s="16"/>
      <c r="F4531" s="16" t="str">
        <f>IF(INDEX(I.Electricity.ES4U18C2,13)="","",INDEX(I.Electricity.ES4U18C2,13))</f>
        <v/>
      </c>
      <c r="G4531" s="16"/>
      <c r="H4531" s="1" t="str">
        <f t="shared" si="137"/>
        <v>Complete</v>
      </c>
      <c r="I4531" s="68" t="s">
        <v>5593</v>
      </c>
    </row>
    <row r="4532" spans="2:9" ht="15" customHeight="1" x14ac:dyDescent="0.25">
      <c r="B4532" s="9" t="s">
        <v>5580</v>
      </c>
      <c r="C4532" s="1">
        <v>14</v>
      </c>
      <c r="D4532" s="2" t="s">
        <v>8817</v>
      </c>
      <c r="E4532" s="16"/>
      <c r="F4532" s="16" t="str">
        <f>IF(INDEX(I.Electricity.ES4U18C2,14)="","",INDEX(I.Electricity.ES4U18C2,14))</f>
        <v/>
      </c>
      <c r="G4532" s="16"/>
      <c r="H4532" s="1" t="str">
        <f t="shared" si="137"/>
        <v>Complete</v>
      </c>
      <c r="I4532" s="68" t="s">
        <v>5594</v>
      </c>
    </row>
    <row r="4533" spans="2:9" ht="15" customHeight="1" x14ac:dyDescent="0.25">
      <c r="B4533" s="9" t="s">
        <v>5580</v>
      </c>
      <c r="C4533" s="1">
        <v>15</v>
      </c>
      <c r="D4533" s="2" t="s">
        <v>8817</v>
      </c>
      <c r="E4533" s="16"/>
      <c r="F4533" s="16" t="str">
        <f>IF(INDEX(I.Electricity.ES4U18C2,15)="","",INDEX(I.Electricity.ES4U18C2,15))</f>
        <v/>
      </c>
      <c r="G4533" s="16"/>
      <c r="H4533" s="1" t="str">
        <f t="shared" si="137"/>
        <v>Complete</v>
      </c>
      <c r="I4533" s="68" t="s">
        <v>5595</v>
      </c>
    </row>
    <row r="4534" spans="2:9" ht="15" customHeight="1" x14ac:dyDescent="0.25">
      <c r="B4534" s="9" t="s">
        <v>5580</v>
      </c>
      <c r="C4534" s="1">
        <v>16</v>
      </c>
      <c r="D4534" s="2" t="s">
        <v>8817</v>
      </c>
      <c r="E4534" s="16"/>
      <c r="F4534" s="16" t="str">
        <f>IF(INDEX(I.Electricity.ES4U18C2,16)="","",INDEX(I.Electricity.ES4U18C2,16))</f>
        <v/>
      </c>
      <c r="G4534" s="16"/>
      <c r="H4534" s="1" t="str">
        <f t="shared" si="137"/>
        <v>Complete</v>
      </c>
      <c r="I4534" s="68" t="s">
        <v>5596</v>
      </c>
    </row>
    <row r="4535" spans="2:9" ht="15" customHeight="1" x14ac:dyDescent="0.25">
      <c r="B4535" s="9" t="s">
        <v>5580</v>
      </c>
      <c r="C4535" s="1">
        <v>17</v>
      </c>
      <c r="D4535" s="2" t="s">
        <v>8817</v>
      </c>
      <c r="E4535" s="16"/>
      <c r="F4535" s="16" t="str">
        <f>IF(INDEX(I.Electricity.ES4U18C2,17)="","",INDEX(I.Electricity.ES4U18C2,17))</f>
        <v/>
      </c>
      <c r="G4535" s="16"/>
      <c r="H4535" s="1" t="str">
        <f t="shared" si="137"/>
        <v>Complete</v>
      </c>
      <c r="I4535" s="68" t="s">
        <v>5597</v>
      </c>
    </row>
    <row r="4536" spans="2:9" ht="15" customHeight="1" x14ac:dyDescent="0.25">
      <c r="B4536" s="9" t="s">
        <v>5580</v>
      </c>
      <c r="C4536" s="1">
        <v>18</v>
      </c>
      <c r="D4536" s="2" t="s">
        <v>8817</v>
      </c>
      <c r="E4536" s="16"/>
      <c r="F4536" s="16" t="str">
        <f>IF(INDEX(I.Electricity.ES4U18C2,18)="","",INDEX(I.Electricity.ES4U18C2,18))</f>
        <v/>
      </c>
      <c r="G4536" s="16"/>
      <c r="H4536" s="1" t="str">
        <f t="shared" si="137"/>
        <v>Complete</v>
      </c>
      <c r="I4536" s="68" t="s">
        <v>5598</v>
      </c>
    </row>
    <row r="4537" spans="2:9" ht="15" customHeight="1" x14ac:dyDescent="0.25">
      <c r="B4537" s="9" t="s">
        <v>5580</v>
      </c>
      <c r="C4537" s="1">
        <v>19</v>
      </c>
      <c r="D4537" s="2" t="s">
        <v>8817</v>
      </c>
      <c r="E4537" s="16"/>
      <c r="F4537" s="16" t="str">
        <f>IF(INDEX(I.Electricity.ES4U18C2,19)="","",INDEX(I.Electricity.ES4U18C2,19))</f>
        <v/>
      </c>
      <c r="G4537" s="16"/>
      <c r="H4537" s="1" t="str">
        <f t="shared" si="137"/>
        <v>Complete</v>
      </c>
      <c r="I4537" s="68" t="s">
        <v>5599</v>
      </c>
    </row>
    <row r="4538" spans="2:9" ht="15" customHeight="1" x14ac:dyDescent="0.25">
      <c r="B4538" s="9" t="s">
        <v>5580</v>
      </c>
      <c r="C4538" s="1">
        <v>20</v>
      </c>
      <c r="D4538" s="2" t="s">
        <v>8817</v>
      </c>
      <c r="E4538" s="16"/>
      <c r="F4538" s="16" t="str">
        <f>IF(INDEX(I.Electricity.ES4U18C2,20)="","",INDEX(I.Electricity.ES4U18C2,20))</f>
        <v/>
      </c>
      <c r="G4538" s="16"/>
      <c r="H4538" s="1" t="str">
        <f t="shared" si="137"/>
        <v>Complete</v>
      </c>
      <c r="I4538" s="68" t="s">
        <v>5600</v>
      </c>
    </row>
    <row r="4539" spans="2:9" ht="15" customHeight="1" x14ac:dyDescent="0.25">
      <c r="B4539" s="9" t="s">
        <v>5580</v>
      </c>
      <c r="C4539" s="1">
        <v>21</v>
      </c>
      <c r="D4539" s="2" t="s">
        <v>8817</v>
      </c>
      <c r="E4539" s="16"/>
      <c r="F4539" s="16" t="str">
        <f>IF(INDEX(I.Electricity.ES4U18C2,21)="","",INDEX(I.Electricity.ES4U18C2,21))</f>
        <v/>
      </c>
      <c r="G4539" s="16"/>
      <c r="H4539" s="1" t="str">
        <f t="shared" si="137"/>
        <v>Complete</v>
      </c>
      <c r="I4539" s="68" t="s">
        <v>5601</v>
      </c>
    </row>
    <row r="4540" spans="2:9" ht="15" customHeight="1" x14ac:dyDescent="0.25">
      <c r="B4540" s="9" t="s">
        <v>5580</v>
      </c>
      <c r="C4540" s="1">
        <v>22</v>
      </c>
      <c r="D4540" s="2" t="s">
        <v>8817</v>
      </c>
      <c r="E4540" s="16"/>
      <c r="F4540" s="16" t="str">
        <f>IF(INDEX(I.Electricity.ES4U18C2,22)="","",INDEX(I.Electricity.ES4U18C2,22))</f>
        <v/>
      </c>
      <c r="G4540" s="16"/>
      <c r="H4540" s="1" t="str">
        <f t="shared" si="137"/>
        <v>Complete</v>
      </c>
      <c r="I4540" s="68" t="s">
        <v>5602</v>
      </c>
    </row>
    <row r="4541" spans="2:9" ht="15" customHeight="1" x14ac:dyDescent="0.25">
      <c r="B4541" s="9" t="s">
        <v>5580</v>
      </c>
      <c r="C4541" s="1">
        <v>23</v>
      </c>
      <c r="D4541" s="2" t="s">
        <v>8817</v>
      </c>
      <c r="E4541" s="16"/>
      <c r="F4541" s="16" t="str">
        <f>IF(INDEX(I.Electricity.ES4U18C2,23)="","",INDEX(I.Electricity.ES4U18C2,23))</f>
        <v/>
      </c>
      <c r="G4541" s="16"/>
      <c r="H4541" s="1" t="str">
        <f t="shared" si="137"/>
        <v>Complete</v>
      </c>
      <c r="I4541" s="68" t="s">
        <v>5603</v>
      </c>
    </row>
    <row r="4542" spans="2:9" ht="15" customHeight="1" x14ac:dyDescent="0.25">
      <c r="B4542" s="7" t="s">
        <v>5580</v>
      </c>
      <c r="C4542" s="5">
        <v>24</v>
      </c>
      <c r="D4542" s="6" t="s">
        <v>8817</v>
      </c>
      <c r="E4542" s="76"/>
      <c r="F4542" s="76" t="str">
        <f>IF(INDEX(I.Electricity.ES4U18C2,24)="","",INDEX(I.Electricity.ES4U18C2,24))</f>
        <v/>
      </c>
      <c r="G4542" s="76"/>
      <c r="H4542" s="5" t="str">
        <f t="shared" si="137"/>
        <v>Complete</v>
      </c>
      <c r="I4542" s="71" t="s">
        <v>5604</v>
      </c>
    </row>
    <row r="4543" spans="2:9" ht="15" customHeight="1" x14ac:dyDescent="0.25">
      <c r="B4543" s="9" t="s">
        <v>5605</v>
      </c>
      <c r="C4543" s="1">
        <v>1</v>
      </c>
      <c r="D4543" s="2" t="s">
        <v>8818</v>
      </c>
      <c r="E4543" s="16"/>
      <c r="F4543" s="16" t="str">
        <f>IF(INDEX(I.Electricity.ES4U19C2,1)="","",INDEX(I.Electricity.ES4U19C2,1))</f>
        <v/>
      </c>
      <c r="G4543" s="16"/>
      <c r="H4543" s="1" t="str">
        <f t="shared" ref="H4543:H4566" si="138">IF(AND(I.Developer.ES4=TRUE,I.Facility.UnitCount&gt;=19,I.Developer.C2=TRUE,F4543=""),"Incomplete","Complete")</f>
        <v>Complete</v>
      </c>
      <c r="I4543" s="68" t="s">
        <v>5606</v>
      </c>
    </row>
    <row r="4544" spans="2:9" ht="15" customHeight="1" x14ac:dyDescent="0.25">
      <c r="B4544" s="9" t="s">
        <v>5605</v>
      </c>
      <c r="C4544" s="1">
        <v>2</v>
      </c>
      <c r="D4544" s="2" t="s">
        <v>8818</v>
      </c>
      <c r="E4544" s="16"/>
      <c r="F4544" s="16" t="str">
        <f>IF(INDEX(I.Electricity.ES4U19C2,2)="","",INDEX(I.Electricity.ES4U19C2,2))</f>
        <v/>
      </c>
      <c r="G4544" s="16"/>
      <c r="H4544" s="1" t="str">
        <f t="shared" si="138"/>
        <v>Complete</v>
      </c>
      <c r="I4544" s="68" t="s">
        <v>5607</v>
      </c>
    </row>
    <row r="4545" spans="2:9" ht="15" customHeight="1" x14ac:dyDescent="0.25">
      <c r="B4545" s="9" t="s">
        <v>5605</v>
      </c>
      <c r="C4545" s="1">
        <v>3</v>
      </c>
      <c r="D4545" s="2" t="s">
        <v>8818</v>
      </c>
      <c r="E4545" s="16"/>
      <c r="F4545" s="16" t="str">
        <f>IF(INDEX(I.Electricity.ES4U19C2,3)="","",INDEX(I.Electricity.ES4U19C2,3))</f>
        <v/>
      </c>
      <c r="G4545" s="16"/>
      <c r="H4545" s="1" t="str">
        <f t="shared" si="138"/>
        <v>Complete</v>
      </c>
      <c r="I4545" s="68" t="s">
        <v>5608</v>
      </c>
    </row>
    <row r="4546" spans="2:9" ht="15" customHeight="1" x14ac:dyDescent="0.25">
      <c r="B4546" s="9" t="s">
        <v>5605</v>
      </c>
      <c r="C4546" s="1">
        <v>4</v>
      </c>
      <c r="D4546" s="2" t="s">
        <v>8818</v>
      </c>
      <c r="E4546" s="16"/>
      <c r="F4546" s="16" t="str">
        <f>IF(INDEX(I.Electricity.ES4U19C2,4)="","",INDEX(I.Electricity.ES4U19C2,4))</f>
        <v/>
      </c>
      <c r="G4546" s="16"/>
      <c r="H4546" s="1" t="str">
        <f t="shared" si="138"/>
        <v>Complete</v>
      </c>
      <c r="I4546" s="68" t="s">
        <v>5609</v>
      </c>
    </row>
    <row r="4547" spans="2:9" ht="15" customHeight="1" x14ac:dyDescent="0.25">
      <c r="B4547" s="9" t="s">
        <v>5605</v>
      </c>
      <c r="C4547" s="1">
        <v>5</v>
      </c>
      <c r="D4547" s="2" t="s">
        <v>8818</v>
      </c>
      <c r="E4547" s="16"/>
      <c r="F4547" s="16" t="str">
        <f>IF(INDEX(I.Electricity.ES4U19C2,5)="","",INDEX(I.Electricity.ES4U19C2,5))</f>
        <v/>
      </c>
      <c r="G4547" s="16"/>
      <c r="H4547" s="1" t="str">
        <f t="shared" si="138"/>
        <v>Complete</v>
      </c>
      <c r="I4547" s="68" t="s">
        <v>5610</v>
      </c>
    </row>
    <row r="4548" spans="2:9" ht="15" customHeight="1" x14ac:dyDescent="0.25">
      <c r="B4548" s="9" t="s">
        <v>5605</v>
      </c>
      <c r="C4548" s="1">
        <v>6</v>
      </c>
      <c r="D4548" s="2" t="s">
        <v>8818</v>
      </c>
      <c r="E4548" s="16"/>
      <c r="F4548" s="16" t="str">
        <f>IF(INDEX(I.Electricity.ES4U19C2,6)="","",INDEX(I.Electricity.ES4U19C2,6))</f>
        <v/>
      </c>
      <c r="G4548" s="16"/>
      <c r="H4548" s="1" t="str">
        <f t="shared" si="138"/>
        <v>Complete</v>
      </c>
      <c r="I4548" s="68" t="s">
        <v>5611</v>
      </c>
    </row>
    <row r="4549" spans="2:9" ht="15" customHeight="1" x14ac:dyDescent="0.25">
      <c r="B4549" s="9" t="s">
        <v>5605</v>
      </c>
      <c r="C4549" s="1">
        <v>7</v>
      </c>
      <c r="D4549" s="2" t="s">
        <v>8818</v>
      </c>
      <c r="E4549" s="16"/>
      <c r="F4549" s="16" t="str">
        <f>IF(INDEX(I.Electricity.ES4U19C2,7)="","",INDEX(I.Electricity.ES4U19C2,7))</f>
        <v/>
      </c>
      <c r="G4549" s="16"/>
      <c r="H4549" s="1" t="str">
        <f t="shared" si="138"/>
        <v>Complete</v>
      </c>
      <c r="I4549" s="68" t="s">
        <v>5612</v>
      </c>
    </row>
    <row r="4550" spans="2:9" ht="15" customHeight="1" x14ac:dyDescent="0.25">
      <c r="B4550" s="9" t="s">
        <v>5605</v>
      </c>
      <c r="C4550" s="1">
        <v>8</v>
      </c>
      <c r="D4550" s="2" t="s">
        <v>8818</v>
      </c>
      <c r="E4550" s="16"/>
      <c r="F4550" s="16" t="str">
        <f>IF(INDEX(I.Electricity.ES4U19C2,8)="","",INDEX(I.Electricity.ES4U19C2,8))</f>
        <v/>
      </c>
      <c r="G4550" s="16"/>
      <c r="H4550" s="1" t="str">
        <f t="shared" si="138"/>
        <v>Complete</v>
      </c>
      <c r="I4550" s="68" t="s">
        <v>5613</v>
      </c>
    </row>
    <row r="4551" spans="2:9" ht="15" customHeight="1" x14ac:dyDescent="0.25">
      <c r="B4551" s="9" t="s">
        <v>5605</v>
      </c>
      <c r="C4551" s="1">
        <v>9</v>
      </c>
      <c r="D4551" s="2" t="s">
        <v>8818</v>
      </c>
      <c r="E4551" s="16"/>
      <c r="F4551" s="16" t="str">
        <f>IF(INDEX(I.Electricity.ES4U19C2,9)="","",INDEX(I.Electricity.ES4U19C2,9))</f>
        <v/>
      </c>
      <c r="G4551" s="16"/>
      <c r="H4551" s="1" t="str">
        <f t="shared" si="138"/>
        <v>Complete</v>
      </c>
      <c r="I4551" s="68" t="s">
        <v>5614</v>
      </c>
    </row>
    <row r="4552" spans="2:9" ht="15" customHeight="1" x14ac:dyDescent="0.25">
      <c r="B4552" s="9" t="s">
        <v>5605</v>
      </c>
      <c r="C4552" s="1">
        <v>10</v>
      </c>
      <c r="D4552" s="2" t="s">
        <v>8818</v>
      </c>
      <c r="E4552" s="16"/>
      <c r="F4552" s="16" t="str">
        <f>IF(INDEX(I.Electricity.ES4U19C2,10)="","",INDEX(I.Electricity.ES4U19C2,10))</f>
        <v/>
      </c>
      <c r="G4552" s="16"/>
      <c r="H4552" s="1" t="str">
        <f t="shared" si="138"/>
        <v>Complete</v>
      </c>
      <c r="I4552" s="68" t="s">
        <v>5615</v>
      </c>
    </row>
    <row r="4553" spans="2:9" ht="15" customHeight="1" x14ac:dyDescent="0.25">
      <c r="B4553" s="9" t="s">
        <v>5605</v>
      </c>
      <c r="C4553" s="1">
        <v>11</v>
      </c>
      <c r="D4553" s="2" t="s">
        <v>8818</v>
      </c>
      <c r="E4553" s="16"/>
      <c r="F4553" s="16" t="str">
        <f>IF(INDEX(I.Electricity.ES4U19C2,11)="","",INDEX(I.Electricity.ES4U19C2,11))</f>
        <v/>
      </c>
      <c r="G4553" s="16"/>
      <c r="H4553" s="1" t="str">
        <f t="shared" si="138"/>
        <v>Complete</v>
      </c>
      <c r="I4553" s="68" t="s">
        <v>5616</v>
      </c>
    </row>
    <row r="4554" spans="2:9" ht="15" customHeight="1" x14ac:dyDescent="0.25">
      <c r="B4554" s="9" t="s">
        <v>5605</v>
      </c>
      <c r="C4554" s="1">
        <v>12</v>
      </c>
      <c r="D4554" s="2" t="s">
        <v>8818</v>
      </c>
      <c r="E4554" s="16"/>
      <c r="F4554" s="16" t="str">
        <f>IF(INDEX(I.Electricity.ES4U19C2,12)="","",INDEX(I.Electricity.ES4U19C2,12))</f>
        <v/>
      </c>
      <c r="G4554" s="16"/>
      <c r="H4554" s="1" t="str">
        <f t="shared" si="138"/>
        <v>Complete</v>
      </c>
      <c r="I4554" s="68" t="s">
        <v>5617</v>
      </c>
    </row>
    <row r="4555" spans="2:9" ht="15" customHeight="1" x14ac:dyDescent="0.25">
      <c r="B4555" s="9" t="s">
        <v>5605</v>
      </c>
      <c r="C4555" s="1">
        <v>13</v>
      </c>
      <c r="D4555" s="2" t="s">
        <v>8818</v>
      </c>
      <c r="E4555" s="16"/>
      <c r="F4555" s="16" t="str">
        <f>IF(INDEX(I.Electricity.ES4U19C2,13)="","",INDEX(I.Electricity.ES4U19C2,13))</f>
        <v/>
      </c>
      <c r="G4555" s="16"/>
      <c r="H4555" s="1" t="str">
        <f t="shared" si="138"/>
        <v>Complete</v>
      </c>
      <c r="I4555" s="68" t="s">
        <v>5618</v>
      </c>
    </row>
    <row r="4556" spans="2:9" ht="15" customHeight="1" x14ac:dyDescent="0.25">
      <c r="B4556" s="9" t="s">
        <v>5605</v>
      </c>
      <c r="C4556" s="1">
        <v>14</v>
      </c>
      <c r="D4556" s="2" t="s">
        <v>8818</v>
      </c>
      <c r="E4556" s="16"/>
      <c r="F4556" s="16" t="str">
        <f>IF(INDEX(I.Electricity.ES4U19C2,14)="","",INDEX(I.Electricity.ES4U19C2,14))</f>
        <v/>
      </c>
      <c r="G4556" s="16"/>
      <c r="H4556" s="1" t="str">
        <f t="shared" si="138"/>
        <v>Complete</v>
      </c>
      <c r="I4556" s="68" t="s">
        <v>5619</v>
      </c>
    </row>
    <row r="4557" spans="2:9" ht="15" customHeight="1" x14ac:dyDescent="0.25">
      <c r="B4557" s="9" t="s">
        <v>5605</v>
      </c>
      <c r="C4557" s="1">
        <v>15</v>
      </c>
      <c r="D4557" s="2" t="s">
        <v>8818</v>
      </c>
      <c r="E4557" s="16"/>
      <c r="F4557" s="16" t="str">
        <f>IF(INDEX(I.Electricity.ES4U19C2,15)="","",INDEX(I.Electricity.ES4U19C2,15))</f>
        <v/>
      </c>
      <c r="G4557" s="16"/>
      <c r="H4557" s="1" t="str">
        <f t="shared" si="138"/>
        <v>Complete</v>
      </c>
      <c r="I4557" s="68" t="s">
        <v>5620</v>
      </c>
    </row>
    <row r="4558" spans="2:9" ht="15" customHeight="1" x14ac:dyDescent="0.25">
      <c r="B4558" s="9" t="s">
        <v>5605</v>
      </c>
      <c r="C4558" s="1">
        <v>16</v>
      </c>
      <c r="D4558" s="2" t="s">
        <v>8818</v>
      </c>
      <c r="E4558" s="16"/>
      <c r="F4558" s="16" t="str">
        <f>IF(INDEX(I.Electricity.ES4U19C2,16)="","",INDEX(I.Electricity.ES4U19C2,16))</f>
        <v/>
      </c>
      <c r="G4558" s="16"/>
      <c r="H4558" s="1" t="str">
        <f t="shared" si="138"/>
        <v>Complete</v>
      </c>
      <c r="I4558" s="68" t="s">
        <v>5621</v>
      </c>
    </row>
    <row r="4559" spans="2:9" ht="15" customHeight="1" x14ac:dyDescent="0.25">
      <c r="B4559" s="9" t="s">
        <v>5605</v>
      </c>
      <c r="C4559" s="1">
        <v>17</v>
      </c>
      <c r="D4559" s="2" t="s">
        <v>8818</v>
      </c>
      <c r="E4559" s="16"/>
      <c r="F4559" s="16" t="str">
        <f>IF(INDEX(I.Electricity.ES4U19C2,17)="","",INDEX(I.Electricity.ES4U19C2,17))</f>
        <v/>
      </c>
      <c r="G4559" s="16"/>
      <c r="H4559" s="1" t="str">
        <f t="shared" si="138"/>
        <v>Complete</v>
      </c>
      <c r="I4559" s="68" t="s">
        <v>5622</v>
      </c>
    </row>
    <row r="4560" spans="2:9" ht="15" customHeight="1" x14ac:dyDescent="0.25">
      <c r="B4560" s="9" t="s">
        <v>5605</v>
      </c>
      <c r="C4560" s="1">
        <v>18</v>
      </c>
      <c r="D4560" s="2" t="s">
        <v>8818</v>
      </c>
      <c r="E4560" s="16"/>
      <c r="F4560" s="16" t="str">
        <f>IF(INDEX(I.Electricity.ES4U19C2,18)="","",INDEX(I.Electricity.ES4U19C2,18))</f>
        <v/>
      </c>
      <c r="G4560" s="16"/>
      <c r="H4560" s="1" t="str">
        <f t="shared" si="138"/>
        <v>Complete</v>
      </c>
      <c r="I4560" s="68" t="s">
        <v>5623</v>
      </c>
    </row>
    <row r="4561" spans="2:9" ht="15" customHeight="1" x14ac:dyDescent="0.25">
      <c r="B4561" s="9" t="s">
        <v>5605</v>
      </c>
      <c r="C4561" s="1">
        <v>19</v>
      </c>
      <c r="D4561" s="2" t="s">
        <v>8818</v>
      </c>
      <c r="E4561" s="16"/>
      <c r="F4561" s="16" t="str">
        <f>IF(INDEX(I.Electricity.ES4U19C2,19)="","",INDEX(I.Electricity.ES4U19C2,19))</f>
        <v/>
      </c>
      <c r="G4561" s="16"/>
      <c r="H4561" s="1" t="str">
        <f t="shared" si="138"/>
        <v>Complete</v>
      </c>
      <c r="I4561" s="68" t="s">
        <v>5624</v>
      </c>
    </row>
    <row r="4562" spans="2:9" ht="15" customHeight="1" x14ac:dyDescent="0.25">
      <c r="B4562" s="9" t="s">
        <v>5605</v>
      </c>
      <c r="C4562" s="1">
        <v>20</v>
      </c>
      <c r="D4562" s="2" t="s">
        <v>8818</v>
      </c>
      <c r="E4562" s="16"/>
      <c r="F4562" s="16" t="str">
        <f>IF(INDEX(I.Electricity.ES4U19C2,20)="","",INDEX(I.Electricity.ES4U19C2,20))</f>
        <v/>
      </c>
      <c r="G4562" s="16"/>
      <c r="H4562" s="1" t="str">
        <f t="shared" si="138"/>
        <v>Complete</v>
      </c>
      <c r="I4562" s="68" t="s">
        <v>5625</v>
      </c>
    </row>
    <row r="4563" spans="2:9" ht="15" customHeight="1" x14ac:dyDescent="0.25">
      <c r="B4563" s="9" t="s">
        <v>5605</v>
      </c>
      <c r="C4563" s="1">
        <v>21</v>
      </c>
      <c r="D4563" s="2" t="s">
        <v>8818</v>
      </c>
      <c r="E4563" s="16"/>
      <c r="F4563" s="16" t="str">
        <f>IF(INDEX(I.Electricity.ES4U19C2,21)="","",INDEX(I.Electricity.ES4U19C2,21))</f>
        <v/>
      </c>
      <c r="G4563" s="16"/>
      <c r="H4563" s="1" t="str">
        <f t="shared" si="138"/>
        <v>Complete</v>
      </c>
      <c r="I4563" s="68" t="s">
        <v>5626</v>
      </c>
    </row>
    <row r="4564" spans="2:9" ht="15" customHeight="1" x14ac:dyDescent="0.25">
      <c r="B4564" s="9" t="s">
        <v>5605</v>
      </c>
      <c r="C4564" s="1">
        <v>22</v>
      </c>
      <c r="D4564" s="2" t="s">
        <v>8818</v>
      </c>
      <c r="E4564" s="16"/>
      <c r="F4564" s="16" t="str">
        <f>IF(INDEX(I.Electricity.ES4U19C2,22)="","",INDEX(I.Electricity.ES4U19C2,22))</f>
        <v/>
      </c>
      <c r="G4564" s="16"/>
      <c r="H4564" s="1" t="str">
        <f t="shared" si="138"/>
        <v>Complete</v>
      </c>
      <c r="I4564" s="68" t="s">
        <v>5627</v>
      </c>
    </row>
    <row r="4565" spans="2:9" ht="15" customHeight="1" x14ac:dyDescent="0.25">
      <c r="B4565" s="9" t="s">
        <v>5605</v>
      </c>
      <c r="C4565" s="1">
        <v>23</v>
      </c>
      <c r="D4565" s="2" t="s">
        <v>8818</v>
      </c>
      <c r="E4565" s="16"/>
      <c r="F4565" s="16" t="str">
        <f>IF(INDEX(I.Electricity.ES4U19C2,23)="","",INDEX(I.Electricity.ES4U19C2,23))</f>
        <v/>
      </c>
      <c r="G4565" s="16"/>
      <c r="H4565" s="1" t="str">
        <f t="shared" si="138"/>
        <v>Complete</v>
      </c>
      <c r="I4565" s="68" t="s">
        <v>5628</v>
      </c>
    </row>
    <row r="4566" spans="2:9" ht="15" customHeight="1" x14ac:dyDescent="0.25">
      <c r="B4566" s="7" t="s">
        <v>5605</v>
      </c>
      <c r="C4566" s="5">
        <v>24</v>
      </c>
      <c r="D4566" s="6" t="s">
        <v>8818</v>
      </c>
      <c r="E4566" s="76"/>
      <c r="F4566" s="76" t="str">
        <f>IF(INDEX(I.Electricity.ES4U19C2,24)="","",INDEX(I.Electricity.ES4U19C2,24))</f>
        <v/>
      </c>
      <c r="G4566" s="76"/>
      <c r="H4566" s="5" t="str">
        <f t="shared" si="138"/>
        <v>Complete</v>
      </c>
      <c r="I4566" s="71" t="s">
        <v>5629</v>
      </c>
    </row>
    <row r="4567" spans="2:9" ht="15" customHeight="1" x14ac:dyDescent="0.25">
      <c r="B4567" s="9" t="s">
        <v>5630</v>
      </c>
      <c r="C4567" s="1">
        <v>1</v>
      </c>
      <c r="D4567" s="2" t="s">
        <v>8819</v>
      </c>
      <c r="E4567" s="16"/>
      <c r="F4567" s="16" t="str">
        <f>IF(INDEX(I.Electricity.ES4U20C2,1)="","",INDEX(I.Electricity.ES4U20C2,1))</f>
        <v/>
      </c>
      <c r="G4567" s="16"/>
      <c r="H4567" s="1" t="str">
        <f t="shared" ref="H4567:H4590" si="139">IF(AND(I.Developer.ES4=TRUE,I.Facility.UnitCount&gt;=20,I.Developer.C2=TRUE,F4567=""),"Incomplete","Complete")</f>
        <v>Complete</v>
      </c>
      <c r="I4567" s="68" t="s">
        <v>5631</v>
      </c>
    </row>
    <row r="4568" spans="2:9" ht="15" customHeight="1" x14ac:dyDescent="0.25">
      <c r="B4568" s="9" t="s">
        <v>5630</v>
      </c>
      <c r="C4568" s="1">
        <v>2</v>
      </c>
      <c r="D4568" s="2" t="s">
        <v>8819</v>
      </c>
      <c r="E4568" s="16"/>
      <c r="F4568" s="16" t="str">
        <f>IF(INDEX(I.Electricity.ES4U20C2,2)="","",INDEX(I.Electricity.ES4U20C2,2))</f>
        <v/>
      </c>
      <c r="G4568" s="16"/>
      <c r="H4568" s="1" t="str">
        <f t="shared" si="139"/>
        <v>Complete</v>
      </c>
      <c r="I4568" s="68" t="s">
        <v>5632</v>
      </c>
    </row>
    <row r="4569" spans="2:9" ht="15" customHeight="1" x14ac:dyDescent="0.25">
      <c r="B4569" s="9" t="s">
        <v>5630</v>
      </c>
      <c r="C4569" s="1">
        <v>3</v>
      </c>
      <c r="D4569" s="2" t="s">
        <v>8819</v>
      </c>
      <c r="E4569" s="16"/>
      <c r="F4569" s="16" t="str">
        <f>IF(INDEX(I.Electricity.ES4U20C2,3)="","",INDEX(I.Electricity.ES4U20C2,3))</f>
        <v/>
      </c>
      <c r="G4569" s="16"/>
      <c r="H4569" s="1" t="str">
        <f t="shared" si="139"/>
        <v>Complete</v>
      </c>
      <c r="I4569" s="68" t="s">
        <v>5633</v>
      </c>
    </row>
    <row r="4570" spans="2:9" ht="15" customHeight="1" x14ac:dyDescent="0.25">
      <c r="B4570" s="9" t="s">
        <v>5630</v>
      </c>
      <c r="C4570" s="1">
        <v>4</v>
      </c>
      <c r="D4570" s="2" t="s">
        <v>8819</v>
      </c>
      <c r="E4570" s="16"/>
      <c r="F4570" s="16" t="str">
        <f>IF(INDEX(I.Electricity.ES4U20C2,4)="","",INDEX(I.Electricity.ES4U20C2,4))</f>
        <v/>
      </c>
      <c r="G4570" s="16"/>
      <c r="H4570" s="1" t="str">
        <f t="shared" si="139"/>
        <v>Complete</v>
      </c>
      <c r="I4570" s="68" t="s">
        <v>5634</v>
      </c>
    </row>
    <row r="4571" spans="2:9" ht="15" customHeight="1" x14ac:dyDescent="0.25">
      <c r="B4571" s="9" t="s">
        <v>5630</v>
      </c>
      <c r="C4571" s="1">
        <v>5</v>
      </c>
      <c r="D4571" s="2" t="s">
        <v>8819</v>
      </c>
      <c r="E4571" s="16"/>
      <c r="F4571" s="16" t="str">
        <f>IF(INDEX(I.Electricity.ES4U20C2,5)="","",INDEX(I.Electricity.ES4U20C2,5))</f>
        <v/>
      </c>
      <c r="G4571" s="16"/>
      <c r="H4571" s="1" t="str">
        <f t="shared" si="139"/>
        <v>Complete</v>
      </c>
      <c r="I4571" s="68" t="s">
        <v>5635</v>
      </c>
    </row>
    <row r="4572" spans="2:9" ht="15" customHeight="1" x14ac:dyDescent="0.25">
      <c r="B4572" s="9" t="s">
        <v>5630</v>
      </c>
      <c r="C4572" s="1">
        <v>6</v>
      </c>
      <c r="D4572" s="2" t="s">
        <v>8819</v>
      </c>
      <c r="E4572" s="16"/>
      <c r="F4572" s="16" t="str">
        <f>IF(INDEX(I.Electricity.ES4U20C2,6)="","",INDEX(I.Electricity.ES4U20C2,6))</f>
        <v/>
      </c>
      <c r="G4572" s="16"/>
      <c r="H4572" s="1" t="str">
        <f t="shared" si="139"/>
        <v>Complete</v>
      </c>
      <c r="I4572" s="68" t="s">
        <v>5636</v>
      </c>
    </row>
    <row r="4573" spans="2:9" ht="15" customHeight="1" x14ac:dyDescent="0.25">
      <c r="B4573" s="9" t="s">
        <v>5630</v>
      </c>
      <c r="C4573" s="1">
        <v>7</v>
      </c>
      <c r="D4573" s="2" t="s">
        <v>8819</v>
      </c>
      <c r="E4573" s="16"/>
      <c r="F4573" s="16" t="str">
        <f>IF(INDEX(I.Electricity.ES4U20C2,7)="","",INDEX(I.Electricity.ES4U20C2,7))</f>
        <v/>
      </c>
      <c r="G4573" s="16"/>
      <c r="H4573" s="1" t="str">
        <f t="shared" si="139"/>
        <v>Complete</v>
      </c>
      <c r="I4573" s="68" t="s">
        <v>5637</v>
      </c>
    </row>
    <row r="4574" spans="2:9" ht="15" customHeight="1" x14ac:dyDescent="0.25">
      <c r="B4574" s="9" t="s">
        <v>5630</v>
      </c>
      <c r="C4574" s="1">
        <v>8</v>
      </c>
      <c r="D4574" s="2" t="s">
        <v>8819</v>
      </c>
      <c r="E4574" s="16"/>
      <c r="F4574" s="16" t="str">
        <f>IF(INDEX(I.Electricity.ES4U20C2,8)="","",INDEX(I.Electricity.ES4U20C2,8))</f>
        <v/>
      </c>
      <c r="G4574" s="16"/>
      <c r="H4574" s="1" t="str">
        <f t="shared" si="139"/>
        <v>Complete</v>
      </c>
      <c r="I4574" s="68" t="s">
        <v>5638</v>
      </c>
    </row>
    <row r="4575" spans="2:9" ht="15" customHeight="1" x14ac:dyDescent="0.25">
      <c r="B4575" s="9" t="s">
        <v>5630</v>
      </c>
      <c r="C4575" s="1">
        <v>9</v>
      </c>
      <c r="D4575" s="2" t="s">
        <v>8819</v>
      </c>
      <c r="E4575" s="16"/>
      <c r="F4575" s="16" t="str">
        <f>IF(INDEX(I.Electricity.ES4U20C2,9)="","",INDEX(I.Electricity.ES4U20C2,9))</f>
        <v/>
      </c>
      <c r="G4575" s="16"/>
      <c r="H4575" s="1" t="str">
        <f t="shared" si="139"/>
        <v>Complete</v>
      </c>
      <c r="I4575" s="68" t="s">
        <v>5639</v>
      </c>
    </row>
    <row r="4576" spans="2:9" ht="15" customHeight="1" x14ac:dyDescent="0.25">
      <c r="B4576" s="9" t="s">
        <v>5630</v>
      </c>
      <c r="C4576" s="1">
        <v>10</v>
      </c>
      <c r="D4576" s="2" t="s">
        <v>8819</v>
      </c>
      <c r="E4576" s="16"/>
      <c r="F4576" s="16" t="str">
        <f>IF(INDEX(I.Electricity.ES4U20C2,10)="","",INDEX(I.Electricity.ES4U20C2,10))</f>
        <v/>
      </c>
      <c r="G4576" s="16"/>
      <c r="H4576" s="1" t="str">
        <f t="shared" si="139"/>
        <v>Complete</v>
      </c>
      <c r="I4576" s="68" t="s">
        <v>5640</v>
      </c>
    </row>
    <row r="4577" spans="2:9" ht="15" customHeight="1" x14ac:dyDescent="0.25">
      <c r="B4577" s="9" t="s">
        <v>5630</v>
      </c>
      <c r="C4577" s="1">
        <v>11</v>
      </c>
      <c r="D4577" s="2" t="s">
        <v>8819</v>
      </c>
      <c r="E4577" s="16"/>
      <c r="F4577" s="16" t="str">
        <f>IF(INDEX(I.Electricity.ES4U20C2,11)="","",INDEX(I.Electricity.ES4U20C2,11))</f>
        <v/>
      </c>
      <c r="G4577" s="16"/>
      <c r="H4577" s="1" t="str">
        <f t="shared" si="139"/>
        <v>Complete</v>
      </c>
      <c r="I4577" s="68" t="s">
        <v>5641</v>
      </c>
    </row>
    <row r="4578" spans="2:9" ht="15" customHeight="1" x14ac:dyDescent="0.25">
      <c r="B4578" s="9" t="s">
        <v>5630</v>
      </c>
      <c r="C4578" s="1">
        <v>12</v>
      </c>
      <c r="D4578" s="2" t="s">
        <v>8819</v>
      </c>
      <c r="E4578" s="16"/>
      <c r="F4578" s="16" t="str">
        <f>IF(INDEX(I.Electricity.ES4U20C2,12)="","",INDEX(I.Electricity.ES4U20C2,12))</f>
        <v/>
      </c>
      <c r="G4578" s="16"/>
      <c r="H4578" s="1" t="str">
        <f t="shared" si="139"/>
        <v>Complete</v>
      </c>
      <c r="I4578" s="68" t="s">
        <v>5642</v>
      </c>
    </row>
    <row r="4579" spans="2:9" ht="15" customHeight="1" x14ac:dyDescent="0.25">
      <c r="B4579" s="9" t="s">
        <v>5630</v>
      </c>
      <c r="C4579" s="1">
        <v>13</v>
      </c>
      <c r="D4579" s="2" t="s">
        <v>8819</v>
      </c>
      <c r="E4579" s="16"/>
      <c r="F4579" s="16" t="str">
        <f>IF(INDEX(I.Electricity.ES4U20C2,13)="","",INDEX(I.Electricity.ES4U20C2,13))</f>
        <v/>
      </c>
      <c r="G4579" s="16"/>
      <c r="H4579" s="1" t="str">
        <f t="shared" si="139"/>
        <v>Complete</v>
      </c>
      <c r="I4579" s="68" t="s">
        <v>5643</v>
      </c>
    </row>
    <row r="4580" spans="2:9" ht="15" customHeight="1" x14ac:dyDescent="0.25">
      <c r="B4580" s="9" t="s">
        <v>5630</v>
      </c>
      <c r="C4580" s="1">
        <v>14</v>
      </c>
      <c r="D4580" s="2" t="s">
        <v>8819</v>
      </c>
      <c r="E4580" s="16"/>
      <c r="F4580" s="16" t="str">
        <f>IF(INDEX(I.Electricity.ES4U20C2,14)="","",INDEX(I.Electricity.ES4U20C2,14))</f>
        <v/>
      </c>
      <c r="G4580" s="16"/>
      <c r="H4580" s="1" t="str">
        <f t="shared" si="139"/>
        <v>Complete</v>
      </c>
      <c r="I4580" s="68" t="s">
        <v>5644</v>
      </c>
    </row>
    <row r="4581" spans="2:9" ht="15" customHeight="1" x14ac:dyDescent="0.25">
      <c r="B4581" s="9" t="s">
        <v>5630</v>
      </c>
      <c r="C4581" s="1">
        <v>15</v>
      </c>
      <c r="D4581" s="2" t="s">
        <v>8819</v>
      </c>
      <c r="E4581" s="16"/>
      <c r="F4581" s="16" t="str">
        <f>IF(INDEX(I.Electricity.ES4U20C2,15)="","",INDEX(I.Electricity.ES4U20C2,15))</f>
        <v/>
      </c>
      <c r="G4581" s="16"/>
      <c r="H4581" s="1" t="str">
        <f t="shared" si="139"/>
        <v>Complete</v>
      </c>
      <c r="I4581" s="68" t="s">
        <v>5645</v>
      </c>
    </row>
    <row r="4582" spans="2:9" ht="15" customHeight="1" x14ac:dyDescent="0.25">
      <c r="B4582" s="9" t="s">
        <v>5630</v>
      </c>
      <c r="C4582" s="1">
        <v>16</v>
      </c>
      <c r="D4582" s="2" t="s">
        <v>8819</v>
      </c>
      <c r="E4582" s="16"/>
      <c r="F4582" s="16" t="str">
        <f>IF(INDEX(I.Electricity.ES4U20C2,16)="","",INDEX(I.Electricity.ES4U20C2,16))</f>
        <v/>
      </c>
      <c r="G4582" s="16"/>
      <c r="H4582" s="1" t="str">
        <f t="shared" si="139"/>
        <v>Complete</v>
      </c>
      <c r="I4582" s="68" t="s">
        <v>5646</v>
      </c>
    </row>
    <row r="4583" spans="2:9" ht="15" customHeight="1" x14ac:dyDescent="0.25">
      <c r="B4583" s="9" t="s">
        <v>5630</v>
      </c>
      <c r="C4583" s="1">
        <v>17</v>
      </c>
      <c r="D4583" s="2" t="s">
        <v>8819</v>
      </c>
      <c r="E4583" s="16"/>
      <c r="F4583" s="16" t="str">
        <f>IF(INDEX(I.Electricity.ES4U20C2,17)="","",INDEX(I.Electricity.ES4U20C2,17))</f>
        <v/>
      </c>
      <c r="G4583" s="16"/>
      <c r="H4583" s="1" t="str">
        <f t="shared" si="139"/>
        <v>Complete</v>
      </c>
      <c r="I4583" s="68" t="s">
        <v>5647</v>
      </c>
    </row>
    <row r="4584" spans="2:9" ht="15" customHeight="1" x14ac:dyDescent="0.25">
      <c r="B4584" s="9" t="s">
        <v>5630</v>
      </c>
      <c r="C4584" s="1">
        <v>18</v>
      </c>
      <c r="D4584" s="2" t="s">
        <v>8819</v>
      </c>
      <c r="E4584" s="16"/>
      <c r="F4584" s="16" t="str">
        <f>IF(INDEX(I.Electricity.ES4U20C2,18)="","",INDEX(I.Electricity.ES4U20C2,18))</f>
        <v/>
      </c>
      <c r="G4584" s="16"/>
      <c r="H4584" s="1" t="str">
        <f t="shared" si="139"/>
        <v>Complete</v>
      </c>
      <c r="I4584" s="68" t="s">
        <v>5648</v>
      </c>
    </row>
    <row r="4585" spans="2:9" ht="15" customHeight="1" x14ac:dyDescent="0.25">
      <c r="B4585" s="9" t="s">
        <v>5630</v>
      </c>
      <c r="C4585" s="1">
        <v>19</v>
      </c>
      <c r="D4585" s="2" t="s">
        <v>8819</v>
      </c>
      <c r="E4585" s="16"/>
      <c r="F4585" s="16" t="str">
        <f>IF(INDEX(I.Electricity.ES4U20C2,19)="","",INDEX(I.Electricity.ES4U20C2,19))</f>
        <v/>
      </c>
      <c r="G4585" s="16"/>
      <c r="H4585" s="1" t="str">
        <f t="shared" si="139"/>
        <v>Complete</v>
      </c>
      <c r="I4585" s="68" t="s">
        <v>5649</v>
      </c>
    </row>
    <row r="4586" spans="2:9" ht="15" customHeight="1" x14ac:dyDescent="0.25">
      <c r="B4586" s="9" t="s">
        <v>5630</v>
      </c>
      <c r="C4586" s="1">
        <v>20</v>
      </c>
      <c r="D4586" s="2" t="s">
        <v>8819</v>
      </c>
      <c r="E4586" s="16"/>
      <c r="F4586" s="16" t="str">
        <f>IF(INDEX(I.Electricity.ES4U20C2,20)="","",INDEX(I.Electricity.ES4U20C2,20))</f>
        <v/>
      </c>
      <c r="G4586" s="16"/>
      <c r="H4586" s="1" t="str">
        <f t="shared" si="139"/>
        <v>Complete</v>
      </c>
      <c r="I4586" s="68" t="s">
        <v>5650</v>
      </c>
    </row>
    <row r="4587" spans="2:9" ht="15" customHeight="1" x14ac:dyDescent="0.25">
      <c r="B4587" s="9" t="s">
        <v>5630</v>
      </c>
      <c r="C4587" s="1">
        <v>21</v>
      </c>
      <c r="D4587" s="2" t="s">
        <v>8819</v>
      </c>
      <c r="E4587" s="16"/>
      <c r="F4587" s="16" t="str">
        <f>IF(INDEX(I.Electricity.ES4U20C2,21)="","",INDEX(I.Electricity.ES4U20C2,21))</f>
        <v/>
      </c>
      <c r="G4587" s="16"/>
      <c r="H4587" s="1" t="str">
        <f t="shared" si="139"/>
        <v>Complete</v>
      </c>
      <c r="I4587" s="68" t="s">
        <v>5651</v>
      </c>
    </row>
    <row r="4588" spans="2:9" ht="15" customHeight="1" x14ac:dyDescent="0.25">
      <c r="B4588" s="9" t="s">
        <v>5630</v>
      </c>
      <c r="C4588" s="1">
        <v>22</v>
      </c>
      <c r="D4588" s="2" t="s">
        <v>8819</v>
      </c>
      <c r="E4588" s="16"/>
      <c r="F4588" s="16" t="str">
        <f>IF(INDEX(I.Electricity.ES4U20C2,22)="","",INDEX(I.Electricity.ES4U20C2,22))</f>
        <v/>
      </c>
      <c r="G4588" s="16"/>
      <c r="H4588" s="1" t="str">
        <f t="shared" si="139"/>
        <v>Complete</v>
      </c>
      <c r="I4588" s="68" t="s">
        <v>5652</v>
      </c>
    </row>
    <row r="4589" spans="2:9" ht="15" customHeight="1" x14ac:dyDescent="0.25">
      <c r="B4589" s="9" t="s">
        <v>5630</v>
      </c>
      <c r="C4589" s="1">
        <v>23</v>
      </c>
      <c r="D4589" s="2" t="s">
        <v>8819</v>
      </c>
      <c r="E4589" s="16"/>
      <c r="F4589" s="16" t="str">
        <f>IF(INDEX(I.Electricity.ES4U20C2,23)="","",INDEX(I.Electricity.ES4U20C2,23))</f>
        <v/>
      </c>
      <c r="G4589" s="16"/>
      <c r="H4589" s="1" t="str">
        <f t="shared" si="139"/>
        <v>Complete</v>
      </c>
      <c r="I4589" s="68" t="s">
        <v>5653</v>
      </c>
    </row>
    <row r="4590" spans="2:9" ht="15" customHeight="1" x14ac:dyDescent="0.25">
      <c r="B4590" s="7" t="s">
        <v>5630</v>
      </c>
      <c r="C4590" s="5">
        <v>24</v>
      </c>
      <c r="D4590" s="6" t="s">
        <v>8819</v>
      </c>
      <c r="E4590" s="76"/>
      <c r="F4590" s="76" t="str">
        <f>IF(INDEX(I.Electricity.ES4U20C2,24)="","",INDEX(I.Electricity.ES4U20C2,24))</f>
        <v/>
      </c>
      <c r="G4590" s="76"/>
      <c r="H4590" s="5" t="str">
        <f t="shared" si="139"/>
        <v>Complete</v>
      </c>
      <c r="I4590" s="71" t="s">
        <v>5654</v>
      </c>
    </row>
    <row r="4591" spans="2:9" ht="15" customHeight="1" x14ac:dyDescent="0.25">
      <c r="B4591" s="9" t="s">
        <v>5655</v>
      </c>
      <c r="C4591" s="1">
        <v>1</v>
      </c>
      <c r="D4591" s="2" t="s">
        <v>8820</v>
      </c>
      <c r="E4591" s="16"/>
      <c r="F4591" s="16" t="str">
        <f>IF(INDEX(I.Electricity.ES4U1C3,1)="","",INDEX(I.Electricity.ES4U1C3,1))</f>
        <v/>
      </c>
      <c r="G4591" s="16"/>
      <c r="H4591" s="1" t="str">
        <f t="shared" ref="H4591:H4611" si="140">IF(AND(I.Developer.ES4=TRUE,I.Facility.UnitCount&gt;=1,I.Developer.C3=TRUE,F4591=""),"Incomplete","Complete")</f>
        <v>Complete</v>
      </c>
      <c r="I4591" s="68" t="s">
        <v>5656</v>
      </c>
    </row>
    <row r="4592" spans="2:9" ht="15" customHeight="1" x14ac:dyDescent="0.25">
      <c r="B4592" s="9" t="s">
        <v>5655</v>
      </c>
      <c r="C4592" s="1">
        <v>2</v>
      </c>
      <c r="D4592" s="2" t="s">
        <v>8820</v>
      </c>
      <c r="E4592" s="16"/>
      <c r="F4592" s="16" t="str">
        <f>IF(INDEX(I.Electricity.ES4U1C3,2)="","",INDEX(I.Electricity.ES4U1C3,2))</f>
        <v/>
      </c>
      <c r="G4592" s="16"/>
      <c r="H4592" s="1" t="str">
        <f t="shared" si="140"/>
        <v>Complete</v>
      </c>
      <c r="I4592" s="68" t="s">
        <v>5657</v>
      </c>
    </row>
    <row r="4593" spans="2:9" ht="15" customHeight="1" x14ac:dyDescent="0.25">
      <c r="B4593" s="9" t="s">
        <v>5655</v>
      </c>
      <c r="C4593" s="1">
        <v>3</v>
      </c>
      <c r="D4593" s="2" t="s">
        <v>8820</v>
      </c>
      <c r="E4593" s="16"/>
      <c r="F4593" s="16" t="str">
        <f>IF(INDEX(I.Electricity.ES4U1C3,3)="","",INDEX(I.Electricity.ES4U1C3,3))</f>
        <v/>
      </c>
      <c r="G4593" s="16"/>
      <c r="H4593" s="1" t="str">
        <f t="shared" si="140"/>
        <v>Complete</v>
      </c>
      <c r="I4593" s="68" t="s">
        <v>5658</v>
      </c>
    </row>
    <row r="4594" spans="2:9" ht="15" customHeight="1" x14ac:dyDescent="0.25">
      <c r="B4594" s="9" t="s">
        <v>5655</v>
      </c>
      <c r="C4594" s="1">
        <v>4</v>
      </c>
      <c r="D4594" s="2" t="s">
        <v>8820</v>
      </c>
      <c r="E4594" s="16"/>
      <c r="F4594" s="16" t="str">
        <f>IF(INDEX(I.Electricity.ES4U1C3,4)="","",INDEX(I.Electricity.ES4U1C3,4))</f>
        <v/>
      </c>
      <c r="G4594" s="16"/>
      <c r="H4594" s="1" t="str">
        <f t="shared" si="140"/>
        <v>Complete</v>
      </c>
      <c r="I4594" s="68" t="s">
        <v>5659</v>
      </c>
    </row>
    <row r="4595" spans="2:9" ht="15" customHeight="1" x14ac:dyDescent="0.25">
      <c r="B4595" s="9" t="s">
        <v>5655</v>
      </c>
      <c r="C4595" s="1">
        <v>5</v>
      </c>
      <c r="D4595" s="2" t="s">
        <v>8820</v>
      </c>
      <c r="E4595" s="16"/>
      <c r="F4595" s="16" t="str">
        <f>IF(INDEX(I.Electricity.ES4U1C3,5)="","",INDEX(I.Electricity.ES4U1C3,5))</f>
        <v/>
      </c>
      <c r="G4595" s="16"/>
      <c r="H4595" s="1" t="str">
        <f t="shared" si="140"/>
        <v>Complete</v>
      </c>
      <c r="I4595" s="68" t="s">
        <v>5660</v>
      </c>
    </row>
    <row r="4596" spans="2:9" ht="15" customHeight="1" x14ac:dyDescent="0.25">
      <c r="B4596" s="9" t="s">
        <v>5655</v>
      </c>
      <c r="C4596" s="1">
        <v>6</v>
      </c>
      <c r="D4596" s="2" t="s">
        <v>8820</v>
      </c>
      <c r="E4596" s="16"/>
      <c r="F4596" s="16" t="str">
        <f>IF(INDEX(I.Electricity.ES4U1C3,6)="","",INDEX(I.Electricity.ES4U1C3,6))</f>
        <v/>
      </c>
      <c r="G4596" s="16"/>
      <c r="H4596" s="1" t="str">
        <f t="shared" si="140"/>
        <v>Complete</v>
      </c>
      <c r="I4596" s="68" t="s">
        <v>5661</v>
      </c>
    </row>
    <row r="4597" spans="2:9" ht="15" customHeight="1" x14ac:dyDescent="0.25">
      <c r="B4597" s="9" t="s">
        <v>5655</v>
      </c>
      <c r="C4597" s="1">
        <v>7</v>
      </c>
      <c r="D4597" s="2" t="s">
        <v>8820</v>
      </c>
      <c r="E4597" s="16"/>
      <c r="F4597" s="16" t="str">
        <f>IF(INDEX(I.Electricity.ES4U1C3,7)="","",INDEX(I.Electricity.ES4U1C3,7))</f>
        <v/>
      </c>
      <c r="G4597" s="16"/>
      <c r="H4597" s="1" t="str">
        <f t="shared" si="140"/>
        <v>Complete</v>
      </c>
      <c r="I4597" s="68" t="s">
        <v>5662</v>
      </c>
    </row>
    <row r="4598" spans="2:9" ht="15" customHeight="1" x14ac:dyDescent="0.25">
      <c r="B4598" s="9" t="s">
        <v>5655</v>
      </c>
      <c r="C4598" s="1">
        <v>8</v>
      </c>
      <c r="D4598" s="2" t="s">
        <v>8820</v>
      </c>
      <c r="E4598" s="16"/>
      <c r="F4598" s="16" t="str">
        <f>IF(INDEX(I.Electricity.ES4U1C3,8)="","",INDEX(I.Electricity.ES4U1C3,8))</f>
        <v/>
      </c>
      <c r="G4598" s="16"/>
      <c r="H4598" s="1" t="str">
        <f t="shared" si="140"/>
        <v>Complete</v>
      </c>
      <c r="I4598" s="68" t="s">
        <v>5663</v>
      </c>
    </row>
    <row r="4599" spans="2:9" ht="15" customHeight="1" x14ac:dyDescent="0.25">
      <c r="B4599" s="9" t="s">
        <v>5655</v>
      </c>
      <c r="C4599" s="1">
        <v>9</v>
      </c>
      <c r="D4599" s="2" t="s">
        <v>8820</v>
      </c>
      <c r="E4599" s="16"/>
      <c r="F4599" s="16" t="str">
        <f>IF(INDEX(I.Electricity.ES4U1C3,9)="","",INDEX(I.Electricity.ES4U1C3,9))</f>
        <v/>
      </c>
      <c r="G4599" s="16"/>
      <c r="H4599" s="1" t="str">
        <f t="shared" si="140"/>
        <v>Complete</v>
      </c>
      <c r="I4599" s="68" t="s">
        <v>5664</v>
      </c>
    </row>
    <row r="4600" spans="2:9" ht="15" customHeight="1" x14ac:dyDescent="0.25">
      <c r="B4600" s="9" t="s">
        <v>5655</v>
      </c>
      <c r="C4600" s="1">
        <v>10</v>
      </c>
      <c r="D4600" s="2" t="s">
        <v>8820</v>
      </c>
      <c r="E4600" s="16"/>
      <c r="F4600" s="16" t="str">
        <f>IF(INDEX(I.Electricity.ES4U1C3,10)="","",INDEX(I.Electricity.ES4U1C3,10))</f>
        <v/>
      </c>
      <c r="G4600" s="16"/>
      <c r="H4600" s="1" t="str">
        <f t="shared" si="140"/>
        <v>Complete</v>
      </c>
      <c r="I4600" s="68" t="s">
        <v>5665</v>
      </c>
    </row>
    <row r="4601" spans="2:9" ht="15" customHeight="1" x14ac:dyDescent="0.25">
      <c r="B4601" s="9" t="s">
        <v>5655</v>
      </c>
      <c r="C4601" s="1">
        <v>11</v>
      </c>
      <c r="D4601" s="2" t="s">
        <v>8820</v>
      </c>
      <c r="E4601" s="16"/>
      <c r="F4601" s="16" t="str">
        <f>IF(INDEX(I.Electricity.ES4U1C3,11)="","",INDEX(I.Electricity.ES4U1C3,11))</f>
        <v/>
      </c>
      <c r="G4601" s="16"/>
      <c r="H4601" s="1" t="str">
        <f t="shared" si="140"/>
        <v>Complete</v>
      </c>
      <c r="I4601" s="68" t="s">
        <v>5666</v>
      </c>
    </row>
    <row r="4602" spans="2:9" ht="15" customHeight="1" x14ac:dyDescent="0.25">
      <c r="B4602" s="9" t="s">
        <v>5655</v>
      </c>
      <c r="C4602" s="1">
        <v>12</v>
      </c>
      <c r="D4602" s="2" t="s">
        <v>8820</v>
      </c>
      <c r="E4602" s="16"/>
      <c r="F4602" s="16" t="str">
        <f>IF(INDEX(I.Electricity.ES4U1C3,12)="","",INDEX(I.Electricity.ES4U1C3,12))</f>
        <v/>
      </c>
      <c r="G4602" s="16"/>
      <c r="H4602" s="1" t="str">
        <f t="shared" si="140"/>
        <v>Complete</v>
      </c>
      <c r="I4602" s="68" t="s">
        <v>5667</v>
      </c>
    </row>
    <row r="4603" spans="2:9" ht="15" customHeight="1" x14ac:dyDescent="0.25">
      <c r="B4603" s="9" t="s">
        <v>5655</v>
      </c>
      <c r="C4603" s="1">
        <v>13</v>
      </c>
      <c r="D4603" s="2" t="s">
        <v>8820</v>
      </c>
      <c r="E4603" s="16"/>
      <c r="F4603" s="16" t="str">
        <f>IF(INDEX(I.Electricity.ES4U1C3,13)="","",INDEX(I.Electricity.ES4U1C3,13))</f>
        <v/>
      </c>
      <c r="G4603" s="16"/>
      <c r="H4603" s="1" t="str">
        <f t="shared" si="140"/>
        <v>Complete</v>
      </c>
      <c r="I4603" s="68" t="s">
        <v>5668</v>
      </c>
    </row>
    <row r="4604" spans="2:9" ht="15" customHeight="1" x14ac:dyDescent="0.25">
      <c r="B4604" s="9" t="s">
        <v>5655</v>
      </c>
      <c r="C4604" s="1">
        <v>14</v>
      </c>
      <c r="D4604" s="2" t="s">
        <v>8820</v>
      </c>
      <c r="E4604" s="16"/>
      <c r="F4604" s="16" t="str">
        <f>IF(INDEX(I.Electricity.ES4U1C3,14)="","",INDEX(I.Electricity.ES4U1C3,14))</f>
        <v/>
      </c>
      <c r="G4604" s="16"/>
      <c r="H4604" s="1" t="str">
        <f t="shared" si="140"/>
        <v>Complete</v>
      </c>
      <c r="I4604" s="68" t="s">
        <v>5669</v>
      </c>
    </row>
    <row r="4605" spans="2:9" ht="15" customHeight="1" x14ac:dyDescent="0.25">
      <c r="B4605" s="9" t="s">
        <v>5655</v>
      </c>
      <c r="C4605" s="1">
        <v>15</v>
      </c>
      <c r="D4605" s="2" t="s">
        <v>8820</v>
      </c>
      <c r="E4605" s="16"/>
      <c r="F4605" s="16" t="str">
        <f>IF(INDEX(I.Electricity.ES4U1C3,15)="","",INDEX(I.Electricity.ES4U1C3,15))</f>
        <v/>
      </c>
      <c r="G4605" s="16"/>
      <c r="H4605" s="1" t="str">
        <f t="shared" si="140"/>
        <v>Complete</v>
      </c>
      <c r="I4605" s="68" t="s">
        <v>5670</v>
      </c>
    </row>
    <row r="4606" spans="2:9" ht="15" customHeight="1" x14ac:dyDescent="0.25">
      <c r="B4606" s="9" t="s">
        <v>5655</v>
      </c>
      <c r="C4606" s="1">
        <v>16</v>
      </c>
      <c r="D4606" s="2" t="s">
        <v>8820</v>
      </c>
      <c r="E4606" s="16"/>
      <c r="F4606" s="16" t="str">
        <f>IF(INDEX(I.Electricity.ES4U1C3,16)="","",INDEX(I.Electricity.ES4U1C3,16))</f>
        <v/>
      </c>
      <c r="G4606" s="16"/>
      <c r="H4606" s="1" t="str">
        <f t="shared" si="140"/>
        <v>Complete</v>
      </c>
      <c r="I4606" s="68" t="s">
        <v>5671</v>
      </c>
    </row>
    <row r="4607" spans="2:9" ht="15" customHeight="1" x14ac:dyDescent="0.25">
      <c r="B4607" s="9" t="s">
        <v>5655</v>
      </c>
      <c r="C4607" s="1">
        <v>17</v>
      </c>
      <c r="D4607" s="2" t="s">
        <v>8820</v>
      </c>
      <c r="E4607" s="16"/>
      <c r="F4607" s="16" t="str">
        <f>IF(INDEX(I.Electricity.ES4U1C3,17)="","",INDEX(I.Electricity.ES4U1C3,17))</f>
        <v/>
      </c>
      <c r="G4607" s="16"/>
      <c r="H4607" s="1" t="str">
        <f t="shared" si="140"/>
        <v>Complete</v>
      </c>
      <c r="I4607" s="68" t="s">
        <v>5672</v>
      </c>
    </row>
    <row r="4608" spans="2:9" ht="15" customHeight="1" x14ac:dyDescent="0.25">
      <c r="B4608" s="9" t="s">
        <v>5655</v>
      </c>
      <c r="C4608" s="1">
        <v>18</v>
      </c>
      <c r="D4608" s="2" t="s">
        <v>8820</v>
      </c>
      <c r="E4608" s="16"/>
      <c r="F4608" s="16" t="str">
        <f>IF(INDEX(I.Electricity.ES4U1C3,18)="","",INDEX(I.Electricity.ES4U1C3,18))</f>
        <v/>
      </c>
      <c r="G4608" s="16"/>
      <c r="H4608" s="1" t="str">
        <f t="shared" si="140"/>
        <v>Complete</v>
      </c>
      <c r="I4608" s="68" t="s">
        <v>5673</v>
      </c>
    </row>
    <row r="4609" spans="2:9" ht="15" customHeight="1" x14ac:dyDescent="0.25">
      <c r="B4609" s="9" t="s">
        <v>5655</v>
      </c>
      <c r="C4609" s="1">
        <v>19</v>
      </c>
      <c r="D4609" s="2" t="s">
        <v>8820</v>
      </c>
      <c r="E4609" s="16"/>
      <c r="F4609" s="16" t="str">
        <f>IF(INDEX(I.Electricity.ES4U1C3,19)="","",INDEX(I.Electricity.ES4U1C3,19))</f>
        <v/>
      </c>
      <c r="G4609" s="16"/>
      <c r="H4609" s="1" t="str">
        <f t="shared" si="140"/>
        <v>Complete</v>
      </c>
      <c r="I4609" s="68" t="s">
        <v>5674</v>
      </c>
    </row>
    <row r="4610" spans="2:9" ht="15" customHeight="1" x14ac:dyDescent="0.25">
      <c r="B4610" s="9" t="s">
        <v>5655</v>
      </c>
      <c r="C4610" s="1">
        <v>20</v>
      </c>
      <c r="D4610" s="2" t="s">
        <v>8820</v>
      </c>
      <c r="E4610" s="16"/>
      <c r="F4610" s="16" t="str">
        <f>IF(INDEX(I.Electricity.ES4U1C3,20)="","",INDEX(I.Electricity.ES4U1C3,20))</f>
        <v/>
      </c>
      <c r="G4610" s="16"/>
      <c r="H4610" s="1" t="str">
        <f t="shared" si="140"/>
        <v>Complete</v>
      </c>
      <c r="I4610" s="68" t="s">
        <v>5675</v>
      </c>
    </row>
    <row r="4611" spans="2:9" ht="15" customHeight="1" x14ac:dyDescent="0.25">
      <c r="B4611" s="7" t="s">
        <v>5655</v>
      </c>
      <c r="C4611" s="5">
        <v>21</v>
      </c>
      <c r="D4611" s="6" t="s">
        <v>8820</v>
      </c>
      <c r="E4611" s="76"/>
      <c r="F4611" s="76" t="str">
        <f>IF(INDEX(I.Electricity.ES4U1C3,21)="","",INDEX(I.Electricity.ES4U1C3,21))</f>
        <v/>
      </c>
      <c r="G4611" s="76"/>
      <c r="H4611" s="5" t="str">
        <f t="shared" si="140"/>
        <v>Complete</v>
      </c>
      <c r="I4611" s="71" t="s">
        <v>5676</v>
      </c>
    </row>
    <row r="4612" spans="2:9" ht="15" customHeight="1" x14ac:dyDescent="0.25">
      <c r="B4612" s="9" t="s">
        <v>5677</v>
      </c>
      <c r="C4612" s="1">
        <v>1</v>
      </c>
      <c r="D4612" s="2" t="s">
        <v>8821</v>
      </c>
      <c r="E4612" s="16"/>
      <c r="F4612" s="16" t="str">
        <f>IF(INDEX(I.Electricity.ES4U2C3,1)="","",INDEX(I.Electricity.ES4U2C3,1))</f>
        <v/>
      </c>
      <c r="G4612" s="16"/>
      <c r="H4612" s="1" t="str">
        <f t="shared" ref="H4612:H4632" si="141">IF(AND(I.Developer.ES4=TRUE,I.Facility.UnitCount&gt;=2,I.Developer.C3=TRUE,F4612=""),"Incomplete","Complete")</f>
        <v>Complete</v>
      </c>
      <c r="I4612" s="68" t="s">
        <v>5678</v>
      </c>
    </row>
    <row r="4613" spans="2:9" ht="15" customHeight="1" x14ac:dyDescent="0.25">
      <c r="B4613" s="9" t="s">
        <v>5677</v>
      </c>
      <c r="C4613" s="1">
        <v>2</v>
      </c>
      <c r="D4613" s="2" t="s">
        <v>8821</v>
      </c>
      <c r="E4613" s="16"/>
      <c r="F4613" s="16" t="str">
        <f>IF(INDEX(I.Electricity.ES4U2C3,2)="","",INDEX(I.Electricity.ES4U2C3,2))</f>
        <v/>
      </c>
      <c r="G4613" s="16"/>
      <c r="H4613" s="1" t="str">
        <f t="shared" si="141"/>
        <v>Complete</v>
      </c>
      <c r="I4613" s="68" t="s">
        <v>5679</v>
      </c>
    </row>
    <row r="4614" spans="2:9" ht="15" customHeight="1" x14ac:dyDescent="0.25">
      <c r="B4614" s="9" t="s">
        <v>5677</v>
      </c>
      <c r="C4614" s="1">
        <v>3</v>
      </c>
      <c r="D4614" s="2" t="s">
        <v>8821</v>
      </c>
      <c r="E4614" s="16"/>
      <c r="F4614" s="16" t="str">
        <f>IF(INDEX(I.Electricity.ES4U2C3,3)="","",INDEX(I.Electricity.ES4U2C3,3))</f>
        <v/>
      </c>
      <c r="G4614" s="16"/>
      <c r="H4614" s="1" t="str">
        <f t="shared" si="141"/>
        <v>Complete</v>
      </c>
      <c r="I4614" s="68" t="s">
        <v>5680</v>
      </c>
    </row>
    <row r="4615" spans="2:9" ht="15" customHeight="1" x14ac:dyDescent="0.25">
      <c r="B4615" s="9" t="s">
        <v>5677</v>
      </c>
      <c r="C4615" s="1">
        <v>4</v>
      </c>
      <c r="D4615" s="2" t="s">
        <v>8821</v>
      </c>
      <c r="E4615" s="16"/>
      <c r="F4615" s="16" t="str">
        <f>IF(INDEX(I.Electricity.ES4U2C3,4)="","",INDEX(I.Electricity.ES4U2C3,4))</f>
        <v/>
      </c>
      <c r="G4615" s="16"/>
      <c r="H4615" s="1" t="str">
        <f t="shared" si="141"/>
        <v>Complete</v>
      </c>
      <c r="I4615" s="68" t="s">
        <v>5681</v>
      </c>
    </row>
    <row r="4616" spans="2:9" ht="15" customHeight="1" x14ac:dyDescent="0.25">
      <c r="B4616" s="9" t="s">
        <v>5677</v>
      </c>
      <c r="C4616" s="1">
        <v>5</v>
      </c>
      <c r="D4616" s="2" t="s">
        <v>8821</v>
      </c>
      <c r="E4616" s="16"/>
      <c r="F4616" s="16" t="str">
        <f>IF(INDEX(I.Electricity.ES4U2C3,5)="","",INDEX(I.Electricity.ES4U2C3,5))</f>
        <v/>
      </c>
      <c r="G4616" s="16"/>
      <c r="H4616" s="1" t="str">
        <f t="shared" si="141"/>
        <v>Complete</v>
      </c>
      <c r="I4616" s="68" t="s">
        <v>5682</v>
      </c>
    </row>
    <row r="4617" spans="2:9" ht="15" customHeight="1" x14ac:dyDescent="0.25">
      <c r="B4617" s="9" t="s">
        <v>5677</v>
      </c>
      <c r="C4617" s="1">
        <v>6</v>
      </c>
      <c r="D4617" s="2" t="s">
        <v>8821</v>
      </c>
      <c r="E4617" s="16"/>
      <c r="F4617" s="16" t="str">
        <f>IF(INDEX(I.Electricity.ES4U2C3,6)="","",INDEX(I.Electricity.ES4U2C3,6))</f>
        <v/>
      </c>
      <c r="G4617" s="16"/>
      <c r="H4617" s="1" t="str">
        <f t="shared" si="141"/>
        <v>Complete</v>
      </c>
      <c r="I4617" s="68" t="s">
        <v>5683</v>
      </c>
    </row>
    <row r="4618" spans="2:9" ht="15" customHeight="1" x14ac:dyDescent="0.25">
      <c r="B4618" s="9" t="s">
        <v>5677</v>
      </c>
      <c r="C4618" s="1">
        <v>7</v>
      </c>
      <c r="D4618" s="2" t="s">
        <v>8821</v>
      </c>
      <c r="E4618" s="16"/>
      <c r="F4618" s="16" t="str">
        <f>IF(INDEX(I.Electricity.ES4U2C3,7)="","",INDEX(I.Electricity.ES4U2C3,7))</f>
        <v/>
      </c>
      <c r="G4618" s="16"/>
      <c r="H4618" s="1" t="str">
        <f t="shared" si="141"/>
        <v>Complete</v>
      </c>
      <c r="I4618" s="68" t="s">
        <v>5684</v>
      </c>
    </row>
    <row r="4619" spans="2:9" ht="15" customHeight="1" x14ac:dyDescent="0.25">
      <c r="B4619" s="9" t="s">
        <v>5677</v>
      </c>
      <c r="C4619" s="1">
        <v>8</v>
      </c>
      <c r="D4619" s="2" t="s">
        <v>8821</v>
      </c>
      <c r="E4619" s="16"/>
      <c r="F4619" s="16" t="str">
        <f>IF(INDEX(I.Electricity.ES4U2C3,8)="","",INDEX(I.Electricity.ES4U2C3,8))</f>
        <v/>
      </c>
      <c r="G4619" s="16"/>
      <c r="H4619" s="1" t="str">
        <f t="shared" si="141"/>
        <v>Complete</v>
      </c>
      <c r="I4619" s="68" t="s">
        <v>5685</v>
      </c>
    </row>
    <row r="4620" spans="2:9" ht="15" customHeight="1" x14ac:dyDescent="0.25">
      <c r="B4620" s="9" t="s">
        <v>5677</v>
      </c>
      <c r="C4620" s="1">
        <v>9</v>
      </c>
      <c r="D4620" s="2" t="s">
        <v>8821</v>
      </c>
      <c r="E4620" s="16"/>
      <c r="F4620" s="16" t="str">
        <f>IF(INDEX(I.Electricity.ES4U2C3,9)="","",INDEX(I.Electricity.ES4U2C3,9))</f>
        <v/>
      </c>
      <c r="G4620" s="16"/>
      <c r="H4620" s="1" t="str">
        <f t="shared" si="141"/>
        <v>Complete</v>
      </c>
      <c r="I4620" s="68" t="s">
        <v>5686</v>
      </c>
    </row>
    <row r="4621" spans="2:9" ht="15" customHeight="1" x14ac:dyDescent="0.25">
      <c r="B4621" s="9" t="s">
        <v>5677</v>
      </c>
      <c r="C4621" s="1">
        <v>10</v>
      </c>
      <c r="D4621" s="2" t="s">
        <v>8821</v>
      </c>
      <c r="E4621" s="16"/>
      <c r="F4621" s="16" t="str">
        <f>IF(INDEX(I.Electricity.ES4U2C3,10)="","",INDEX(I.Electricity.ES4U2C3,10))</f>
        <v/>
      </c>
      <c r="G4621" s="16"/>
      <c r="H4621" s="1" t="str">
        <f t="shared" si="141"/>
        <v>Complete</v>
      </c>
      <c r="I4621" s="68" t="s">
        <v>5687</v>
      </c>
    </row>
    <row r="4622" spans="2:9" ht="15" customHeight="1" x14ac:dyDescent="0.25">
      <c r="B4622" s="9" t="s">
        <v>5677</v>
      </c>
      <c r="C4622" s="1">
        <v>11</v>
      </c>
      <c r="D4622" s="2" t="s">
        <v>8821</v>
      </c>
      <c r="E4622" s="16"/>
      <c r="F4622" s="16" t="str">
        <f>IF(INDEX(I.Electricity.ES4U2C3,11)="","",INDEX(I.Electricity.ES4U2C3,11))</f>
        <v/>
      </c>
      <c r="G4622" s="16"/>
      <c r="H4622" s="1" t="str">
        <f t="shared" si="141"/>
        <v>Complete</v>
      </c>
      <c r="I4622" s="68" t="s">
        <v>5688</v>
      </c>
    </row>
    <row r="4623" spans="2:9" ht="15" customHeight="1" x14ac:dyDescent="0.25">
      <c r="B4623" s="9" t="s">
        <v>5677</v>
      </c>
      <c r="C4623" s="1">
        <v>12</v>
      </c>
      <c r="D4623" s="2" t="s">
        <v>8821</v>
      </c>
      <c r="E4623" s="16"/>
      <c r="F4623" s="16" t="str">
        <f>IF(INDEX(I.Electricity.ES4U2C3,12)="","",INDEX(I.Electricity.ES4U2C3,12))</f>
        <v/>
      </c>
      <c r="G4623" s="16"/>
      <c r="H4623" s="1" t="str">
        <f t="shared" si="141"/>
        <v>Complete</v>
      </c>
      <c r="I4623" s="68" t="s">
        <v>5689</v>
      </c>
    </row>
    <row r="4624" spans="2:9" ht="15" customHeight="1" x14ac:dyDescent="0.25">
      <c r="B4624" s="9" t="s">
        <v>5677</v>
      </c>
      <c r="C4624" s="1">
        <v>13</v>
      </c>
      <c r="D4624" s="2" t="s">
        <v>8821</v>
      </c>
      <c r="E4624" s="16"/>
      <c r="F4624" s="16" t="str">
        <f>IF(INDEX(I.Electricity.ES4U2C3,13)="","",INDEX(I.Electricity.ES4U2C3,13))</f>
        <v/>
      </c>
      <c r="G4624" s="16"/>
      <c r="H4624" s="1" t="str">
        <f t="shared" si="141"/>
        <v>Complete</v>
      </c>
      <c r="I4624" s="68" t="s">
        <v>5690</v>
      </c>
    </row>
    <row r="4625" spans="2:9" ht="15" customHeight="1" x14ac:dyDescent="0.25">
      <c r="B4625" s="9" t="s">
        <v>5677</v>
      </c>
      <c r="C4625" s="1">
        <v>14</v>
      </c>
      <c r="D4625" s="2" t="s">
        <v>8821</v>
      </c>
      <c r="E4625" s="16"/>
      <c r="F4625" s="16" t="str">
        <f>IF(INDEX(I.Electricity.ES4U2C3,14)="","",INDEX(I.Electricity.ES4U2C3,14))</f>
        <v/>
      </c>
      <c r="G4625" s="16"/>
      <c r="H4625" s="1" t="str">
        <f t="shared" si="141"/>
        <v>Complete</v>
      </c>
      <c r="I4625" s="68" t="s">
        <v>5691</v>
      </c>
    </row>
    <row r="4626" spans="2:9" ht="15" customHeight="1" x14ac:dyDescent="0.25">
      <c r="B4626" s="9" t="s">
        <v>5677</v>
      </c>
      <c r="C4626" s="1">
        <v>15</v>
      </c>
      <c r="D4626" s="2" t="s">
        <v>8821</v>
      </c>
      <c r="E4626" s="16"/>
      <c r="F4626" s="16" t="str">
        <f>IF(INDEX(I.Electricity.ES4U2C3,15)="","",INDEX(I.Electricity.ES4U2C3,15))</f>
        <v/>
      </c>
      <c r="G4626" s="16"/>
      <c r="H4626" s="1" t="str">
        <f t="shared" si="141"/>
        <v>Complete</v>
      </c>
      <c r="I4626" s="68" t="s">
        <v>5692</v>
      </c>
    </row>
    <row r="4627" spans="2:9" ht="15" customHeight="1" x14ac:dyDescent="0.25">
      <c r="B4627" s="9" t="s">
        <v>5677</v>
      </c>
      <c r="C4627" s="1">
        <v>16</v>
      </c>
      <c r="D4627" s="2" t="s">
        <v>8821</v>
      </c>
      <c r="E4627" s="16"/>
      <c r="F4627" s="16" t="str">
        <f>IF(INDEX(I.Electricity.ES4U2C3,16)="","",INDEX(I.Electricity.ES4U2C3,16))</f>
        <v/>
      </c>
      <c r="G4627" s="16"/>
      <c r="H4627" s="1" t="str">
        <f t="shared" si="141"/>
        <v>Complete</v>
      </c>
      <c r="I4627" s="68" t="s">
        <v>5693</v>
      </c>
    </row>
    <row r="4628" spans="2:9" ht="15" customHeight="1" x14ac:dyDescent="0.25">
      <c r="B4628" s="9" t="s">
        <v>5677</v>
      </c>
      <c r="C4628" s="1">
        <v>17</v>
      </c>
      <c r="D4628" s="2" t="s">
        <v>8821</v>
      </c>
      <c r="E4628" s="16"/>
      <c r="F4628" s="16" t="str">
        <f>IF(INDEX(I.Electricity.ES4U2C3,17)="","",INDEX(I.Electricity.ES4U2C3,17))</f>
        <v/>
      </c>
      <c r="G4628" s="16"/>
      <c r="H4628" s="1" t="str">
        <f t="shared" si="141"/>
        <v>Complete</v>
      </c>
      <c r="I4628" s="68" t="s">
        <v>5694</v>
      </c>
    </row>
    <row r="4629" spans="2:9" ht="15" customHeight="1" x14ac:dyDescent="0.25">
      <c r="B4629" s="9" t="s">
        <v>5677</v>
      </c>
      <c r="C4629" s="1">
        <v>18</v>
      </c>
      <c r="D4629" s="2" t="s">
        <v>8821</v>
      </c>
      <c r="E4629" s="16"/>
      <c r="F4629" s="16" t="str">
        <f>IF(INDEX(I.Electricity.ES4U2C3,18)="","",INDEX(I.Electricity.ES4U2C3,18))</f>
        <v/>
      </c>
      <c r="G4629" s="16"/>
      <c r="H4629" s="1" t="str">
        <f t="shared" si="141"/>
        <v>Complete</v>
      </c>
      <c r="I4629" s="68" t="s">
        <v>5695</v>
      </c>
    </row>
    <row r="4630" spans="2:9" ht="15" customHeight="1" x14ac:dyDescent="0.25">
      <c r="B4630" s="9" t="s">
        <v>5677</v>
      </c>
      <c r="C4630" s="1">
        <v>19</v>
      </c>
      <c r="D4630" s="2" t="s">
        <v>8821</v>
      </c>
      <c r="E4630" s="16"/>
      <c r="F4630" s="16" t="str">
        <f>IF(INDEX(I.Electricity.ES4U2C3,19)="","",INDEX(I.Electricity.ES4U2C3,19))</f>
        <v/>
      </c>
      <c r="G4630" s="16"/>
      <c r="H4630" s="1" t="str">
        <f t="shared" si="141"/>
        <v>Complete</v>
      </c>
      <c r="I4630" s="68" t="s">
        <v>5696</v>
      </c>
    </row>
    <row r="4631" spans="2:9" ht="15" customHeight="1" x14ac:dyDescent="0.25">
      <c r="B4631" s="9" t="s">
        <v>5677</v>
      </c>
      <c r="C4631" s="1">
        <v>20</v>
      </c>
      <c r="D4631" s="2" t="s">
        <v>8821</v>
      </c>
      <c r="E4631" s="16"/>
      <c r="F4631" s="16" t="str">
        <f>IF(INDEX(I.Electricity.ES4U2C3,20)="","",INDEX(I.Electricity.ES4U2C3,20))</f>
        <v/>
      </c>
      <c r="G4631" s="16"/>
      <c r="H4631" s="1" t="str">
        <f t="shared" si="141"/>
        <v>Complete</v>
      </c>
      <c r="I4631" s="68" t="s">
        <v>5697</v>
      </c>
    </row>
    <row r="4632" spans="2:9" ht="15" customHeight="1" x14ac:dyDescent="0.25">
      <c r="B4632" s="7" t="s">
        <v>5677</v>
      </c>
      <c r="C4632" s="5">
        <v>21</v>
      </c>
      <c r="D4632" s="6" t="s">
        <v>8821</v>
      </c>
      <c r="E4632" s="76"/>
      <c r="F4632" s="76" t="str">
        <f>IF(INDEX(I.Electricity.ES4U2C3,21)="","",INDEX(I.Electricity.ES4U2C3,21))</f>
        <v/>
      </c>
      <c r="G4632" s="76"/>
      <c r="H4632" s="5" t="str">
        <f t="shared" si="141"/>
        <v>Complete</v>
      </c>
      <c r="I4632" s="71" t="s">
        <v>5698</v>
      </c>
    </row>
    <row r="4633" spans="2:9" ht="15" customHeight="1" x14ac:dyDescent="0.25">
      <c r="B4633" s="9" t="s">
        <v>5699</v>
      </c>
      <c r="C4633" s="1">
        <v>1</v>
      </c>
      <c r="D4633" s="2" t="s">
        <v>8822</v>
      </c>
      <c r="E4633" s="16"/>
      <c r="F4633" s="16" t="str">
        <f>IF(INDEX(I.Electricity.ES4U3C3,1)="","",INDEX(I.Electricity.ES4U3C3,1))</f>
        <v/>
      </c>
      <c r="G4633" s="16"/>
      <c r="H4633" s="1" t="str">
        <f t="shared" ref="H4633:H4653" si="142">IF(AND(I.Developer.ES4=TRUE,I.Facility.UnitCount&gt;=3,I.Developer.C3=TRUE,F4633=""),"Incomplete","Complete")</f>
        <v>Complete</v>
      </c>
      <c r="I4633" s="68" t="s">
        <v>5700</v>
      </c>
    </row>
    <row r="4634" spans="2:9" ht="15" customHeight="1" x14ac:dyDescent="0.25">
      <c r="B4634" s="9" t="s">
        <v>5699</v>
      </c>
      <c r="C4634" s="1">
        <v>2</v>
      </c>
      <c r="D4634" s="2" t="s">
        <v>8822</v>
      </c>
      <c r="E4634" s="16"/>
      <c r="F4634" s="16" t="str">
        <f>IF(INDEX(I.Electricity.ES4U3C3,2)="","",INDEX(I.Electricity.ES4U3C3,2))</f>
        <v/>
      </c>
      <c r="G4634" s="16"/>
      <c r="H4634" s="1" t="str">
        <f t="shared" si="142"/>
        <v>Complete</v>
      </c>
      <c r="I4634" s="68" t="s">
        <v>5701</v>
      </c>
    </row>
    <row r="4635" spans="2:9" ht="15" customHeight="1" x14ac:dyDescent="0.25">
      <c r="B4635" s="9" t="s">
        <v>5699</v>
      </c>
      <c r="C4635" s="1">
        <v>3</v>
      </c>
      <c r="D4635" s="2" t="s">
        <v>8822</v>
      </c>
      <c r="E4635" s="16"/>
      <c r="F4635" s="16" t="str">
        <f>IF(INDEX(I.Electricity.ES4U3C3,3)="","",INDEX(I.Electricity.ES4U3C3,3))</f>
        <v/>
      </c>
      <c r="G4635" s="16"/>
      <c r="H4635" s="1" t="str">
        <f t="shared" si="142"/>
        <v>Complete</v>
      </c>
      <c r="I4635" s="68" t="s">
        <v>5702</v>
      </c>
    </row>
    <row r="4636" spans="2:9" ht="15" customHeight="1" x14ac:dyDescent="0.25">
      <c r="B4636" s="9" t="s">
        <v>5699</v>
      </c>
      <c r="C4636" s="1">
        <v>4</v>
      </c>
      <c r="D4636" s="2" t="s">
        <v>8822</v>
      </c>
      <c r="E4636" s="16"/>
      <c r="F4636" s="16" t="str">
        <f>IF(INDEX(I.Electricity.ES4U3C3,4)="","",INDEX(I.Electricity.ES4U3C3,4))</f>
        <v/>
      </c>
      <c r="G4636" s="16"/>
      <c r="H4636" s="1" t="str">
        <f t="shared" si="142"/>
        <v>Complete</v>
      </c>
      <c r="I4636" s="68" t="s">
        <v>5703</v>
      </c>
    </row>
    <row r="4637" spans="2:9" ht="15" customHeight="1" x14ac:dyDescent="0.25">
      <c r="B4637" s="9" t="s">
        <v>5699</v>
      </c>
      <c r="C4637" s="1">
        <v>5</v>
      </c>
      <c r="D4637" s="2" t="s">
        <v>8822</v>
      </c>
      <c r="E4637" s="16"/>
      <c r="F4637" s="16" t="str">
        <f>IF(INDEX(I.Electricity.ES4U3C3,5)="","",INDEX(I.Electricity.ES4U3C3,5))</f>
        <v/>
      </c>
      <c r="G4637" s="16"/>
      <c r="H4637" s="1" t="str">
        <f t="shared" si="142"/>
        <v>Complete</v>
      </c>
      <c r="I4637" s="68" t="s">
        <v>5704</v>
      </c>
    </row>
    <row r="4638" spans="2:9" ht="15" customHeight="1" x14ac:dyDescent="0.25">
      <c r="B4638" s="9" t="s">
        <v>5699</v>
      </c>
      <c r="C4638" s="1">
        <v>6</v>
      </c>
      <c r="D4638" s="2" t="s">
        <v>8822</v>
      </c>
      <c r="E4638" s="16"/>
      <c r="F4638" s="16" t="str">
        <f>IF(INDEX(I.Electricity.ES4U3C3,6)="","",INDEX(I.Electricity.ES4U3C3,6))</f>
        <v/>
      </c>
      <c r="G4638" s="16"/>
      <c r="H4638" s="1" t="str">
        <f t="shared" si="142"/>
        <v>Complete</v>
      </c>
      <c r="I4638" s="68" t="s">
        <v>5705</v>
      </c>
    </row>
    <row r="4639" spans="2:9" ht="15" customHeight="1" x14ac:dyDescent="0.25">
      <c r="B4639" s="9" t="s">
        <v>5699</v>
      </c>
      <c r="C4639" s="1">
        <v>7</v>
      </c>
      <c r="D4639" s="2" t="s">
        <v>8822</v>
      </c>
      <c r="E4639" s="16"/>
      <c r="F4639" s="16" t="str">
        <f>IF(INDEX(I.Electricity.ES4U3C3,7)="","",INDEX(I.Electricity.ES4U3C3,7))</f>
        <v/>
      </c>
      <c r="G4639" s="16"/>
      <c r="H4639" s="1" t="str">
        <f t="shared" si="142"/>
        <v>Complete</v>
      </c>
      <c r="I4639" s="68" t="s">
        <v>5706</v>
      </c>
    </row>
    <row r="4640" spans="2:9" ht="15" customHeight="1" x14ac:dyDescent="0.25">
      <c r="B4640" s="9" t="s">
        <v>5699</v>
      </c>
      <c r="C4640" s="1">
        <v>8</v>
      </c>
      <c r="D4640" s="2" t="s">
        <v>8822</v>
      </c>
      <c r="E4640" s="16"/>
      <c r="F4640" s="16" t="str">
        <f>IF(INDEX(I.Electricity.ES4U3C3,8)="","",INDEX(I.Electricity.ES4U3C3,8))</f>
        <v/>
      </c>
      <c r="G4640" s="16"/>
      <c r="H4640" s="1" t="str">
        <f t="shared" si="142"/>
        <v>Complete</v>
      </c>
      <c r="I4640" s="68" t="s">
        <v>5707</v>
      </c>
    </row>
    <row r="4641" spans="2:9" ht="15" customHeight="1" x14ac:dyDescent="0.25">
      <c r="B4641" s="9" t="s">
        <v>5699</v>
      </c>
      <c r="C4641" s="1">
        <v>9</v>
      </c>
      <c r="D4641" s="2" t="s">
        <v>8822</v>
      </c>
      <c r="E4641" s="16"/>
      <c r="F4641" s="16" t="str">
        <f>IF(INDEX(I.Electricity.ES4U3C3,9)="","",INDEX(I.Electricity.ES4U3C3,9))</f>
        <v/>
      </c>
      <c r="G4641" s="16"/>
      <c r="H4641" s="1" t="str">
        <f t="shared" si="142"/>
        <v>Complete</v>
      </c>
      <c r="I4641" s="68" t="s">
        <v>5708</v>
      </c>
    </row>
    <row r="4642" spans="2:9" ht="15" customHeight="1" x14ac:dyDescent="0.25">
      <c r="B4642" s="9" t="s">
        <v>5699</v>
      </c>
      <c r="C4642" s="1">
        <v>10</v>
      </c>
      <c r="D4642" s="2" t="s">
        <v>8822</v>
      </c>
      <c r="E4642" s="16"/>
      <c r="F4642" s="16" t="str">
        <f>IF(INDEX(I.Electricity.ES4U3C3,10)="","",INDEX(I.Electricity.ES4U3C3,10))</f>
        <v/>
      </c>
      <c r="G4642" s="16"/>
      <c r="H4642" s="1" t="str">
        <f t="shared" si="142"/>
        <v>Complete</v>
      </c>
      <c r="I4642" s="68" t="s">
        <v>5709</v>
      </c>
    </row>
    <row r="4643" spans="2:9" ht="15" customHeight="1" x14ac:dyDescent="0.25">
      <c r="B4643" s="9" t="s">
        <v>5699</v>
      </c>
      <c r="C4643" s="1">
        <v>11</v>
      </c>
      <c r="D4643" s="2" t="s">
        <v>8822</v>
      </c>
      <c r="E4643" s="16"/>
      <c r="F4643" s="16" t="str">
        <f>IF(INDEX(I.Electricity.ES4U3C3,11)="","",INDEX(I.Electricity.ES4U3C3,11))</f>
        <v/>
      </c>
      <c r="G4643" s="16"/>
      <c r="H4643" s="1" t="str">
        <f t="shared" si="142"/>
        <v>Complete</v>
      </c>
      <c r="I4643" s="68" t="s">
        <v>5710</v>
      </c>
    </row>
    <row r="4644" spans="2:9" ht="15" customHeight="1" x14ac:dyDescent="0.25">
      <c r="B4644" s="9" t="s">
        <v>5699</v>
      </c>
      <c r="C4644" s="1">
        <v>12</v>
      </c>
      <c r="D4644" s="2" t="s">
        <v>8822</v>
      </c>
      <c r="E4644" s="16"/>
      <c r="F4644" s="16" t="str">
        <f>IF(INDEX(I.Electricity.ES4U3C3,12)="","",INDEX(I.Electricity.ES4U3C3,12))</f>
        <v/>
      </c>
      <c r="G4644" s="16"/>
      <c r="H4644" s="1" t="str">
        <f t="shared" si="142"/>
        <v>Complete</v>
      </c>
      <c r="I4644" s="68" t="s">
        <v>5711</v>
      </c>
    </row>
    <row r="4645" spans="2:9" ht="15" customHeight="1" x14ac:dyDescent="0.25">
      <c r="B4645" s="9" t="s">
        <v>5699</v>
      </c>
      <c r="C4645" s="1">
        <v>13</v>
      </c>
      <c r="D4645" s="2" t="s">
        <v>8822</v>
      </c>
      <c r="E4645" s="16"/>
      <c r="F4645" s="16" t="str">
        <f>IF(INDEX(I.Electricity.ES4U3C3,13)="","",INDEX(I.Electricity.ES4U3C3,13))</f>
        <v/>
      </c>
      <c r="G4645" s="16"/>
      <c r="H4645" s="1" t="str">
        <f t="shared" si="142"/>
        <v>Complete</v>
      </c>
      <c r="I4645" s="68" t="s">
        <v>5712</v>
      </c>
    </row>
    <row r="4646" spans="2:9" ht="15" customHeight="1" x14ac:dyDescent="0.25">
      <c r="B4646" s="9" t="s">
        <v>5699</v>
      </c>
      <c r="C4646" s="1">
        <v>14</v>
      </c>
      <c r="D4646" s="2" t="s">
        <v>8822</v>
      </c>
      <c r="E4646" s="16"/>
      <c r="F4646" s="16" t="str">
        <f>IF(INDEX(I.Electricity.ES4U3C3,14)="","",INDEX(I.Electricity.ES4U3C3,14))</f>
        <v/>
      </c>
      <c r="G4646" s="16"/>
      <c r="H4646" s="1" t="str">
        <f t="shared" si="142"/>
        <v>Complete</v>
      </c>
      <c r="I4646" s="68" t="s">
        <v>5713</v>
      </c>
    </row>
    <row r="4647" spans="2:9" ht="15" customHeight="1" x14ac:dyDescent="0.25">
      <c r="B4647" s="9" t="s">
        <v>5699</v>
      </c>
      <c r="C4647" s="1">
        <v>15</v>
      </c>
      <c r="D4647" s="2" t="s">
        <v>8822</v>
      </c>
      <c r="E4647" s="16"/>
      <c r="F4647" s="16" t="str">
        <f>IF(INDEX(I.Electricity.ES4U3C3,15)="","",INDEX(I.Electricity.ES4U3C3,15))</f>
        <v/>
      </c>
      <c r="G4647" s="16"/>
      <c r="H4647" s="1" t="str">
        <f t="shared" si="142"/>
        <v>Complete</v>
      </c>
      <c r="I4647" s="68" t="s">
        <v>5714</v>
      </c>
    </row>
    <row r="4648" spans="2:9" ht="15" customHeight="1" x14ac:dyDescent="0.25">
      <c r="B4648" s="9" t="s">
        <v>5699</v>
      </c>
      <c r="C4648" s="1">
        <v>16</v>
      </c>
      <c r="D4648" s="2" t="s">
        <v>8822</v>
      </c>
      <c r="E4648" s="16"/>
      <c r="F4648" s="16" t="str">
        <f>IF(INDEX(I.Electricity.ES4U3C3,16)="","",INDEX(I.Electricity.ES4U3C3,16))</f>
        <v/>
      </c>
      <c r="G4648" s="16"/>
      <c r="H4648" s="1" t="str">
        <f t="shared" si="142"/>
        <v>Complete</v>
      </c>
      <c r="I4648" s="68" t="s">
        <v>5715</v>
      </c>
    </row>
    <row r="4649" spans="2:9" ht="15" customHeight="1" x14ac:dyDescent="0.25">
      <c r="B4649" s="9" t="s">
        <v>5699</v>
      </c>
      <c r="C4649" s="1">
        <v>17</v>
      </c>
      <c r="D4649" s="2" t="s">
        <v>8822</v>
      </c>
      <c r="E4649" s="16"/>
      <c r="F4649" s="16" t="str">
        <f>IF(INDEX(I.Electricity.ES4U3C3,17)="","",INDEX(I.Electricity.ES4U3C3,17))</f>
        <v/>
      </c>
      <c r="G4649" s="16"/>
      <c r="H4649" s="1" t="str">
        <f t="shared" si="142"/>
        <v>Complete</v>
      </c>
      <c r="I4649" s="68" t="s">
        <v>5716</v>
      </c>
    </row>
    <row r="4650" spans="2:9" ht="15" customHeight="1" x14ac:dyDescent="0.25">
      <c r="B4650" s="9" t="s">
        <v>5699</v>
      </c>
      <c r="C4650" s="1">
        <v>18</v>
      </c>
      <c r="D4650" s="2" t="s">
        <v>8822</v>
      </c>
      <c r="E4650" s="16"/>
      <c r="F4650" s="16" t="str">
        <f>IF(INDEX(I.Electricity.ES4U3C3,18)="","",INDEX(I.Electricity.ES4U3C3,18))</f>
        <v/>
      </c>
      <c r="G4650" s="16"/>
      <c r="H4650" s="1" t="str">
        <f t="shared" si="142"/>
        <v>Complete</v>
      </c>
      <c r="I4650" s="68" t="s">
        <v>5717</v>
      </c>
    </row>
    <row r="4651" spans="2:9" ht="15" customHeight="1" x14ac:dyDescent="0.25">
      <c r="B4651" s="9" t="s">
        <v>5699</v>
      </c>
      <c r="C4651" s="1">
        <v>19</v>
      </c>
      <c r="D4651" s="2" t="s">
        <v>8822</v>
      </c>
      <c r="E4651" s="16"/>
      <c r="F4651" s="16" t="str">
        <f>IF(INDEX(I.Electricity.ES4U3C3,19)="","",INDEX(I.Electricity.ES4U3C3,19))</f>
        <v/>
      </c>
      <c r="G4651" s="16"/>
      <c r="H4651" s="1" t="str">
        <f t="shared" si="142"/>
        <v>Complete</v>
      </c>
      <c r="I4651" s="68" t="s">
        <v>5718</v>
      </c>
    </row>
    <row r="4652" spans="2:9" ht="15" customHeight="1" x14ac:dyDescent="0.25">
      <c r="B4652" s="9" t="s">
        <v>5699</v>
      </c>
      <c r="C4652" s="1">
        <v>20</v>
      </c>
      <c r="D4652" s="2" t="s">
        <v>8822</v>
      </c>
      <c r="E4652" s="16"/>
      <c r="F4652" s="16" t="str">
        <f>IF(INDEX(I.Electricity.ES4U3C3,20)="","",INDEX(I.Electricity.ES4U3C3,20))</f>
        <v/>
      </c>
      <c r="G4652" s="16"/>
      <c r="H4652" s="1" t="str">
        <f t="shared" si="142"/>
        <v>Complete</v>
      </c>
      <c r="I4652" s="68" t="s">
        <v>5719</v>
      </c>
    </row>
    <row r="4653" spans="2:9" ht="15" customHeight="1" x14ac:dyDescent="0.25">
      <c r="B4653" s="7" t="s">
        <v>5699</v>
      </c>
      <c r="C4653" s="5">
        <v>21</v>
      </c>
      <c r="D4653" s="6" t="s">
        <v>8822</v>
      </c>
      <c r="E4653" s="76"/>
      <c r="F4653" s="76" t="str">
        <f>IF(INDEX(I.Electricity.ES4U3C3,21)="","",INDEX(I.Electricity.ES4U3C3,21))</f>
        <v/>
      </c>
      <c r="G4653" s="76"/>
      <c r="H4653" s="5" t="str">
        <f t="shared" si="142"/>
        <v>Complete</v>
      </c>
      <c r="I4653" s="71" t="s">
        <v>5720</v>
      </c>
    </row>
    <row r="4654" spans="2:9" ht="15" customHeight="1" x14ac:dyDescent="0.25">
      <c r="B4654" s="9" t="s">
        <v>5721</v>
      </c>
      <c r="C4654" s="1">
        <v>1</v>
      </c>
      <c r="D4654" s="2" t="s">
        <v>8823</v>
      </c>
      <c r="E4654" s="16"/>
      <c r="F4654" s="16" t="str">
        <f>IF(INDEX(I.Electricity.ES4U4C3,1)="","",INDEX(I.Electricity.ES4U4C3,1))</f>
        <v/>
      </c>
      <c r="G4654" s="16"/>
      <c r="H4654" s="1" t="str">
        <f t="shared" ref="H4654:H4674" si="143">IF(AND(I.Developer.ES4=TRUE,I.Facility.UnitCount&gt;=4,I.Developer.C3=TRUE,F4654=""),"Incomplete","Complete")</f>
        <v>Complete</v>
      </c>
      <c r="I4654" s="68" t="s">
        <v>5722</v>
      </c>
    </row>
    <row r="4655" spans="2:9" ht="15" customHeight="1" x14ac:dyDescent="0.25">
      <c r="B4655" s="9" t="s">
        <v>5721</v>
      </c>
      <c r="C4655" s="1">
        <v>2</v>
      </c>
      <c r="D4655" s="2" t="s">
        <v>8823</v>
      </c>
      <c r="E4655" s="16"/>
      <c r="F4655" s="16" t="str">
        <f>IF(INDEX(I.Electricity.ES4U4C3,2)="","",INDEX(I.Electricity.ES4U4C3,2))</f>
        <v/>
      </c>
      <c r="G4655" s="16"/>
      <c r="H4655" s="1" t="str">
        <f t="shared" si="143"/>
        <v>Complete</v>
      </c>
      <c r="I4655" s="68" t="s">
        <v>5723</v>
      </c>
    </row>
    <row r="4656" spans="2:9" ht="15" customHeight="1" x14ac:dyDescent="0.25">
      <c r="B4656" s="9" t="s">
        <v>5721</v>
      </c>
      <c r="C4656" s="1">
        <v>3</v>
      </c>
      <c r="D4656" s="2" t="s">
        <v>8823</v>
      </c>
      <c r="E4656" s="16"/>
      <c r="F4656" s="16" t="str">
        <f>IF(INDEX(I.Electricity.ES4U4C3,3)="","",INDEX(I.Electricity.ES4U4C3,3))</f>
        <v/>
      </c>
      <c r="G4656" s="16"/>
      <c r="H4656" s="1" t="str">
        <f t="shared" si="143"/>
        <v>Complete</v>
      </c>
      <c r="I4656" s="68" t="s">
        <v>5724</v>
      </c>
    </row>
    <row r="4657" spans="2:9" ht="15" customHeight="1" x14ac:dyDescent="0.25">
      <c r="B4657" s="9" t="s">
        <v>5721</v>
      </c>
      <c r="C4657" s="1">
        <v>4</v>
      </c>
      <c r="D4657" s="2" t="s">
        <v>8823</v>
      </c>
      <c r="E4657" s="16"/>
      <c r="F4657" s="16" t="str">
        <f>IF(INDEX(I.Electricity.ES4U4C3,4)="","",INDEX(I.Electricity.ES4U4C3,4))</f>
        <v/>
      </c>
      <c r="G4657" s="16"/>
      <c r="H4657" s="1" t="str">
        <f t="shared" si="143"/>
        <v>Complete</v>
      </c>
      <c r="I4657" s="68" t="s">
        <v>5725</v>
      </c>
    </row>
    <row r="4658" spans="2:9" ht="15" customHeight="1" x14ac:dyDescent="0.25">
      <c r="B4658" s="9" t="s">
        <v>5721</v>
      </c>
      <c r="C4658" s="1">
        <v>5</v>
      </c>
      <c r="D4658" s="2" t="s">
        <v>8823</v>
      </c>
      <c r="E4658" s="16"/>
      <c r="F4658" s="16" t="str">
        <f>IF(INDEX(I.Electricity.ES4U4C3,5)="","",INDEX(I.Electricity.ES4U4C3,5))</f>
        <v/>
      </c>
      <c r="G4658" s="16"/>
      <c r="H4658" s="1" t="str">
        <f t="shared" si="143"/>
        <v>Complete</v>
      </c>
      <c r="I4658" s="68" t="s">
        <v>5726</v>
      </c>
    </row>
    <row r="4659" spans="2:9" ht="15" customHeight="1" x14ac:dyDescent="0.25">
      <c r="B4659" s="9" t="s">
        <v>5721</v>
      </c>
      <c r="C4659" s="1">
        <v>6</v>
      </c>
      <c r="D4659" s="2" t="s">
        <v>8823</v>
      </c>
      <c r="E4659" s="16"/>
      <c r="F4659" s="16" t="str">
        <f>IF(INDEX(I.Electricity.ES4U4C3,6)="","",INDEX(I.Electricity.ES4U4C3,6))</f>
        <v/>
      </c>
      <c r="G4659" s="16"/>
      <c r="H4659" s="1" t="str">
        <f t="shared" si="143"/>
        <v>Complete</v>
      </c>
      <c r="I4659" s="68" t="s">
        <v>5727</v>
      </c>
    </row>
    <row r="4660" spans="2:9" ht="15" customHeight="1" x14ac:dyDescent="0.25">
      <c r="B4660" s="9" t="s">
        <v>5721</v>
      </c>
      <c r="C4660" s="1">
        <v>7</v>
      </c>
      <c r="D4660" s="2" t="s">
        <v>8823</v>
      </c>
      <c r="E4660" s="16"/>
      <c r="F4660" s="16" t="str">
        <f>IF(INDEX(I.Electricity.ES4U4C3,7)="","",INDEX(I.Electricity.ES4U4C3,7))</f>
        <v/>
      </c>
      <c r="G4660" s="16"/>
      <c r="H4660" s="1" t="str">
        <f t="shared" si="143"/>
        <v>Complete</v>
      </c>
      <c r="I4660" s="68" t="s">
        <v>5728</v>
      </c>
    </row>
    <row r="4661" spans="2:9" ht="15" customHeight="1" x14ac:dyDescent="0.25">
      <c r="B4661" s="9" t="s">
        <v>5721</v>
      </c>
      <c r="C4661" s="1">
        <v>8</v>
      </c>
      <c r="D4661" s="2" t="s">
        <v>8823</v>
      </c>
      <c r="E4661" s="16"/>
      <c r="F4661" s="16" t="str">
        <f>IF(INDEX(I.Electricity.ES4U4C3,8)="","",INDEX(I.Electricity.ES4U4C3,8))</f>
        <v/>
      </c>
      <c r="G4661" s="16"/>
      <c r="H4661" s="1" t="str">
        <f t="shared" si="143"/>
        <v>Complete</v>
      </c>
      <c r="I4661" s="68" t="s">
        <v>5729</v>
      </c>
    </row>
    <row r="4662" spans="2:9" ht="15" customHeight="1" x14ac:dyDescent="0.25">
      <c r="B4662" s="9" t="s">
        <v>5721</v>
      </c>
      <c r="C4662" s="1">
        <v>9</v>
      </c>
      <c r="D4662" s="2" t="s">
        <v>8823</v>
      </c>
      <c r="E4662" s="16"/>
      <c r="F4662" s="16" t="str">
        <f>IF(INDEX(I.Electricity.ES4U4C3,9)="","",INDEX(I.Electricity.ES4U4C3,9))</f>
        <v/>
      </c>
      <c r="G4662" s="16"/>
      <c r="H4662" s="1" t="str">
        <f t="shared" si="143"/>
        <v>Complete</v>
      </c>
      <c r="I4662" s="68" t="s">
        <v>5730</v>
      </c>
    </row>
    <row r="4663" spans="2:9" ht="15" customHeight="1" x14ac:dyDescent="0.25">
      <c r="B4663" s="9" t="s">
        <v>5721</v>
      </c>
      <c r="C4663" s="1">
        <v>10</v>
      </c>
      <c r="D4663" s="2" t="s">
        <v>8823</v>
      </c>
      <c r="E4663" s="16"/>
      <c r="F4663" s="16" t="str">
        <f>IF(INDEX(I.Electricity.ES4U4C3,10)="","",INDEX(I.Electricity.ES4U4C3,10))</f>
        <v/>
      </c>
      <c r="G4663" s="16"/>
      <c r="H4663" s="1" t="str">
        <f t="shared" si="143"/>
        <v>Complete</v>
      </c>
      <c r="I4663" s="68" t="s">
        <v>5731</v>
      </c>
    </row>
    <row r="4664" spans="2:9" ht="15" customHeight="1" x14ac:dyDescent="0.25">
      <c r="B4664" s="9" t="s">
        <v>5721</v>
      </c>
      <c r="C4664" s="1">
        <v>11</v>
      </c>
      <c r="D4664" s="2" t="s">
        <v>8823</v>
      </c>
      <c r="E4664" s="16"/>
      <c r="F4664" s="16" t="str">
        <f>IF(INDEX(I.Electricity.ES4U4C3,11)="","",INDEX(I.Electricity.ES4U4C3,11))</f>
        <v/>
      </c>
      <c r="G4664" s="16"/>
      <c r="H4664" s="1" t="str">
        <f t="shared" si="143"/>
        <v>Complete</v>
      </c>
      <c r="I4664" s="68" t="s">
        <v>5732</v>
      </c>
    </row>
    <row r="4665" spans="2:9" ht="15" customHeight="1" x14ac:dyDescent="0.25">
      <c r="B4665" s="9" t="s">
        <v>5721</v>
      </c>
      <c r="C4665" s="1">
        <v>12</v>
      </c>
      <c r="D4665" s="2" t="s">
        <v>8823</v>
      </c>
      <c r="E4665" s="16"/>
      <c r="F4665" s="16" t="str">
        <f>IF(INDEX(I.Electricity.ES4U4C3,12)="","",INDEX(I.Electricity.ES4U4C3,12))</f>
        <v/>
      </c>
      <c r="G4665" s="16"/>
      <c r="H4665" s="1" t="str">
        <f t="shared" si="143"/>
        <v>Complete</v>
      </c>
      <c r="I4665" s="68" t="s">
        <v>5733</v>
      </c>
    </row>
    <row r="4666" spans="2:9" ht="15" customHeight="1" x14ac:dyDescent="0.25">
      <c r="B4666" s="9" t="s">
        <v>5721</v>
      </c>
      <c r="C4666" s="1">
        <v>13</v>
      </c>
      <c r="D4666" s="2" t="s">
        <v>8823</v>
      </c>
      <c r="E4666" s="16"/>
      <c r="F4666" s="16" t="str">
        <f>IF(INDEX(I.Electricity.ES4U4C3,13)="","",INDEX(I.Electricity.ES4U4C3,13))</f>
        <v/>
      </c>
      <c r="G4666" s="16"/>
      <c r="H4666" s="1" t="str">
        <f t="shared" si="143"/>
        <v>Complete</v>
      </c>
      <c r="I4666" s="68" t="s">
        <v>5734</v>
      </c>
    </row>
    <row r="4667" spans="2:9" ht="15" customHeight="1" x14ac:dyDescent="0.25">
      <c r="B4667" s="9" t="s">
        <v>5721</v>
      </c>
      <c r="C4667" s="1">
        <v>14</v>
      </c>
      <c r="D4667" s="2" t="s">
        <v>8823</v>
      </c>
      <c r="E4667" s="16"/>
      <c r="F4667" s="16" t="str">
        <f>IF(INDEX(I.Electricity.ES4U4C3,14)="","",INDEX(I.Electricity.ES4U4C3,14))</f>
        <v/>
      </c>
      <c r="G4667" s="16"/>
      <c r="H4667" s="1" t="str">
        <f t="shared" si="143"/>
        <v>Complete</v>
      </c>
      <c r="I4667" s="68" t="s">
        <v>5735</v>
      </c>
    </row>
    <row r="4668" spans="2:9" ht="15" customHeight="1" x14ac:dyDescent="0.25">
      <c r="B4668" s="9" t="s">
        <v>5721</v>
      </c>
      <c r="C4668" s="1">
        <v>15</v>
      </c>
      <c r="D4668" s="2" t="s">
        <v>8823</v>
      </c>
      <c r="E4668" s="16"/>
      <c r="F4668" s="16" t="str">
        <f>IF(INDEX(I.Electricity.ES4U4C3,15)="","",INDEX(I.Electricity.ES4U4C3,15))</f>
        <v/>
      </c>
      <c r="G4668" s="16"/>
      <c r="H4668" s="1" t="str">
        <f t="shared" si="143"/>
        <v>Complete</v>
      </c>
      <c r="I4668" s="68" t="s">
        <v>5736</v>
      </c>
    </row>
    <row r="4669" spans="2:9" ht="15" customHeight="1" x14ac:dyDescent="0.25">
      <c r="B4669" s="9" t="s">
        <v>5721</v>
      </c>
      <c r="C4669" s="1">
        <v>16</v>
      </c>
      <c r="D4669" s="2" t="s">
        <v>8823</v>
      </c>
      <c r="E4669" s="16"/>
      <c r="F4669" s="16" t="str">
        <f>IF(INDEX(I.Electricity.ES4U4C3,16)="","",INDEX(I.Electricity.ES4U4C3,16))</f>
        <v/>
      </c>
      <c r="G4669" s="16"/>
      <c r="H4669" s="1" t="str">
        <f t="shared" si="143"/>
        <v>Complete</v>
      </c>
      <c r="I4669" s="68" t="s">
        <v>5737</v>
      </c>
    </row>
    <row r="4670" spans="2:9" ht="15" customHeight="1" x14ac:dyDescent="0.25">
      <c r="B4670" s="9" t="s">
        <v>5721</v>
      </c>
      <c r="C4670" s="1">
        <v>17</v>
      </c>
      <c r="D4670" s="2" t="s">
        <v>8823</v>
      </c>
      <c r="E4670" s="16"/>
      <c r="F4670" s="16" t="str">
        <f>IF(INDEX(I.Electricity.ES4U4C3,17)="","",INDEX(I.Electricity.ES4U4C3,17))</f>
        <v/>
      </c>
      <c r="G4670" s="16"/>
      <c r="H4670" s="1" t="str">
        <f t="shared" si="143"/>
        <v>Complete</v>
      </c>
      <c r="I4670" s="68" t="s">
        <v>5738</v>
      </c>
    </row>
    <row r="4671" spans="2:9" ht="15" customHeight="1" x14ac:dyDescent="0.25">
      <c r="B4671" s="9" t="s">
        <v>5721</v>
      </c>
      <c r="C4671" s="1">
        <v>18</v>
      </c>
      <c r="D4671" s="2" t="s">
        <v>8823</v>
      </c>
      <c r="E4671" s="16"/>
      <c r="F4671" s="16" t="str">
        <f>IF(INDEX(I.Electricity.ES4U4C3,18)="","",INDEX(I.Electricity.ES4U4C3,18))</f>
        <v/>
      </c>
      <c r="G4671" s="16"/>
      <c r="H4671" s="1" t="str">
        <f t="shared" si="143"/>
        <v>Complete</v>
      </c>
      <c r="I4671" s="68" t="s">
        <v>5739</v>
      </c>
    </row>
    <row r="4672" spans="2:9" ht="15" customHeight="1" x14ac:dyDescent="0.25">
      <c r="B4672" s="9" t="s">
        <v>5721</v>
      </c>
      <c r="C4672" s="1">
        <v>19</v>
      </c>
      <c r="D4672" s="2" t="s">
        <v>8823</v>
      </c>
      <c r="E4672" s="16"/>
      <c r="F4672" s="16" t="str">
        <f>IF(INDEX(I.Electricity.ES4U4C3,19)="","",INDEX(I.Electricity.ES4U4C3,19))</f>
        <v/>
      </c>
      <c r="G4672" s="16"/>
      <c r="H4672" s="1" t="str">
        <f t="shared" si="143"/>
        <v>Complete</v>
      </c>
      <c r="I4672" s="68" t="s">
        <v>5740</v>
      </c>
    </row>
    <row r="4673" spans="2:9" ht="15" customHeight="1" x14ac:dyDescent="0.25">
      <c r="B4673" s="9" t="s">
        <v>5721</v>
      </c>
      <c r="C4673" s="1">
        <v>20</v>
      </c>
      <c r="D4673" s="2" t="s">
        <v>8823</v>
      </c>
      <c r="E4673" s="16"/>
      <c r="F4673" s="16" t="str">
        <f>IF(INDEX(I.Electricity.ES4U4C3,20)="","",INDEX(I.Electricity.ES4U4C3,20))</f>
        <v/>
      </c>
      <c r="G4673" s="16"/>
      <c r="H4673" s="1" t="str">
        <f t="shared" si="143"/>
        <v>Complete</v>
      </c>
      <c r="I4673" s="68" t="s">
        <v>5741</v>
      </c>
    </row>
    <row r="4674" spans="2:9" ht="15" customHeight="1" x14ac:dyDescent="0.25">
      <c r="B4674" s="7" t="s">
        <v>5721</v>
      </c>
      <c r="C4674" s="5">
        <v>21</v>
      </c>
      <c r="D4674" s="6" t="s">
        <v>8823</v>
      </c>
      <c r="E4674" s="76"/>
      <c r="F4674" s="76" t="str">
        <f>IF(INDEX(I.Electricity.ES4U4C3,21)="","",INDEX(I.Electricity.ES4U4C3,21))</f>
        <v/>
      </c>
      <c r="G4674" s="76"/>
      <c r="H4674" s="5" t="str">
        <f t="shared" si="143"/>
        <v>Complete</v>
      </c>
      <c r="I4674" s="71" t="s">
        <v>5742</v>
      </c>
    </row>
    <row r="4675" spans="2:9" ht="15" customHeight="1" x14ac:dyDescent="0.25">
      <c r="B4675" s="9" t="s">
        <v>5743</v>
      </c>
      <c r="C4675" s="1">
        <v>1</v>
      </c>
      <c r="D4675" s="2" t="s">
        <v>8824</v>
      </c>
      <c r="E4675" s="16"/>
      <c r="F4675" s="16" t="str">
        <f>IF(INDEX(I.Electricity.ES4U5C3,1)="","",INDEX(I.Electricity.ES4U5C3,1))</f>
        <v/>
      </c>
      <c r="G4675" s="16"/>
      <c r="H4675" s="1" t="str">
        <f t="shared" ref="H4675:H4695" si="144">IF(AND(I.Developer.ES4=TRUE,I.Facility.UnitCount&gt;=5,I.Developer.C3=TRUE,F4675=""),"Incomplete","Complete")</f>
        <v>Complete</v>
      </c>
      <c r="I4675" s="68" t="s">
        <v>5744</v>
      </c>
    </row>
    <row r="4676" spans="2:9" ht="15" customHeight="1" x14ac:dyDescent="0.25">
      <c r="B4676" s="9" t="s">
        <v>5743</v>
      </c>
      <c r="C4676" s="1">
        <v>2</v>
      </c>
      <c r="D4676" s="2" t="s">
        <v>8824</v>
      </c>
      <c r="E4676" s="16"/>
      <c r="F4676" s="16" t="str">
        <f>IF(INDEX(I.Electricity.ES4U5C3,2)="","",INDEX(I.Electricity.ES4U5C3,2))</f>
        <v/>
      </c>
      <c r="G4676" s="16"/>
      <c r="H4676" s="1" t="str">
        <f t="shared" si="144"/>
        <v>Complete</v>
      </c>
      <c r="I4676" s="68" t="s">
        <v>5745</v>
      </c>
    </row>
    <row r="4677" spans="2:9" ht="15" customHeight="1" x14ac:dyDescent="0.25">
      <c r="B4677" s="9" t="s">
        <v>5743</v>
      </c>
      <c r="C4677" s="1">
        <v>3</v>
      </c>
      <c r="D4677" s="2" t="s">
        <v>8824</v>
      </c>
      <c r="E4677" s="16"/>
      <c r="F4677" s="16" t="str">
        <f>IF(INDEX(I.Electricity.ES4U5C3,3)="","",INDEX(I.Electricity.ES4U5C3,3))</f>
        <v/>
      </c>
      <c r="G4677" s="16"/>
      <c r="H4677" s="1" t="str">
        <f t="shared" si="144"/>
        <v>Complete</v>
      </c>
      <c r="I4677" s="68" t="s">
        <v>5746</v>
      </c>
    </row>
    <row r="4678" spans="2:9" ht="15" customHeight="1" x14ac:dyDescent="0.25">
      <c r="B4678" s="9" t="s">
        <v>5743</v>
      </c>
      <c r="C4678" s="1">
        <v>4</v>
      </c>
      <c r="D4678" s="2" t="s">
        <v>8824</v>
      </c>
      <c r="E4678" s="16"/>
      <c r="F4678" s="16" t="str">
        <f>IF(INDEX(I.Electricity.ES4U5C3,4)="","",INDEX(I.Electricity.ES4U5C3,4))</f>
        <v/>
      </c>
      <c r="G4678" s="16"/>
      <c r="H4678" s="1" t="str">
        <f t="shared" si="144"/>
        <v>Complete</v>
      </c>
      <c r="I4678" s="68" t="s">
        <v>5747</v>
      </c>
    </row>
    <row r="4679" spans="2:9" ht="15" customHeight="1" x14ac:dyDescent="0.25">
      <c r="B4679" s="9" t="s">
        <v>5743</v>
      </c>
      <c r="C4679" s="1">
        <v>5</v>
      </c>
      <c r="D4679" s="2" t="s">
        <v>8824</v>
      </c>
      <c r="E4679" s="16"/>
      <c r="F4679" s="16" t="str">
        <f>IF(INDEX(I.Electricity.ES4U5C3,5)="","",INDEX(I.Electricity.ES4U5C3,5))</f>
        <v/>
      </c>
      <c r="G4679" s="16"/>
      <c r="H4679" s="1" t="str">
        <f t="shared" si="144"/>
        <v>Complete</v>
      </c>
      <c r="I4679" s="68" t="s">
        <v>5748</v>
      </c>
    </row>
    <row r="4680" spans="2:9" ht="15" customHeight="1" x14ac:dyDescent="0.25">
      <c r="B4680" s="9" t="s">
        <v>5743</v>
      </c>
      <c r="C4680" s="1">
        <v>6</v>
      </c>
      <c r="D4680" s="2" t="s">
        <v>8824</v>
      </c>
      <c r="E4680" s="16"/>
      <c r="F4680" s="16" t="str">
        <f>IF(INDEX(I.Electricity.ES4U5C3,6)="","",INDEX(I.Electricity.ES4U5C3,6))</f>
        <v/>
      </c>
      <c r="G4680" s="16"/>
      <c r="H4680" s="1" t="str">
        <f t="shared" si="144"/>
        <v>Complete</v>
      </c>
      <c r="I4680" s="68" t="s">
        <v>5749</v>
      </c>
    </row>
    <row r="4681" spans="2:9" ht="15" customHeight="1" x14ac:dyDescent="0.25">
      <c r="B4681" s="9" t="s">
        <v>5743</v>
      </c>
      <c r="C4681" s="1">
        <v>7</v>
      </c>
      <c r="D4681" s="2" t="s">
        <v>8824</v>
      </c>
      <c r="E4681" s="16"/>
      <c r="F4681" s="16" t="str">
        <f>IF(INDEX(I.Electricity.ES4U5C3,7)="","",INDEX(I.Electricity.ES4U5C3,7))</f>
        <v/>
      </c>
      <c r="G4681" s="16"/>
      <c r="H4681" s="1" t="str">
        <f t="shared" si="144"/>
        <v>Complete</v>
      </c>
      <c r="I4681" s="68" t="s">
        <v>5750</v>
      </c>
    </row>
    <row r="4682" spans="2:9" ht="15" customHeight="1" x14ac:dyDescent="0.25">
      <c r="B4682" s="9" t="s">
        <v>5743</v>
      </c>
      <c r="C4682" s="1">
        <v>8</v>
      </c>
      <c r="D4682" s="2" t="s">
        <v>8824</v>
      </c>
      <c r="E4682" s="16"/>
      <c r="F4682" s="16" t="str">
        <f>IF(INDEX(I.Electricity.ES4U5C3,8)="","",INDEX(I.Electricity.ES4U5C3,8))</f>
        <v/>
      </c>
      <c r="G4682" s="16"/>
      <c r="H4682" s="1" t="str">
        <f t="shared" si="144"/>
        <v>Complete</v>
      </c>
      <c r="I4682" s="68" t="s">
        <v>5751</v>
      </c>
    </row>
    <row r="4683" spans="2:9" ht="15" customHeight="1" x14ac:dyDescent="0.25">
      <c r="B4683" s="9" t="s">
        <v>5743</v>
      </c>
      <c r="C4683" s="1">
        <v>9</v>
      </c>
      <c r="D4683" s="2" t="s">
        <v>8824</v>
      </c>
      <c r="E4683" s="16"/>
      <c r="F4683" s="16" t="str">
        <f>IF(INDEX(I.Electricity.ES4U5C3,9)="","",INDEX(I.Electricity.ES4U5C3,9))</f>
        <v/>
      </c>
      <c r="G4683" s="16"/>
      <c r="H4683" s="1" t="str">
        <f t="shared" si="144"/>
        <v>Complete</v>
      </c>
      <c r="I4683" s="68" t="s">
        <v>5752</v>
      </c>
    </row>
    <row r="4684" spans="2:9" ht="15" customHeight="1" x14ac:dyDescent="0.25">
      <c r="B4684" s="9" t="s">
        <v>5743</v>
      </c>
      <c r="C4684" s="1">
        <v>10</v>
      </c>
      <c r="D4684" s="2" t="s">
        <v>8824</v>
      </c>
      <c r="E4684" s="16"/>
      <c r="F4684" s="16" t="str">
        <f>IF(INDEX(I.Electricity.ES4U5C3,10)="","",INDEX(I.Electricity.ES4U5C3,10))</f>
        <v/>
      </c>
      <c r="G4684" s="16"/>
      <c r="H4684" s="1" t="str">
        <f t="shared" si="144"/>
        <v>Complete</v>
      </c>
      <c r="I4684" s="68" t="s">
        <v>5753</v>
      </c>
    </row>
    <row r="4685" spans="2:9" ht="15" customHeight="1" x14ac:dyDescent="0.25">
      <c r="B4685" s="9" t="s">
        <v>5743</v>
      </c>
      <c r="C4685" s="1">
        <v>11</v>
      </c>
      <c r="D4685" s="2" t="s">
        <v>8824</v>
      </c>
      <c r="E4685" s="16"/>
      <c r="F4685" s="16" t="str">
        <f>IF(INDEX(I.Electricity.ES4U5C3,11)="","",INDEX(I.Electricity.ES4U5C3,11))</f>
        <v/>
      </c>
      <c r="G4685" s="16"/>
      <c r="H4685" s="1" t="str">
        <f t="shared" si="144"/>
        <v>Complete</v>
      </c>
      <c r="I4685" s="68" t="s">
        <v>5754</v>
      </c>
    </row>
    <row r="4686" spans="2:9" ht="15" customHeight="1" x14ac:dyDescent="0.25">
      <c r="B4686" s="9" t="s">
        <v>5743</v>
      </c>
      <c r="C4686" s="1">
        <v>12</v>
      </c>
      <c r="D4686" s="2" t="s">
        <v>8824</v>
      </c>
      <c r="E4686" s="16"/>
      <c r="F4686" s="16" t="str">
        <f>IF(INDEX(I.Electricity.ES4U5C3,12)="","",INDEX(I.Electricity.ES4U5C3,12))</f>
        <v/>
      </c>
      <c r="G4686" s="16"/>
      <c r="H4686" s="1" t="str">
        <f t="shared" si="144"/>
        <v>Complete</v>
      </c>
      <c r="I4686" s="68" t="s">
        <v>5755</v>
      </c>
    </row>
    <row r="4687" spans="2:9" ht="15" customHeight="1" x14ac:dyDescent="0.25">
      <c r="B4687" s="9" t="s">
        <v>5743</v>
      </c>
      <c r="C4687" s="1">
        <v>13</v>
      </c>
      <c r="D4687" s="2" t="s">
        <v>8824</v>
      </c>
      <c r="E4687" s="16"/>
      <c r="F4687" s="16" t="str">
        <f>IF(INDEX(I.Electricity.ES4U5C3,13)="","",INDEX(I.Electricity.ES4U5C3,13))</f>
        <v/>
      </c>
      <c r="G4687" s="16"/>
      <c r="H4687" s="1" t="str">
        <f t="shared" si="144"/>
        <v>Complete</v>
      </c>
      <c r="I4687" s="68" t="s">
        <v>5756</v>
      </c>
    </row>
    <row r="4688" spans="2:9" ht="15" customHeight="1" x14ac:dyDescent="0.25">
      <c r="B4688" s="9" t="s">
        <v>5743</v>
      </c>
      <c r="C4688" s="1">
        <v>14</v>
      </c>
      <c r="D4688" s="2" t="s">
        <v>8824</v>
      </c>
      <c r="E4688" s="16"/>
      <c r="F4688" s="16" t="str">
        <f>IF(INDEX(I.Electricity.ES4U5C3,14)="","",INDEX(I.Electricity.ES4U5C3,14))</f>
        <v/>
      </c>
      <c r="G4688" s="16"/>
      <c r="H4688" s="1" t="str">
        <f t="shared" si="144"/>
        <v>Complete</v>
      </c>
      <c r="I4688" s="68" t="s">
        <v>5757</v>
      </c>
    </row>
    <row r="4689" spans="2:9" ht="15" customHeight="1" x14ac:dyDescent="0.25">
      <c r="B4689" s="9" t="s">
        <v>5743</v>
      </c>
      <c r="C4689" s="1">
        <v>15</v>
      </c>
      <c r="D4689" s="2" t="s">
        <v>8824</v>
      </c>
      <c r="E4689" s="16"/>
      <c r="F4689" s="16" t="str">
        <f>IF(INDEX(I.Electricity.ES4U5C3,15)="","",INDEX(I.Electricity.ES4U5C3,15))</f>
        <v/>
      </c>
      <c r="G4689" s="16"/>
      <c r="H4689" s="1" t="str">
        <f t="shared" si="144"/>
        <v>Complete</v>
      </c>
      <c r="I4689" s="68" t="s">
        <v>5758</v>
      </c>
    </row>
    <row r="4690" spans="2:9" ht="15" customHeight="1" x14ac:dyDescent="0.25">
      <c r="B4690" s="9" t="s">
        <v>5743</v>
      </c>
      <c r="C4690" s="1">
        <v>16</v>
      </c>
      <c r="D4690" s="2" t="s">
        <v>8824</v>
      </c>
      <c r="E4690" s="16"/>
      <c r="F4690" s="16" t="str">
        <f>IF(INDEX(I.Electricity.ES4U5C3,16)="","",INDEX(I.Electricity.ES4U5C3,16))</f>
        <v/>
      </c>
      <c r="G4690" s="16"/>
      <c r="H4690" s="1" t="str">
        <f t="shared" si="144"/>
        <v>Complete</v>
      </c>
      <c r="I4690" s="68" t="s">
        <v>5759</v>
      </c>
    </row>
    <row r="4691" spans="2:9" ht="15" customHeight="1" x14ac:dyDescent="0.25">
      <c r="B4691" s="9" t="s">
        <v>5743</v>
      </c>
      <c r="C4691" s="1">
        <v>17</v>
      </c>
      <c r="D4691" s="2" t="s">
        <v>8824</v>
      </c>
      <c r="E4691" s="16"/>
      <c r="F4691" s="16" t="str">
        <f>IF(INDEX(I.Electricity.ES4U5C3,17)="","",INDEX(I.Electricity.ES4U5C3,17))</f>
        <v/>
      </c>
      <c r="G4691" s="16"/>
      <c r="H4691" s="1" t="str">
        <f t="shared" si="144"/>
        <v>Complete</v>
      </c>
      <c r="I4691" s="68" t="s">
        <v>5760</v>
      </c>
    </row>
    <row r="4692" spans="2:9" ht="15" customHeight="1" x14ac:dyDescent="0.25">
      <c r="B4692" s="9" t="s">
        <v>5743</v>
      </c>
      <c r="C4692" s="1">
        <v>18</v>
      </c>
      <c r="D4692" s="2" t="s">
        <v>8824</v>
      </c>
      <c r="E4692" s="16"/>
      <c r="F4692" s="16" t="str">
        <f>IF(INDEX(I.Electricity.ES4U5C3,18)="","",INDEX(I.Electricity.ES4U5C3,18))</f>
        <v/>
      </c>
      <c r="G4692" s="16"/>
      <c r="H4692" s="1" t="str">
        <f t="shared" si="144"/>
        <v>Complete</v>
      </c>
      <c r="I4692" s="68" t="s">
        <v>5761</v>
      </c>
    </row>
    <row r="4693" spans="2:9" ht="15" customHeight="1" x14ac:dyDescent="0.25">
      <c r="B4693" s="9" t="s">
        <v>5743</v>
      </c>
      <c r="C4693" s="1">
        <v>19</v>
      </c>
      <c r="D4693" s="2" t="s">
        <v>8824</v>
      </c>
      <c r="E4693" s="16"/>
      <c r="F4693" s="16" t="str">
        <f>IF(INDEX(I.Electricity.ES4U5C3,19)="","",INDEX(I.Electricity.ES4U5C3,19))</f>
        <v/>
      </c>
      <c r="G4693" s="16"/>
      <c r="H4693" s="1" t="str">
        <f t="shared" si="144"/>
        <v>Complete</v>
      </c>
      <c r="I4693" s="68" t="s">
        <v>5762</v>
      </c>
    </row>
    <row r="4694" spans="2:9" ht="15" customHeight="1" x14ac:dyDescent="0.25">
      <c r="B4694" s="9" t="s">
        <v>5743</v>
      </c>
      <c r="C4694" s="1">
        <v>20</v>
      </c>
      <c r="D4694" s="2" t="s">
        <v>8824</v>
      </c>
      <c r="E4694" s="16"/>
      <c r="F4694" s="16" t="str">
        <f>IF(INDEX(I.Electricity.ES4U5C3,20)="","",INDEX(I.Electricity.ES4U5C3,20))</f>
        <v/>
      </c>
      <c r="G4694" s="16"/>
      <c r="H4694" s="1" t="str">
        <f t="shared" si="144"/>
        <v>Complete</v>
      </c>
      <c r="I4694" s="68" t="s">
        <v>5763</v>
      </c>
    </row>
    <row r="4695" spans="2:9" ht="15" customHeight="1" x14ac:dyDescent="0.25">
      <c r="B4695" s="7" t="s">
        <v>5743</v>
      </c>
      <c r="C4695" s="5">
        <v>21</v>
      </c>
      <c r="D4695" s="6" t="s">
        <v>8824</v>
      </c>
      <c r="E4695" s="76"/>
      <c r="F4695" s="76" t="str">
        <f>IF(INDEX(I.Electricity.ES4U5C3,21)="","",INDEX(I.Electricity.ES4U5C3,21))</f>
        <v/>
      </c>
      <c r="G4695" s="76"/>
      <c r="H4695" s="5" t="str">
        <f t="shared" si="144"/>
        <v>Complete</v>
      </c>
      <c r="I4695" s="71" t="s">
        <v>5764</v>
      </c>
    </row>
    <row r="4696" spans="2:9" ht="15" customHeight="1" x14ac:dyDescent="0.25">
      <c r="B4696" s="9" t="s">
        <v>5765</v>
      </c>
      <c r="C4696" s="1">
        <v>1</v>
      </c>
      <c r="D4696" s="2" t="s">
        <v>8825</v>
      </c>
      <c r="E4696" s="16"/>
      <c r="F4696" s="16" t="str">
        <f>IF(INDEX(I.Electricity.ES4U6C3,1)="","",INDEX(I.Electricity.ES4U6C3,1))</f>
        <v/>
      </c>
      <c r="G4696" s="16"/>
      <c r="H4696" s="1" t="str">
        <f t="shared" ref="H4696:H4716" si="145">IF(AND(I.Developer.ES4=TRUE,I.Facility.UnitCount&gt;=6,I.Developer.C3=TRUE,F4696=""),"Incomplete","Complete")</f>
        <v>Complete</v>
      </c>
      <c r="I4696" s="68" t="s">
        <v>5766</v>
      </c>
    </row>
    <row r="4697" spans="2:9" ht="15" customHeight="1" x14ac:dyDescent="0.25">
      <c r="B4697" s="9" t="s">
        <v>5765</v>
      </c>
      <c r="C4697" s="1">
        <v>2</v>
      </c>
      <c r="D4697" s="2" t="s">
        <v>8825</v>
      </c>
      <c r="E4697" s="16"/>
      <c r="F4697" s="16" t="str">
        <f>IF(INDEX(I.Electricity.ES4U6C3,2)="","",INDEX(I.Electricity.ES4U6C3,2))</f>
        <v/>
      </c>
      <c r="G4697" s="16"/>
      <c r="H4697" s="1" t="str">
        <f t="shared" si="145"/>
        <v>Complete</v>
      </c>
      <c r="I4697" s="68" t="s">
        <v>5767</v>
      </c>
    </row>
    <row r="4698" spans="2:9" ht="15" customHeight="1" x14ac:dyDescent="0.25">
      <c r="B4698" s="9" t="s">
        <v>5765</v>
      </c>
      <c r="C4698" s="1">
        <v>3</v>
      </c>
      <c r="D4698" s="2" t="s">
        <v>8825</v>
      </c>
      <c r="E4698" s="16"/>
      <c r="F4698" s="16" t="str">
        <f>IF(INDEX(I.Electricity.ES4U6C3,3)="","",INDEX(I.Electricity.ES4U6C3,3))</f>
        <v/>
      </c>
      <c r="G4698" s="16"/>
      <c r="H4698" s="1" t="str">
        <f t="shared" si="145"/>
        <v>Complete</v>
      </c>
      <c r="I4698" s="68" t="s">
        <v>5768</v>
      </c>
    </row>
    <row r="4699" spans="2:9" ht="15" customHeight="1" x14ac:dyDescent="0.25">
      <c r="B4699" s="9" t="s">
        <v>5765</v>
      </c>
      <c r="C4699" s="1">
        <v>4</v>
      </c>
      <c r="D4699" s="2" t="s">
        <v>8825</v>
      </c>
      <c r="E4699" s="16"/>
      <c r="F4699" s="16" t="str">
        <f>IF(INDEX(I.Electricity.ES4U6C3,4)="","",INDEX(I.Electricity.ES4U6C3,4))</f>
        <v/>
      </c>
      <c r="G4699" s="16"/>
      <c r="H4699" s="1" t="str">
        <f t="shared" si="145"/>
        <v>Complete</v>
      </c>
      <c r="I4699" s="68" t="s">
        <v>5769</v>
      </c>
    </row>
    <row r="4700" spans="2:9" ht="15" customHeight="1" x14ac:dyDescent="0.25">
      <c r="B4700" s="9" t="s">
        <v>5765</v>
      </c>
      <c r="C4700" s="1">
        <v>5</v>
      </c>
      <c r="D4700" s="2" t="s">
        <v>8825</v>
      </c>
      <c r="E4700" s="16"/>
      <c r="F4700" s="16" t="str">
        <f>IF(INDEX(I.Electricity.ES4U6C3,5)="","",INDEX(I.Electricity.ES4U6C3,5))</f>
        <v/>
      </c>
      <c r="G4700" s="16"/>
      <c r="H4700" s="1" t="str">
        <f t="shared" si="145"/>
        <v>Complete</v>
      </c>
      <c r="I4700" s="68" t="s">
        <v>5770</v>
      </c>
    </row>
    <row r="4701" spans="2:9" ht="15" customHeight="1" x14ac:dyDescent="0.25">
      <c r="B4701" s="9" t="s">
        <v>5765</v>
      </c>
      <c r="C4701" s="1">
        <v>6</v>
      </c>
      <c r="D4701" s="2" t="s">
        <v>8825</v>
      </c>
      <c r="E4701" s="16"/>
      <c r="F4701" s="16" t="str">
        <f>IF(INDEX(I.Electricity.ES4U6C3,6)="","",INDEX(I.Electricity.ES4U6C3,6))</f>
        <v/>
      </c>
      <c r="G4701" s="16"/>
      <c r="H4701" s="1" t="str">
        <f t="shared" si="145"/>
        <v>Complete</v>
      </c>
      <c r="I4701" s="68" t="s">
        <v>5771</v>
      </c>
    </row>
    <row r="4702" spans="2:9" ht="15" customHeight="1" x14ac:dyDescent="0.25">
      <c r="B4702" s="9" t="s">
        <v>5765</v>
      </c>
      <c r="C4702" s="1">
        <v>7</v>
      </c>
      <c r="D4702" s="2" t="s">
        <v>8825</v>
      </c>
      <c r="E4702" s="16"/>
      <c r="F4702" s="16" t="str">
        <f>IF(INDEX(I.Electricity.ES4U6C3,7)="","",INDEX(I.Electricity.ES4U6C3,7))</f>
        <v/>
      </c>
      <c r="G4702" s="16"/>
      <c r="H4702" s="1" t="str">
        <f t="shared" si="145"/>
        <v>Complete</v>
      </c>
      <c r="I4702" s="68" t="s">
        <v>5772</v>
      </c>
    </row>
    <row r="4703" spans="2:9" ht="15" customHeight="1" x14ac:dyDescent="0.25">
      <c r="B4703" s="9" t="s">
        <v>5765</v>
      </c>
      <c r="C4703" s="1">
        <v>8</v>
      </c>
      <c r="D4703" s="2" t="s">
        <v>8825</v>
      </c>
      <c r="E4703" s="16"/>
      <c r="F4703" s="16" t="str">
        <f>IF(INDEX(I.Electricity.ES4U6C3,8)="","",INDEX(I.Electricity.ES4U6C3,8))</f>
        <v/>
      </c>
      <c r="G4703" s="16"/>
      <c r="H4703" s="1" t="str">
        <f t="shared" si="145"/>
        <v>Complete</v>
      </c>
      <c r="I4703" s="68" t="s">
        <v>5773</v>
      </c>
    </row>
    <row r="4704" spans="2:9" ht="15" customHeight="1" x14ac:dyDescent="0.25">
      <c r="B4704" s="9" t="s">
        <v>5765</v>
      </c>
      <c r="C4704" s="1">
        <v>9</v>
      </c>
      <c r="D4704" s="2" t="s">
        <v>8825</v>
      </c>
      <c r="E4704" s="16"/>
      <c r="F4704" s="16" t="str">
        <f>IF(INDEX(I.Electricity.ES4U6C3,9)="","",INDEX(I.Electricity.ES4U6C3,9))</f>
        <v/>
      </c>
      <c r="G4704" s="16"/>
      <c r="H4704" s="1" t="str">
        <f t="shared" si="145"/>
        <v>Complete</v>
      </c>
      <c r="I4704" s="68" t="s">
        <v>5774</v>
      </c>
    </row>
    <row r="4705" spans="2:9" ht="15" customHeight="1" x14ac:dyDescent="0.25">
      <c r="B4705" s="9" t="s">
        <v>5765</v>
      </c>
      <c r="C4705" s="1">
        <v>10</v>
      </c>
      <c r="D4705" s="2" t="s">
        <v>8825</v>
      </c>
      <c r="E4705" s="16"/>
      <c r="F4705" s="16" t="str">
        <f>IF(INDEX(I.Electricity.ES4U6C3,10)="","",INDEX(I.Electricity.ES4U6C3,10))</f>
        <v/>
      </c>
      <c r="G4705" s="16"/>
      <c r="H4705" s="1" t="str">
        <f t="shared" si="145"/>
        <v>Complete</v>
      </c>
      <c r="I4705" s="68" t="s">
        <v>5775</v>
      </c>
    </row>
    <row r="4706" spans="2:9" ht="15" customHeight="1" x14ac:dyDescent="0.25">
      <c r="B4706" s="9" t="s">
        <v>5765</v>
      </c>
      <c r="C4706" s="1">
        <v>11</v>
      </c>
      <c r="D4706" s="2" t="s">
        <v>8825</v>
      </c>
      <c r="E4706" s="16"/>
      <c r="F4706" s="16" t="str">
        <f>IF(INDEX(I.Electricity.ES4U6C3,11)="","",INDEX(I.Electricity.ES4U6C3,11))</f>
        <v/>
      </c>
      <c r="G4706" s="16"/>
      <c r="H4706" s="1" t="str">
        <f t="shared" si="145"/>
        <v>Complete</v>
      </c>
      <c r="I4706" s="68" t="s">
        <v>5776</v>
      </c>
    </row>
    <row r="4707" spans="2:9" ht="15" customHeight="1" x14ac:dyDescent="0.25">
      <c r="B4707" s="9" t="s">
        <v>5765</v>
      </c>
      <c r="C4707" s="1">
        <v>12</v>
      </c>
      <c r="D4707" s="2" t="s">
        <v>8825</v>
      </c>
      <c r="E4707" s="16"/>
      <c r="F4707" s="16" t="str">
        <f>IF(INDEX(I.Electricity.ES4U6C3,12)="","",INDEX(I.Electricity.ES4U6C3,12))</f>
        <v/>
      </c>
      <c r="G4707" s="16"/>
      <c r="H4707" s="1" t="str">
        <f t="shared" si="145"/>
        <v>Complete</v>
      </c>
      <c r="I4707" s="68" t="s">
        <v>5777</v>
      </c>
    </row>
    <row r="4708" spans="2:9" ht="15" customHeight="1" x14ac:dyDescent="0.25">
      <c r="B4708" s="9" t="s">
        <v>5765</v>
      </c>
      <c r="C4708" s="1">
        <v>13</v>
      </c>
      <c r="D4708" s="2" t="s">
        <v>8825</v>
      </c>
      <c r="E4708" s="16"/>
      <c r="F4708" s="16" t="str">
        <f>IF(INDEX(I.Electricity.ES4U6C3,13)="","",INDEX(I.Electricity.ES4U6C3,13))</f>
        <v/>
      </c>
      <c r="G4708" s="16"/>
      <c r="H4708" s="1" t="str">
        <f t="shared" si="145"/>
        <v>Complete</v>
      </c>
      <c r="I4708" s="68" t="s">
        <v>5778</v>
      </c>
    </row>
    <row r="4709" spans="2:9" ht="15" customHeight="1" x14ac:dyDescent="0.25">
      <c r="B4709" s="9" t="s">
        <v>5765</v>
      </c>
      <c r="C4709" s="1">
        <v>14</v>
      </c>
      <c r="D4709" s="2" t="s">
        <v>8825</v>
      </c>
      <c r="E4709" s="16"/>
      <c r="F4709" s="16" t="str">
        <f>IF(INDEX(I.Electricity.ES4U6C3,14)="","",INDEX(I.Electricity.ES4U6C3,14))</f>
        <v/>
      </c>
      <c r="G4709" s="16"/>
      <c r="H4709" s="1" t="str">
        <f t="shared" si="145"/>
        <v>Complete</v>
      </c>
      <c r="I4709" s="68" t="s">
        <v>5779</v>
      </c>
    </row>
    <row r="4710" spans="2:9" ht="15" customHeight="1" x14ac:dyDescent="0.25">
      <c r="B4710" s="9" t="s">
        <v>5765</v>
      </c>
      <c r="C4710" s="1">
        <v>15</v>
      </c>
      <c r="D4710" s="2" t="s">
        <v>8825</v>
      </c>
      <c r="E4710" s="16"/>
      <c r="F4710" s="16" t="str">
        <f>IF(INDEX(I.Electricity.ES4U6C3,15)="","",INDEX(I.Electricity.ES4U6C3,15))</f>
        <v/>
      </c>
      <c r="G4710" s="16"/>
      <c r="H4710" s="1" t="str">
        <f t="shared" si="145"/>
        <v>Complete</v>
      </c>
      <c r="I4710" s="68" t="s">
        <v>5780</v>
      </c>
    </row>
    <row r="4711" spans="2:9" ht="15" customHeight="1" x14ac:dyDescent="0.25">
      <c r="B4711" s="9" t="s">
        <v>5765</v>
      </c>
      <c r="C4711" s="1">
        <v>16</v>
      </c>
      <c r="D4711" s="2" t="s">
        <v>8825</v>
      </c>
      <c r="E4711" s="16"/>
      <c r="F4711" s="16" t="str">
        <f>IF(INDEX(I.Electricity.ES4U6C3,16)="","",INDEX(I.Electricity.ES4U6C3,16))</f>
        <v/>
      </c>
      <c r="G4711" s="16"/>
      <c r="H4711" s="1" t="str">
        <f t="shared" si="145"/>
        <v>Complete</v>
      </c>
      <c r="I4711" s="68" t="s">
        <v>5781</v>
      </c>
    </row>
    <row r="4712" spans="2:9" ht="15" customHeight="1" x14ac:dyDescent="0.25">
      <c r="B4712" s="9" t="s">
        <v>5765</v>
      </c>
      <c r="C4712" s="1">
        <v>17</v>
      </c>
      <c r="D4712" s="2" t="s">
        <v>8825</v>
      </c>
      <c r="E4712" s="16"/>
      <c r="F4712" s="16" t="str">
        <f>IF(INDEX(I.Electricity.ES4U6C3,17)="","",INDEX(I.Electricity.ES4U6C3,17))</f>
        <v/>
      </c>
      <c r="G4712" s="16"/>
      <c r="H4712" s="1" t="str">
        <f t="shared" si="145"/>
        <v>Complete</v>
      </c>
      <c r="I4712" s="68" t="s">
        <v>5782</v>
      </c>
    </row>
    <row r="4713" spans="2:9" ht="15" customHeight="1" x14ac:dyDescent="0.25">
      <c r="B4713" s="9" t="s">
        <v>5765</v>
      </c>
      <c r="C4713" s="1">
        <v>18</v>
      </c>
      <c r="D4713" s="2" t="s">
        <v>8825</v>
      </c>
      <c r="E4713" s="16"/>
      <c r="F4713" s="16" t="str">
        <f>IF(INDEX(I.Electricity.ES4U6C3,18)="","",INDEX(I.Electricity.ES4U6C3,18))</f>
        <v/>
      </c>
      <c r="G4713" s="16"/>
      <c r="H4713" s="1" t="str">
        <f t="shared" si="145"/>
        <v>Complete</v>
      </c>
      <c r="I4713" s="68" t="s">
        <v>5783</v>
      </c>
    </row>
    <row r="4714" spans="2:9" ht="15" customHeight="1" x14ac:dyDescent="0.25">
      <c r="B4714" s="9" t="s">
        <v>5765</v>
      </c>
      <c r="C4714" s="1">
        <v>19</v>
      </c>
      <c r="D4714" s="2" t="s">
        <v>8825</v>
      </c>
      <c r="E4714" s="16"/>
      <c r="F4714" s="16" t="str">
        <f>IF(INDEX(I.Electricity.ES4U6C3,19)="","",INDEX(I.Electricity.ES4U6C3,19))</f>
        <v/>
      </c>
      <c r="G4714" s="16"/>
      <c r="H4714" s="1" t="str">
        <f t="shared" si="145"/>
        <v>Complete</v>
      </c>
      <c r="I4714" s="68" t="s">
        <v>5784</v>
      </c>
    </row>
    <row r="4715" spans="2:9" ht="15" customHeight="1" x14ac:dyDescent="0.25">
      <c r="B4715" s="9" t="s">
        <v>5765</v>
      </c>
      <c r="C4715" s="1">
        <v>20</v>
      </c>
      <c r="D4715" s="2" t="s">
        <v>8825</v>
      </c>
      <c r="E4715" s="16"/>
      <c r="F4715" s="16" t="str">
        <f>IF(INDEX(I.Electricity.ES4U6C3,20)="","",INDEX(I.Electricity.ES4U6C3,20))</f>
        <v/>
      </c>
      <c r="G4715" s="16"/>
      <c r="H4715" s="1" t="str">
        <f t="shared" si="145"/>
        <v>Complete</v>
      </c>
      <c r="I4715" s="68" t="s">
        <v>5785</v>
      </c>
    </row>
    <row r="4716" spans="2:9" ht="15" customHeight="1" x14ac:dyDescent="0.25">
      <c r="B4716" s="7" t="s">
        <v>5765</v>
      </c>
      <c r="C4716" s="5">
        <v>21</v>
      </c>
      <c r="D4716" s="6" t="s">
        <v>8825</v>
      </c>
      <c r="E4716" s="76"/>
      <c r="F4716" s="76" t="str">
        <f>IF(INDEX(I.Electricity.ES4U6C3,21)="","",INDEX(I.Electricity.ES4U6C3,21))</f>
        <v/>
      </c>
      <c r="G4716" s="76"/>
      <c r="H4716" s="5" t="str">
        <f t="shared" si="145"/>
        <v>Complete</v>
      </c>
      <c r="I4716" s="71" t="s">
        <v>5786</v>
      </c>
    </row>
    <row r="4717" spans="2:9" ht="15" customHeight="1" x14ac:dyDescent="0.25">
      <c r="B4717" s="9" t="s">
        <v>5787</v>
      </c>
      <c r="C4717" s="1">
        <v>1</v>
      </c>
      <c r="D4717" s="2" t="s">
        <v>8826</v>
      </c>
      <c r="E4717" s="16"/>
      <c r="F4717" s="16" t="str">
        <f>IF(INDEX(I.Electricity.ES4U7C3,1)="","",INDEX(I.Electricity.ES4U7C3,1))</f>
        <v/>
      </c>
      <c r="G4717" s="16"/>
      <c r="H4717" s="1" t="str">
        <f t="shared" ref="H4717:H4737" si="146">IF(AND(I.Developer.ES4=TRUE,I.Facility.UnitCount&gt;=7,I.Developer.C3=TRUE,F4717=""),"Incomplete","Complete")</f>
        <v>Complete</v>
      </c>
      <c r="I4717" s="68" t="s">
        <v>5788</v>
      </c>
    </row>
    <row r="4718" spans="2:9" ht="15" customHeight="1" x14ac:dyDescent="0.25">
      <c r="B4718" s="9" t="s">
        <v>5787</v>
      </c>
      <c r="C4718" s="1">
        <v>2</v>
      </c>
      <c r="D4718" s="2" t="s">
        <v>8826</v>
      </c>
      <c r="E4718" s="16"/>
      <c r="F4718" s="16" t="str">
        <f>IF(INDEX(I.Electricity.ES4U7C3,2)="","",INDEX(I.Electricity.ES4U7C3,2))</f>
        <v/>
      </c>
      <c r="G4718" s="16"/>
      <c r="H4718" s="1" t="str">
        <f t="shared" si="146"/>
        <v>Complete</v>
      </c>
      <c r="I4718" s="68" t="s">
        <v>5789</v>
      </c>
    </row>
    <row r="4719" spans="2:9" ht="15" customHeight="1" x14ac:dyDescent="0.25">
      <c r="B4719" s="9" t="s">
        <v>5787</v>
      </c>
      <c r="C4719" s="1">
        <v>3</v>
      </c>
      <c r="D4719" s="2" t="s">
        <v>8826</v>
      </c>
      <c r="E4719" s="16"/>
      <c r="F4719" s="16" t="str">
        <f>IF(INDEX(I.Electricity.ES4U7C3,3)="","",INDEX(I.Electricity.ES4U7C3,3))</f>
        <v/>
      </c>
      <c r="G4719" s="16"/>
      <c r="H4719" s="1" t="str">
        <f t="shared" si="146"/>
        <v>Complete</v>
      </c>
      <c r="I4719" s="68" t="s">
        <v>5790</v>
      </c>
    </row>
    <row r="4720" spans="2:9" ht="15" customHeight="1" x14ac:dyDescent="0.25">
      <c r="B4720" s="9" t="s">
        <v>5787</v>
      </c>
      <c r="C4720" s="1">
        <v>4</v>
      </c>
      <c r="D4720" s="2" t="s">
        <v>8826</v>
      </c>
      <c r="E4720" s="16"/>
      <c r="F4720" s="16" t="str">
        <f>IF(INDEX(I.Electricity.ES4U7C3,4)="","",INDEX(I.Electricity.ES4U7C3,4))</f>
        <v/>
      </c>
      <c r="G4720" s="16"/>
      <c r="H4720" s="1" t="str">
        <f t="shared" si="146"/>
        <v>Complete</v>
      </c>
      <c r="I4720" s="68" t="s">
        <v>5791</v>
      </c>
    </row>
    <row r="4721" spans="2:9" ht="15" customHeight="1" x14ac:dyDescent="0.25">
      <c r="B4721" s="9" t="s">
        <v>5787</v>
      </c>
      <c r="C4721" s="1">
        <v>5</v>
      </c>
      <c r="D4721" s="2" t="s">
        <v>8826</v>
      </c>
      <c r="E4721" s="16"/>
      <c r="F4721" s="16" t="str">
        <f>IF(INDEX(I.Electricity.ES4U7C3,5)="","",INDEX(I.Electricity.ES4U7C3,5))</f>
        <v/>
      </c>
      <c r="G4721" s="16"/>
      <c r="H4721" s="1" t="str">
        <f t="shared" si="146"/>
        <v>Complete</v>
      </c>
      <c r="I4721" s="68" t="s">
        <v>5792</v>
      </c>
    </row>
    <row r="4722" spans="2:9" ht="15" customHeight="1" x14ac:dyDescent="0.25">
      <c r="B4722" s="9" t="s">
        <v>5787</v>
      </c>
      <c r="C4722" s="1">
        <v>6</v>
      </c>
      <c r="D4722" s="2" t="s">
        <v>8826</v>
      </c>
      <c r="E4722" s="16"/>
      <c r="F4722" s="16" t="str">
        <f>IF(INDEX(I.Electricity.ES4U7C3,6)="","",INDEX(I.Electricity.ES4U7C3,6))</f>
        <v/>
      </c>
      <c r="G4722" s="16"/>
      <c r="H4722" s="1" t="str">
        <f t="shared" si="146"/>
        <v>Complete</v>
      </c>
      <c r="I4722" s="68" t="s">
        <v>5793</v>
      </c>
    </row>
    <row r="4723" spans="2:9" ht="15" customHeight="1" x14ac:dyDescent="0.25">
      <c r="B4723" s="9" t="s">
        <v>5787</v>
      </c>
      <c r="C4723" s="1">
        <v>7</v>
      </c>
      <c r="D4723" s="2" t="s">
        <v>8826</v>
      </c>
      <c r="E4723" s="16"/>
      <c r="F4723" s="16" t="str">
        <f>IF(INDEX(I.Electricity.ES4U7C3,7)="","",INDEX(I.Electricity.ES4U7C3,7))</f>
        <v/>
      </c>
      <c r="G4723" s="16"/>
      <c r="H4723" s="1" t="str">
        <f t="shared" si="146"/>
        <v>Complete</v>
      </c>
      <c r="I4723" s="68" t="s">
        <v>5794</v>
      </c>
    </row>
    <row r="4724" spans="2:9" ht="15" customHeight="1" x14ac:dyDescent="0.25">
      <c r="B4724" s="9" t="s">
        <v>5787</v>
      </c>
      <c r="C4724" s="1">
        <v>8</v>
      </c>
      <c r="D4724" s="2" t="s">
        <v>8826</v>
      </c>
      <c r="E4724" s="16"/>
      <c r="F4724" s="16" t="str">
        <f>IF(INDEX(I.Electricity.ES4U7C3,8)="","",INDEX(I.Electricity.ES4U7C3,8))</f>
        <v/>
      </c>
      <c r="G4724" s="16"/>
      <c r="H4724" s="1" t="str">
        <f t="shared" si="146"/>
        <v>Complete</v>
      </c>
      <c r="I4724" s="68" t="s">
        <v>5795</v>
      </c>
    </row>
    <row r="4725" spans="2:9" ht="15" customHeight="1" x14ac:dyDescent="0.25">
      <c r="B4725" s="9" t="s">
        <v>5787</v>
      </c>
      <c r="C4725" s="1">
        <v>9</v>
      </c>
      <c r="D4725" s="2" t="s">
        <v>8826</v>
      </c>
      <c r="E4725" s="16"/>
      <c r="F4725" s="16" t="str">
        <f>IF(INDEX(I.Electricity.ES4U7C3,9)="","",INDEX(I.Electricity.ES4U7C3,9))</f>
        <v/>
      </c>
      <c r="G4725" s="16"/>
      <c r="H4725" s="1" t="str">
        <f t="shared" si="146"/>
        <v>Complete</v>
      </c>
      <c r="I4725" s="68" t="s">
        <v>5796</v>
      </c>
    </row>
    <row r="4726" spans="2:9" ht="15" customHeight="1" x14ac:dyDescent="0.25">
      <c r="B4726" s="9" t="s">
        <v>5787</v>
      </c>
      <c r="C4726" s="1">
        <v>10</v>
      </c>
      <c r="D4726" s="2" t="s">
        <v>8826</v>
      </c>
      <c r="E4726" s="16"/>
      <c r="F4726" s="16" t="str">
        <f>IF(INDEX(I.Electricity.ES4U7C3,10)="","",INDEX(I.Electricity.ES4U7C3,10))</f>
        <v/>
      </c>
      <c r="G4726" s="16"/>
      <c r="H4726" s="1" t="str">
        <f t="shared" si="146"/>
        <v>Complete</v>
      </c>
      <c r="I4726" s="68" t="s">
        <v>5797</v>
      </c>
    </row>
    <row r="4727" spans="2:9" ht="15" customHeight="1" x14ac:dyDescent="0.25">
      <c r="B4727" s="9" t="s">
        <v>5787</v>
      </c>
      <c r="C4727" s="1">
        <v>11</v>
      </c>
      <c r="D4727" s="2" t="s">
        <v>8826</v>
      </c>
      <c r="E4727" s="16"/>
      <c r="F4727" s="16" t="str">
        <f>IF(INDEX(I.Electricity.ES4U7C3,11)="","",INDEX(I.Electricity.ES4U7C3,11))</f>
        <v/>
      </c>
      <c r="G4727" s="16"/>
      <c r="H4727" s="1" t="str">
        <f t="shared" si="146"/>
        <v>Complete</v>
      </c>
      <c r="I4727" s="68" t="s">
        <v>5798</v>
      </c>
    </row>
    <row r="4728" spans="2:9" ht="15" customHeight="1" x14ac:dyDescent="0.25">
      <c r="B4728" s="9" t="s">
        <v>5787</v>
      </c>
      <c r="C4728" s="1">
        <v>12</v>
      </c>
      <c r="D4728" s="2" t="s">
        <v>8826</v>
      </c>
      <c r="E4728" s="16"/>
      <c r="F4728" s="16" t="str">
        <f>IF(INDEX(I.Electricity.ES4U7C3,12)="","",INDEX(I.Electricity.ES4U7C3,12))</f>
        <v/>
      </c>
      <c r="G4728" s="16"/>
      <c r="H4728" s="1" t="str">
        <f t="shared" si="146"/>
        <v>Complete</v>
      </c>
      <c r="I4728" s="68" t="s">
        <v>5799</v>
      </c>
    </row>
    <row r="4729" spans="2:9" ht="15" customHeight="1" x14ac:dyDescent="0.25">
      <c r="B4729" s="9" t="s">
        <v>5787</v>
      </c>
      <c r="C4729" s="1">
        <v>13</v>
      </c>
      <c r="D4729" s="2" t="s">
        <v>8826</v>
      </c>
      <c r="E4729" s="16"/>
      <c r="F4729" s="16" t="str">
        <f>IF(INDEX(I.Electricity.ES4U7C3,13)="","",INDEX(I.Electricity.ES4U7C3,13))</f>
        <v/>
      </c>
      <c r="G4729" s="16"/>
      <c r="H4729" s="1" t="str">
        <f t="shared" si="146"/>
        <v>Complete</v>
      </c>
      <c r="I4729" s="68" t="s">
        <v>5800</v>
      </c>
    </row>
    <row r="4730" spans="2:9" ht="15" customHeight="1" x14ac:dyDescent="0.25">
      <c r="B4730" s="9" t="s">
        <v>5787</v>
      </c>
      <c r="C4730" s="1">
        <v>14</v>
      </c>
      <c r="D4730" s="2" t="s">
        <v>8826</v>
      </c>
      <c r="E4730" s="16"/>
      <c r="F4730" s="16" t="str">
        <f>IF(INDEX(I.Electricity.ES4U7C3,14)="","",INDEX(I.Electricity.ES4U7C3,14))</f>
        <v/>
      </c>
      <c r="G4730" s="16"/>
      <c r="H4730" s="1" t="str">
        <f t="shared" si="146"/>
        <v>Complete</v>
      </c>
      <c r="I4730" s="68" t="s">
        <v>5801</v>
      </c>
    </row>
    <row r="4731" spans="2:9" ht="15" customHeight="1" x14ac:dyDescent="0.25">
      <c r="B4731" s="9" t="s">
        <v>5787</v>
      </c>
      <c r="C4731" s="1">
        <v>15</v>
      </c>
      <c r="D4731" s="2" t="s">
        <v>8826</v>
      </c>
      <c r="E4731" s="16"/>
      <c r="F4731" s="16" t="str">
        <f>IF(INDEX(I.Electricity.ES4U7C3,15)="","",INDEX(I.Electricity.ES4U7C3,15))</f>
        <v/>
      </c>
      <c r="G4731" s="16"/>
      <c r="H4731" s="1" t="str">
        <f t="shared" si="146"/>
        <v>Complete</v>
      </c>
      <c r="I4731" s="68" t="s">
        <v>5802</v>
      </c>
    </row>
    <row r="4732" spans="2:9" ht="15" customHeight="1" x14ac:dyDescent="0.25">
      <c r="B4732" s="9" t="s">
        <v>5787</v>
      </c>
      <c r="C4732" s="1">
        <v>16</v>
      </c>
      <c r="D4732" s="2" t="s">
        <v>8826</v>
      </c>
      <c r="E4732" s="16"/>
      <c r="F4732" s="16" t="str">
        <f>IF(INDEX(I.Electricity.ES4U7C3,16)="","",INDEX(I.Electricity.ES4U7C3,16))</f>
        <v/>
      </c>
      <c r="G4732" s="16"/>
      <c r="H4732" s="1" t="str">
        <f t="shared" si="146"/>
        <v>Complete</v>
      </c>
      <c r="I4732" s="68" t="s">
        <v>5803</v>
      </c>
    </row>
    <row r="4733" spans="2:9" ht="15" customHeight="1" x14ac:dyDescent="0.25">
      <c r="B4733" s="9" t="s">
        <v>5787</v>
      </c>
      <c r="C4733" s="1">
        <v>17</v>
      </c>
      <c r="D4733" s="2" t="s">
        <v>8826</v>
      </c>
      <c r="E4733" s="16"/>
      <c r="F4733" s="16" t="str">
        <f>IF(INDEX(I.Electricity.ES4U7C3,17)="","",INDEX(I.Electricity.ES4U7C3,17))</f>
        <v/>
      </c>
      <c r="G4733" s="16"/>
      <c r="H4733" s="1" t="str">
        <f t="shared" si="146"/>
        <v>Complete</v>
      </c>
      <c r="I4733" s="68" t="s">
        <v>5804</v>
      </c>
    </row>
    <row r="4734" spans="2:9" ht="15" customHeight="1" x14ac:dyDescent="0.25">
      <c r="B4734" s="9" t="s">
        <v>5787</v>
      </c>
      <c r="C4734" s="1">
        <v>18</v>
      </c>
      <c r="D4734" s="2" t="s">
        <v>8826</v>
      </c>
      <c r="E4734" s="16"/>
      <c r="F4734" s="16" t="str">
        <f>IF(INDEX(I.Electricity.ES4U7C3,18)="","",INDEX(I.Electricity.ES4U7C3,18))</f>
        <v/>
      </c>
      <c r="G4734" s="16"/>
      <c r="H4734" s="1" t="str">
        <f t="shared" si="146"/>
        <v>Complete</v>
      </c>
      <c r="I4734" s="68" t="s">
        <v>5805</v>
      </c>
    </row>
    <row r="4735" spans="2:9" ht="15" customHeight="1" x14ac:dyDescent="0.25">
      <c r="B4735" s="9" t="s">
        <v>5787</v>
      </c>
      <c r="C4735" s="1">
        <v>19</v>
      </c>
      <c r="D4735" s="2" t="s">
        <v>8826</v>
      </c>
      <c r="E4735" s="16"/>
      <c r="F4735" s="16" t="str">
        <f>IF(INDEX(I.Electricity.ES4U7C3,19)="","",INDEX(I.Electricity.ES4U7C3,19))</f>
        <v/>
      </c>
      <c r="G4735" s="16"/>
      <c r="H4735" s="1" t="str">
        <f t="shared" si="146"/>
        <v>Complete</v>
      </c>
      <c r="I4735" s="68" t="s">
        <v>5806</v>
      </c>
    </row>
    <row r="4736" spans="2:9" ht="15" customHeight="1" x14ac:dyDescent="0.25">
      <c r="B4736" s="9" t="s">
        <v>5787</v>
      </c>
      <c r="C4736" s="1">
        <v>20</v>
      </c>
      <c r="D4736" s="2" t="s">
        <v>8826</v>
      </c>
      <c r="E4736" s="16"/>
      <c r="F4736" s="16" t="str">
        <f>IF(INDEX(I.Electricity.ES4U7C3,20)="","",INDEX(I.Electricity.ES4U7C3,20))</f>
        <v/>
      </c>
      <c r="G4736" s="16"/>
      <c r="H4736" s="1" t="str">
        <f t="shared" si="146"/>
        <v>Complete</v>
      </c>
      <c r="I4736" s="68" t="s">
        <v>5807</v>
      </c>
    </row>
    <row r="4737" spans="2:9" ht="15" customHeight="1" x14ac:dyDescent="0.25">
      <c r="B4737" s="7" t="s">
        <v>5787</v>
      </c>
      <c r="C4737" s="5">
        <v>21</v>
      </c>
      <c r="D4737" s="6" t="s">
        <v>8826</v>
      </c>
      <c r="E4737" s="76"/>
      <c r="F4737" s="76" t="str">
        <f>IF(INDEX(I.Electricity.ES4U7C3,21)="","",INDEX(I.Electricity.ES4U7C3,21))</f>
        <v/>
      </c>
      <c r="G4737" s="76"/>
      <c r="H4737" s="5" t="str">
        <f t="shared" si="146"/>
        <v>Complete</v>
      </c>
      <c r="I4737" s="71" t="s">
        <v>5808</v>
      </c>
    </row>
    <row r="4738" spans="2:9" ht="15" customHeight="1" x14ac:dyDescent="0.25">
      <c r="B4738" s="9" t="s">
        <v>5809</v>
      </c>
      <c r="C4738" s="1">
        <v>1</v>
      </c>
      <c r="D4738" s="2" t="s">
        <v>8827</v>
      </c>
      <c r="E4738" s="16"/>
      <c r="F4738" s="16" t="str">
        <f>IF(INDEX(I.Electricity.ES4U8C3,1)="","",INDEX(I.Electricity.ES4U8C3,1))</f>
        <v/>
      </c>
      <c r="G4738" s="16"/>
      <c r="H4738" s="1" t="str">
        <f t="shared" ref="H4738:H4758" si="147">IF(AND(I.Developer.ES4=TRUE,I.Facility.UnitCount&gt;=8,I.Developer.C3=TRUE,F4738=""),"Incomplete","Complete")</f>
        <v>Complete</v>
      </c>
      <c r="I4738" s="68" t="s">
        <v>5810</v>
      </c>
    </row>
    <row r="4739" spans="2:9" ht="15" customHeight="1" x14ac:dyDescent="0.25">
      <c r="B4739" s="9" t="s">
        <v>5809</v>
      </c>
      <c r="C4739" s="1">
        <v>2</v>
      </c>
      <c r="D4739" s="2" t="s">
        <v>8827</v>
      </c>
      <c r="E4739" s="16"/>
      <c r="F4739" s="16" t="str">
        <f>IF(INDEX(I.Electricity.ES4U8C3,2)="","",INDEX(I.Electricity.ES4U8C3,2))</f>
        <v/>
      </c>
      <c r="G4739" s="16"/>
      <c r="H4739" s="1" t="str">
        <f t="shared" si="147"/>
        <v>Complete</v>
      </c>
      <c r="I4739" s="68" t="s">
        <v>5811</v>
      </c>
    </row>
    <row r="4740" spans="2:9" ht="15" customHeight="1" x14ac:dyDescent="0.25">
      <c r="B4740" s="9" t="s">
        <v>5809</v>
      </c>
      <c r="C4740" s="1">
        <v>3</v>
      </c>
      <c r="D4740" s="2" t="s">
        <v>8827</v>
      </c>
      <c r="E4740" s="16"/>
      <c r="F4740" s="16" t="str">
        <f>IF(INDEX(I.Electricity.ES4U8C3,3)="","",INDEX(I.Electricity.ES4U8C3,3))</f>
        <v/>
      </c>
      <c r="G4740" s="16"/>
      <c r="H4740" s="1" t="str">
        <f t="shared" si="147"/>
        <v>Complete</v>
      </c>
      <c r="I4740" s="68" t="s">
        <v>5812</v>
      </c>
    </row>
    <row r="4741" spans="2:9" ht="15" customHeight="1" x14ac:dyDescent="0.25">
      <c r="B4741" s="9" t="s">
        <v>5809</v>
      </c>
      <c r="C4741" s="1">
        <v>4</v>
      </c>
      <c r="D4741" s="2" t="s">
        <v>8827</v>
      </c>
      <c r="E4741" s="16"/>
      <c r="F4741" s="16" t="str">
        <f>IF(INDEX(I.Electricity.ES4U8C3,4)="","",INDEX(I.Electricity.ES4U8C3,4))</f>
        <v/>
      </c>
      <c r="G4741" s="16"/>
      <c r="H4741" s="1" t="str">
        <f t="shared" si="147"/>
        <v>Complete</v>
      </c>
      <c r="I4741" s="68" t="s">
        <v>5813</v>
      </c>
    </row>
    <row r="4742" spans="2:9" ht="15" customHeight="1" x14ac:dyDescent="0.25">
      <c r="B4742" s="9" t="s">
        <v>5809</v>
      </c>
      <c r="C4742" s="1">
        <v>5</v>
      </c>
      <c r="D4742" s="2" t="s">
        <v>8827</v>
      </c>
      <c r="E4742" s="16"/>
      <c r="F4742" s="16" t="str">
        <f>IF(INDEX(I.Electricity.ES4U8C3,5)="","",INDEX(I.Electricity.ES4U8C3,5))</f>
        <v/>
      </c>
      <c r="G4742" s="16"/>
      <c r="H4742" s="1" t="str">
        <f t="shared" si="147"/>
        <v>Complete</v>
      </c>
      <c r="I4742" s="68" t="s">
        <v>5814</v>
      </c>
    </row>
    <row r="4743" spans="2:9" ht="15" customHeight="1" x14ac:dyDescent="0.25">
      <c r="B4743" s="9" t="s">
        <v>5809</v>
      </c>
      <c r="C4743" s="1">
        <v>6</v>
      </c>
      <c r="D4743" s="2" t="s">
        <v>8827</v>
      </c>
      <c r="E4743" s="16"/>
      <c r="F4743" s="16" t="str">
        <f>IF(INDEX(I.Electricity.ES4U8C3,6)="","",INDEX(I.Electricity.ES4U8C3,6))</f>
        <v/>
      </c>
      <c r="G4743" s="16"/>
      <c r="H4743" s="1" t="str">
        <f t="shared" si="147"/>
        <v>Complete</v>
      </c>
      <c r="I4743" s="68" t="s">
        <v>5815</v>
      </c>
    </row>
    <row r="4744" spans="2:9" ht="15" customHeight="1" x14ac:dyDescent="0.25">
      <c r="B4744" s="9" t="s">
        <v>5809</v>
      </c>
      <c r="C4744" s="1">
        <v>7</v>
      </c>
      <c r="D4744" s="2" t="s">
        <v>8827</v>
      </c>
      <c r="E4744" s="16"/>
      <c r="F4744" s="16" t="str">
        <f>IF(INDEX(I.Electricity.ES4U8C3,7)="","",INDEX(I.Electricity.ES4U8C3,7))</f>
        <v/>
      </c>
      <c r="G4744" s="16"/>
      <c r="H4744" s="1" t="str">
        <f t="shared" si="147"/>
        <v>Complete</v>
      </c>
      <c r="I4744" s="68" t="s">
        <v>5816</v>
      </c>
    </row>
    <row r="4745" spans="2:9" ht="15" customHeight="1" x14ac:dyDescent="0.25">
      <c r="B4745" s="9" t="s">
        <v>5809</v>
      </c>
      <c r="C4745" s="1">
        <v>8</v>
      </c>
      <c r="D4745" s="2" t="s">
        <v>8827</v>
      </c>
      <c r="E4745" s="16"/>
      <c r="F4745" s="16" t="str">
        <f>IF(INDEX(I.Electricity.ES4U8C3,8)="","",INDEX(I.Electricity.ES4U8C3,8))</f>
        <v/>
      </c>
      <c r="G4745" s="16"/>
      <c r="H4745" s="1" t="str">
        <f t="shared" si="147"/>
        <v>Complete</v>
      </c>
      <c r="I4745" s="68" t="s">
        <v>5817</v>
      </c>
    </row>
    <row r="4746" spans="2:9" ht="15" customHeight="1" x14ac:dyDescent="0.25">
      <c r="B4746" s="9" t="s">
        <v>5809</v>
      </c>
      <c r="C4746" s="1">
        <v>9</v>
      </c>
      <c r="D4746" s="2" t="s">
        <v>8827</v>
      </c>
      <c r="E4746" s="16"/>
      <c r="F4746" s="16" t="str">
        <f>IF(INDEX(I.Electricity.ES4U8C3,9)="","",INDEX(I.Electricity.ES4U8C3,9))</f>
        <v/>
      </c>
      <c r="G4746" s="16"/>
      <c r="H4746" s="1" t="str">
        <f t="shared" si="147"/>
        <v>Complete</v>
      </c>
      <c r="I4746" s="68" t="s">
        <v>5818</v>
      </c>
    </row>
    <row r="4747" spans="2:9" ht="15" customHeight="1" x14ac:dyDescent="0.25">
      <c r="B4747" s="9" t="s">
        <v>5809</v>
      </c>
      <c r="C4747" s="1">
        <v>10</v>
      </c>
      <c r="D4747" s="2" t="s">
        <v>8827</v>
      </c>
      <c r="E4747" s="16"/>
      <c r="F4747" s="16" t="str">
        <f>IF(INDEX(I.Electricity.ES4U8C3,10)="","",INDEX(I.Electricity.ES4U8C3,10))</f>
        <v/>
      </c>
      <c r="G4747" s="16"/>
      <c r="H4747" s="1" t="str">
        <f t="shared" si="147"/>
        <v>Complete</v>
      </c>
      <c r="I4747" s="68" t="s">
        <v>5819</v>
      </c>
    </row>
    <row r="4748" spans="2:9" ht="15" customHeight="1" x14ac:dyDescent="0.25">
      <c r="B4748" s="9" t="s">
        <v>5809</v>
      </c>
      <c r="C4748" s="1">
        <v>11</v>
      </c>
      <c r="D4748" s="2" t="s">
        <v>8827</v>
      </c>
      <c r="E4748" s="16"/>
      <c r="F4748" s="16" t="str">
        <f>IF(INDEX(I.Electricity.ES4U8C3,11)="","",INDEX(I.Electricity.ES4U8C3,11))</f>
        <v/>
      </c>
      <c r="G4748" s="16"/>
      <c r="H4748" s="1" t="str">
        <f t="shared" si="147"/>
        <v>Complete</v>
      </c>
      <c r="I4748" s="68" t="s">
        <v>5820</v>
      </c>
    </row>
    <row r="4749" spans="2:9" ht="15" customHeight="1" x14ac:dyDescent="0.25">
      <c r="B4749" s="9" t="s">
        <v>5809</v>
      </c>
      <c r="C4749" s="1">
        <v>12</v>
      </c>
      <c r="D4749" s="2" t="s">
        <v>8827</v>
      </c>
      <c r="E4749" s="16"/>
      <c r="F4749" s="16" t="str">
        <f>IF(INDEX(I.Electricity.ES4U8C3,12)="","",INDEX(I.Electricity.ES4U8C3,12))</f>
        <v/>
      </c>
      <c r="G4749" s="16"/>
      <c r="H4749" s="1" t="str">
        <f t="shared" si="147"/>
        <v>Complete</v>
      </c>
      <c r="I4749" s="68" t="s">
        <v>5821</v>
      </c>
    </row>
    <row r="4750" spans="2:9" ht="15" customHeight="1" x14ac:dyDescent="0.25">
      <c r="B4750" s="9" t="s">
        <v>5809</v>
      </c>
      <c r="C4750" s="1">
        <v>13</v>
      </c>
      <c r="D4750" s="2" t="s">
        <v>8827</v>
      </c>
      <c r="E4750" s="16"/>
      <c r="F4750" s="16" t="str">
        <f>IF(INDEX(I.Electricity.ES4U8C3,13)="","",INDEX(I.Electricity.ES4U8C3,13))</f>
        <v/>
      </c>
      <c r="G4750" s="16"/>
      <c r="H4750" s="1" t="str">
        <f t="shared" si="147"/>
        <v>Complete</v>
      </c>
      <c r="I4750" s="68" t="s">
        <v>5822</v>
      </c>
    </row>
    <row r="4751" spans="2:9" ht="15" customHeight="1" x14ac:dyDescent="0.25">
      <c r="B4751" s="9" t="s">
        <v>5809</v>
      </c>
      <c r="C4751" s="1">
        <v>14</v>
      </c>
      <c r="D4751" s="2" t="s">
        <v>8827</v>
      </c>
      <c r="E4751" s="16"/>
      <c r="F4751" s="16" t="str">
        <f>IF(INDEX(I.Electricity.ES4U8C3,14)="","",INDEX(I.Electricity.ES4U8C3,14))</f>
        <v/>
      </c>
      <c r="G4751" s="16"/>
      <c r="H4751" s="1" t="str">
        <f t="shared" si="147"/>
        <v>Complete</v>
      </c>
      <c r="I4751" s="68" t="s">
        <v>5823</v>
      </c>
    </row>
    <row r="4752" spans="2:9" ht="15" customHeight="1" x14ac:dyDescent="0.25">
      <c r="B4752" s="9" t="s">
        <v>5809</v>
      </c>
      <c r="C4752" s="1">
        <v>15</v>
      </c>
      <c r="D4752" s="2" t="s">
        <v>8827</v>
      </c>
      <c r="E4752" s="16"/>
      <c r="F4752" s="16" t="str">
        <f>IF(INDEX(I.Electricity.ES4U8C3,15)="","",INDEX(I.Electricity.ES4U8C3,15))</f>
        <v/>
      </c>
      <c r="G4752" s="16"/>
      <c r="H4752" s="1" t="str">
        <f t="shared" si="147"/>
        <v>Complete</v>
      </c>
      <c r="I4752" s="68" t="s">
        <v>5824</v>
      </c>
    </row>
    <row r="4753" spans="2:9" ht="15" customHeight="1" x14ac:dyDescent="0.25">
      <c r="B4753" s="9" t="s">
        <v>5809</v>
      </c>
      <c r="C4753" s="1">
        <v>16</v>
      </c>
      <c r="D4753" s="2" t="s">
        <v>8827</v>
      </c>
      <c r="E4753" s="16"/>
      <c r="F4753" s="16" t="str">
        <f>IF(INDEX(I.Electricity.ES4U8C3,16)="","",INDEX(I.Electricity.ES4U8C3,16))</f>
        <v/>
      </c>
      <c r="G4753" s="16"/>
      <c r="H4753" s="1" t="str">
        <f t="shared" si="147"/>
        <v>Complete</v>
      </c>
      <c r="I4753" s="68" t="s">
        <v>5825</v>
      </c>
    </row>
    <row r="4754" spans="2:9" ht="15" customHeight="1" x14ac:dyDescent="0.25">
      <c r="B4754" s="9" t="s">
        <v>5809</v>
      </c>
      <c r="C4754" s="1">
        <v>17</v>
      </c>
      <c r="D4754" s="2" t="s">
        <v>8827</v>
      </c>
      <c r="E4754" s="16"/>
      <c r="F4754" s="16" t="str">
        <f>IF(INDEX(I.Electricity.ES4U8C3,17)="","",INDEX(I.Electricity.ES4U8C3,17))</f>
        <v/>
      </c>
      <c r="G4754" s="16"/>
      <c r="H4754" s="1" t="str">
        <f t="shared" si="147"/>
        <v>Complete</v>
      </c>
      <c r="I4754" s="68" t="s">
        <v>5826</v>
      </c>
    </row>
    <row r="4755" spans="2:9" ht="15" customHeight="1" x14ac:dyDescent="0.25">
      <c r="B4755" s="9" t="s">
        <v>5809</v>
      </c>
      <c r="C4755" s="1">
        <v>18</v>
      </c>
      <c r="D4755" s="2" t="s">
        <v>8827</v>
      </c>
      <c r="E4755" s="16"/>
      <c r="F4755" s="16" t="str">
        <f>IF(INDEX(I.Electricity.ES4U8C3,18)="","",INDEX(I.Electricity.ES4U8C3,18))</f>
        <v/>
      </c>
      <c r="G4755" s="16"/>
      <c r="H4755" s="1" t="str">
        <f t="shared" si="147"/>
        <v>Complete</v>
      </c>
      <c r="I4755" s="68" t="s">
        <v>5827</v>
      </c>
    </row>
    <row r="4756" spans="2:9" ht="15" customHeight="1" x14ac:dyDescent="0.25">
      <c r="B4756" s="9" t="s">
        <v>5809</v>
      </c>
      <c r="C4756" s="1">
        <v>19</v>
      </c>
      <c r="D4756" s="2" t="s">
        <v>8827</v>
      </c>
      <c r="E4756" s="16"/>
      <c r="F4756" s="16" t="str">
        <f>IF(INDEX(I.Electricity.ES4U8C3,19)="","",INDEX(I.Electricity.ES4U8C3,19))</f>
        <v/>
      </c>
      <c r="G4756" s="16"/>
      <c r="H4756" s="1" t="str">
        <f t="shared" si="147"/>
        <v>Complete</v>
      </c>
      <c r="I4756" s="68" t="s">
        <v>5828</v>
      </c>
    </row>
    <row r="4757" spans="2:9" ht="15" customHeight="1" x14ac:dyDescent="0.25">
      <c r="B4757" s="9" t="s">
        <v>5809</v>
      </c>
      <c r="C4757" s="1">
        <v>20</v>
      </c>
      <c r="D4757" s="2" t="s">
        <v>8827</v>
      </c>
      <c r="E4757" s="16"/>
      <c r="F4757" s="16" t="str">
        <f>IF(INDEX(I.Electricity.ES4U8C3,20)="","",INDEX(I.Electricity.ES4U8C3,20))</f>
        <v/>
      </c>
      <c r="G4757" s="16"/>
      <c r="H4757" s="1" t="str">
        <f t="shared" si="147"/>
        <v>Complete</v>
      </c>
      <c r="I4757" s="68" t="s">
        <v>5829</v>
      </c>
    </row>
    <row r="4758" spans="2:9" ht="15" customHeight="1" x14ac:dyDescent="0.25">
      <c r="B4758" s="7" t="s">
        <v>5809</v>
      </c>
      <c r="C4758" s="5">
        <v>21</v>
      </c>
      <c r="D4758" s="6" t="s">
        <v>8827</v>
      </c>
      <c r="E4758" s="76"/>
      <c r="F4758" s="76" t="str">
        <f>IF(INDEX(I.Electricity.ES4U8C3,21)="","",INDEX(I.Electricity.ES4U8C3,21))</f>
        <v/>
      </c>
      <c r="G4758" s="76"/>
      <c r="H4758" s="5" t="str">
        <f t="shared" si="147"/>
        <v>Complete</v>
      </c>
      <c r="I4758" s="71" t="s">
        <v>5830</v>
      </c>
    </row>
    <row r="4759" spans="2:9" ht="15" customHeight="1" x14ac:dyDescent="0.25">
      <c r="B4759" s="9" t="s">
        <v>5831</v>
      </c>
      <c r="C4759" s="1">
        <v>1</v>
      </c>
      <c r="D4759" s="2" t="s">
        <v>8828</v>
      </c>
      <c r="E4759" s="16"/>
      <c r="F4759" s="16" t="str">
        <f>IF(INDEX(I.Electricity.ES4U9C3,1)="","",INDEX(I.Electricity.ES4U9C3,1))</f>
        <v/>
      </c>
      <c r="G4759" s="16"/>
      <c r="H4759" s="1" t="str">
        <f t="shared" ref="H4759:H4779" si="148">IF(AND(I.Developer.ES4=TRUE,I.Facility.UnitCount&gt;=9,I.Developer.C3=TRUE,F4759=""),"Incomplete","Complete")</f>
        <v>Complete</v>
      </c>
      <c r="I4759" s="68" t="s">
        <v>5832</v>
      </c>
    </row>
    <row r="4760" spans="2:9" ht="15" customHeight="1" x14ac:dyDescent="0.25">
      <c r="B4760" s="9" t="s">
        <v>5831</v>
      </c>
      <c r="C4760" s="1">
        <v>2</v>
      </c>
      <c r="D4760" s="2" t="s">
        <v>8828</v>
      </c>
      <c r="E4760" s="16"/>
      <c r="F4760" s="16" t="str">
        <f>IF(INDEX(I.Electricity.ES4U9C3,2)="","",INDEX(I.Electricity.ES4U9C3,2))</f>
        <v/>
      </c>
      <c r="G4760" s="16"/>
      <c r="H4760" s="1" t="str">
        <f t="shared" si="148"/>
        <v>Complete</v>
      </c>
      <c r="I4760" s="68" t="s">
        <v>5833</v>
      </c>
    </row>
    <row r="4761" spans="2:9" ht="15" customHeight="1" x14ac:dyDescent="0.25">
      <c r="B4761" s="9" t="s">
        <v>5831</v>
      </c>
      <c r="C4761" s="1">
        <v>3</v>
      </c>
      <c r="D4761" s="2" t="s">
        <v>8828</v>
      </c>
      <c r="E4761" s="16"/>
      <c r="F4761" s="16" t="str">
        <f>IF(INDEX(I.Electricity.ES4U9C3,3)="","",INDEX(I.Electricity.ES4U9C3,3))</f>
        <v/>
      </c>
      <c r="G4761" s="16"/>
      <c r="H4761" s="1" t="str">
        <f t="shared" si="148"/>
        <v>Complete</v>
      </c>
      <c r="I4761" s="68" t="s">
        <v>5834</v>
      </c>
    </row>
    <row r="4762" spans="2:9" ht="15" customHeight="1" x14ac:dyDescent="0.25">
      <c r="B4762" s="9" t="s">
        <v>5831</v>
      </c>
      <c r="C4762" s="1">
        <v>4</v>
      </c>
      <c r="D4762" s="2" t="s">
        <v>8828</v>
      </c>
      <c r="E4762" s="16"/>
      <c r="F4762" s="16" t="str">
        <f>IF(INDEX(I.Electricity.ES4U9C3,4)="","",INDEX(I.Electricity.ES4U9C3,4))</f>
        <v/>
      </c>
      <c r="G4762" s="16"/>
      <c r="H4762" s="1" t="str">
        <f t="shared" si="148"/>
        <v>Complete</v>
      </c>
      <c r="I4762" s="68" t="s">
        <v>5835</v>
      </c>
    </row>
    <row r="4763" spans="2:9" ht="15" customHeight="1" x14ac:dyDescent="0.25">
      <c r="B4763" s="9" t="s">
        <v>5831</v>
      </c>
      <c r="C4763" s="1">
        <v>5</v>
      </c>
      <c r="D4763" s="2" t="s">
        <v>8828</v>
      </c>
      <c r="E4763" s="16"/>
      <c r="F4763" s="16" t="str">
        <f>IF(INDEX(I.Electricity.ES4U9C3,5)="","",INDEX(I.Electricity.ES4U9C3,5))</f>
        <v/>
      </c>
      <c r="G4763" s="16"/>
      <c r="H4763" s="1" t="str">
        <f t="shared" si="148"/>
        <v>Complete</v>
      </c>
      <c r="I4763" s="68" t="s">
        <v>5836</v>
      </c>
    </row>
    <row r="4764" spans="2:9" ht="15" customHeight="1" x14ac:dyDescent="0.25">
      <c r="B4764" s="9" t="s">
        <v>5831</v>
      </c>
      <c r="C4764" s="1">
        <v>6</v>
      </c>
      <c r="D4764" s="2" t="s">
        <v>8828</v>
      </c>
      <c r="E4764" s="16"/>
      <c r="F4764" s="16" t="str">
        <f>IF(INDEX(I.Electricity.ES4U9C3,6)="","",INDEX(I.Electricity.ES4U9C3,6))</f>
        <v/>
      </c>
      <c r="G4764" s="16"/>
      <c r="H4764" s="1" t="str">
        <f t="shared" si="148"/>
        <v>Complete</v>
      </c>
      <c r="I4764" s="68" t="s">
        <v>5837</v>
      </c>
    </row>
    <row r="4765" spans="2:9" ht="15" customHeight="1" x14ac:dyDescent="0.25">
      <c r="B4765" s="9" t="s">
        <v>5831</v>
      </c>
      <c r="C4765" s="1">
        <v>7</v>
      </c>
      <c r="D4765" s="2" t="s">
        <v>8828</v>
      </c>
      <c r="E4765" s="16"/>
      <c r="F4765" s="16" t="str">
        <f>IF(INDEX(I.Electricity.ES4U9C3,7)="","",INDEX(I.Electricity.ES4U9C3,7))</f>
        <v/>
      </c>
      <c r="G4765" s="16"/>
      <c r="H4765" s="1" t="str">
        <f t="shared" si="148"/>
        <v>Complete</v>
      </c>
      <c r="I4765" s="68" t="s">
        <v>5838</v>
      </c>
    </row>
    <row r="4766" spans="2:9" ht="15" customHeight="1" x14ac:dyDescent="0.25">
      <c r="B4766" s="9" t="s">
        <v>5831</v>
      </c>
      <c r="C4766" s="1">
        <v>8</v>
      </c>
      <c r="D4766" s="2" t="s">
        <v>8828</v>
      </c>
      <c r="E4766" s="16"/>
      <c r="F4766" s="16" t="str">
        <f>IF(INDEX(I.Electricity.ES4U9C3,8)="","",INDEX(I.Electricity.ES4U9C3,8))</f>
        <v/>
      </c>
      <c r="G4766" s="16"/>
      <c r="H4766" s="1" t="str">
        <f t="shared" si="148"/>
        <v>Complete</v>
      </c>
      <c r="I4766" s="68" t="s">
        <v>5839</v>
      </c>
    </row>
    <row r="4767" spans="2:9" ht="15" customHeight="1" x14ac:dyDescent="0.25">
      <c r="B4767" s="9" t="s">
        <v>5831</v>
      </c>
      <c r="C4767" s="1">
        <v>9</v>
      </c>
      <c r="D4767" s="2" t="s">
        <v>8828</v>
      </c>
      <c r="E4767" s="16"/>
      <c r="F4767" s="16" t="str">
        <f>IF(INDEX(I.Electricity.ES4U9C3,9)="","",INDEX(I.Electricity.ES4U9C3,9))</f>
        <v/>
      </c>
      <c r="G4767" s="16"/>
      <c r="H4767" s="1" t="str">
        <f t="shared" si="148"/>
        <v>Complete</v>
      </c>
      <c r="I4767" s="68" t="s">
        <v>5840</v>
      </c>
    </row>
    <row r="4768" spans="2:9" ht="15" customHeight="1" x14ac:dyDescent="0.25">
      <c r="B4768" s="9" t="s">
        <v>5831</v>
      </c>
      <c r="C4768" s="1">
        <v>10</v>
      </c>
      <c r="D4768" s="2" t="s">
        <v>8828</v>
      </c>
      <c r="E4768" s="16"/>
      <c r="F4768" s="16" t="str">
        <f>IF(INDEX(I.Electricity.ES4U9C3,10)="","",INDEX(I.Electricity.ES4U9C3,10))</f>
        <v/>
      </c>
      <c r="G4768" s="16"/>
      <c r="H4768" s="1" t="str">
        <f t="shared" si="148"/>
        <v>Complete</v>
      </c>
      <c r="I4768" s="68" t="s">
        <v>5841</v>
      </c>
    </row>
    <row r="4769" spans="2:9" ht="15" customHeight="1" x14ac:dyDescent="0.25">
      <c r="B4769" s="9" t="s">
        <v>5831</v>
      </c>
      <c r="C4769" s="1">
        <v>11</v>
      </c>
      <c r="D4769" s="2" t="s">
        <v>8828</v>
      </c>
      <c r="E4769" s="16"/>
      <c r="F4769" s="16" t="str">
        <f>IF(INDEX(I.Electricity.ES4U9C3,11)="","",INDEX(I.Electricity.ES4U9C3,11))</f>
        <v/>
      </c>
      <c r="G4769" s="16"/>
      <c r="H4769" s="1" t="str">
        <f t="shared" si="148"/>
        <v>Complete</v>
      </c>
      <c r="I4769" s="68" t="s">
        <v>5842</v>
      </c>
    </row>
    <row r="4770" spans="2:9" ht="15" customHeight="1" x14ac:dyDescent="0.25">
      <c r="B4770" s="9" t="s">
        <v>5831</v>
      </c>
      <c r="C4770" s="1">
        <v>12</v>
      </c>
      <c r="D4770" s="2" t="s">
        <v>8828</v>
      </c>
      <c r="E4770" s="16"/>
      <c r="F4770" s="16" t="str">
        <f>IF(INDEX(I.Electricity.ES4U9C3,12)="","",INDEX(I.Electricity.ES4U9C3,12))</f>
        <v/>
      </c>
      <c r="G4770" s="16"/>
      <c r="H4770" s="1" t="str">
        <f t="shared" si="148"/>
        <v>Complete</v>
      </c>
      <c r="I4770" s="68" t="s">
        <v>5843</v>
      </c>
    </row>
    <row r="4771" spans="2:9" ht="15" customHeight="1" x14ac:dyDescent="0.25">
      <c r="B4771" s="9" t="s">
        <v>5831</v>
      </c>
      <c r="C4771" s="1">
        <v>13</v>
      </c>
      <c r="D4771" s="2" t="s">
        <v>8828</v>
      </c>
      <c r="E4771" s="16"/>
      <c r="F4771" s="16" t="str">
        <f>IF(INDEX(I.Electricity.ES4U9C3,13)="","",INDEX(I.Electricity.ES4U9C3,13))</f>
        <v/>
      </c>
      <c r="G4771" s="16"/>
      <c r="H4771" s="1" t="str">
        <f t="shared" si="148"/>
        <v>Complete</v>
      </c>
      <c r="I4771" s="68" t="s">
        <v>5844</v>
      </c>
    </row>
    <row r="4772" spans="2:9" ht="15" customHeight="1" x14ac:dyDescent="0.25">
      <c r="B4772" s="9" t="s">
        <v>5831</v>
      </c>
      <c r="C4772" s="1">
        <v>14</v>
      </c>
      <c r="D4772" s="2" t="s">
        <v>8828</v>
      </c>
      <c r="E4772" s="16"/>
      <c r="F4772" s="16" t="str">
        <f>IF(INDEX(I.Electricity.ES4U9C3,14)="","",INDEX(I.Electricity.ES4U9C3,14))</f>
        <v/>
      </c>
      <c r="G4772" s="16"/>
      <c r="H4772" s="1" t="str">
        <f t="shared" si="148"/>
        <v>Complete</v>
      </c>
      <c r="I4772" s="68" t="s">
        <v>5845</v>
      </c>
    </row>
    <row r="4773" spans="2:9" ht="15" customHeight="1" x14ac:dyDescent="0.25">
      <c r="B4773" s="9" t="s">
        <v>5831</v>
      </c>
      <c r="C4773" s="1">
        <v>15</v>
      </c>
      <c r="D4773" s="2" t="s">
        <v>8828</v>
      </c>
      <c r="E4773" s="16"/>
      <c r="F4773" s="16" t="str">
        <f>IF(INDEX(I.Electricity.ES4U9C3,15)="","",INDEX(I.Electricity.ES4U9C3,15))</f>
        <v/>
      </c>
      <c r="G4773" s="16"/>
      <c r="H4773" s="1" t="str">
        <f t="shared" si="148"/>
        <v>Complete</v>
      </c>
      <c r="I4773" s="68" t="s">
        <v>5846</v>
      </c>
    </row>
    <row r="4774" spans="2:9" ht="15" customHeight="1" x14ac:dyDescent="0.25">
      <c r="B4774" s="9" t="s">
        <v>5831</v>
      </c>
      <c r="C4774" s="1">
        <v>16</v>
      </c>
      <c r="D4774" s="2" t="s">
        <v>8828</v>
      </c>
      <c r="E4774" s="16"/>
      <c r="F4774" s="16" t="str">
        <f>IF(INDEX(I.Electricity.ES4U9C3,16)="","",INDEX(I.Electricity.ES4U9C3,16))</f>
        <v/>
      </c>
      <c r="G4774" s="16"/>
      <c r="H4774" s="1" t="str">
        <f t="shared" si="148"/>
        <v>Complete</v>
      </c>
      <c r="I4774" s="68" t="s">
        <v>5847</v>
      </c>
    </row>
    <row r="4775" spans="2:9" ht="15" customHeight="1" x14ac:dyDescent="0.25">
      <c r="B4775" s="9" t="s">
        <v>5831</v>
      </c>
      <c r="C4775" s="1">
        <v>17</v>
      </c>
      <c r="D4775" s="2" t="s">
        <v>8828</v>
      </c>
      <c r="E4775" s="16"/>
      <c r="F4775" s="16" t="str">
        <f>IF(INDEX(I.Electricity.ES4U9C3,17)="","",INDEX(I.Electricity.ES4U9C3,17))</f>
        <v/>
      </c>
      <c r="G4775" s="16"/>
      <c r="H4775" s="1" t="str">
        <f t="shared" si="148"/>
        <v>Complete</v>
      </c>
      <c r="I4775" s="68" t="s">
        <v>5848</v>
      </c>
    </row>
    <row r="4776" spans="2:9" ht="15" customHeight="1" x14ac:dyDescent="0.25">
      <c r="B4776" s="9" t="s">
        <v>5831</v>
      </c>
      <c r="C4776" s="1">
        <v>18</v>
      </c>
      <c r="D4776" s="2" t="s">
        <v>8828</v>
      </c>
      <c r="E4776" s="16"/>
      <c r="F4776" s="16" t="str">
        <f>IF(INDEX(I.Electricity.ES4U9C3,18)="","",INDEX(I.Electricity.ES4U9C3,18))</f>
        <v/>
      </c>
      <c r="G4776" s="16"/>
      <c r="H4776" s="1" t="str">
        <f t="shared" si="148"/>
        <v>Complete</v>
      </c>
      <c r="I4776" s="68" t="s">
        <v>5849</v>
      </c>
    </row>
    <row r="4777" spans="2:9" ht="15" customHeight="1" x14ac:dyDescent="0.25">
      <c r="B4777" s="9" t="s">
        <v>5831</v>
      </c>
      <c r="C4777" s="1">
        <v>19</v>
      </c>
      <c r="D4777" s="2" t="s">
        <v>8828</v>
      </c>
      <c r="E4777" s="16"/>
      <c r="F4777" s="16" t="str">
        <f>IF(INDEX(I.Electricity.ES4U9C3,19)="","",INDEX(I.Electricity.ES4U9C3,19))</f>
        <v/>
      </c>
      <c r="G4777" s="16"/>
      <c r="H4777" s="1" t="str">
        <f t="shared" si="148"/>
        <v>Complete</v>
      </c>
      <c r="I4777" s="68" t="s">
        <v>5850</v>
      </c>
    </row>
    <row r="4778" spans="2:9" ht="15" customHeight="1" x14ac:dyDescent="0.25">
      <c r="B4778" s="9" t="s">
        <v>5831</v>
      </c>
      <c r="C4778" s="1">
        <v>20</v>
      </c>
      <c r="D4778" s="2" t="s">
        <v>8828</v>
      </c>
      <c r="E4778" s="16"/>
      <c r="F4778" s="16" t="str">
        <f>IF(INDEX(I.Electricity.ES4U9C3,20)="","",INDEX(I.Electricity.ES4U9C3,20))</f>
        <v/>
      </c>
      <c r="G4778" s="16"/>
      <c r="H4778" s="1" t="str">
        <f t="shared" si="148"/>
        <v>Complete</v>
      </c>
      <c r="I4778" s="68" t="s">
        <v>5851</v>
      </c>
    </row>
    <row r="4779" spans="2:9" ht="15" customHeight="1" x14ac:dyDescent="0.25">
      <c r="B4779" s="7" t="s">
        <v>5831</v>
      </c>
      <c r="C4779" s="5">
        <v>21</v>
      </c>
      <c r="D4779" s="6" t="s">
        <v>8828</v>
      </c>
      <c r="E4779" s="76"/>
      <c r="F4779" s="76" t="str">
        <f>IF(INDEX(I.Electricity.ES4U9C3,21)="","",INDEX(I.Electricity.ES4U9C3,21))</f>
        <v/>
      </c>
      <c r="G4779" s="76"/>
      <c r="H4779" s="5" t="str">
        <f t="shared" si="148"/>
        <v>Complete</v>
      </c>
      <c r="I4779" s="71" t="s">
        <v>5852</v>
      </c>
    </row>
    <row r="4780" spans="2:9" ht="15" customHeight="1" x14ac:dyDescent="0.25">
      <c r="B4780" s="9" t="s">
        <v>5853</v>
      </c>
      <c r="C4780" s="1">
        <v>1</v>
      </c>
      <c r="D4780" s="2" t="s">
        <v>8829</v>
      </c>
      <c r="E4780" s="16"/>
      <c r="F4780" s="16" t="str">
        <f>IF(INDEX(I.Electricity.ES4U10C3,1)="","",INDEX(I.Electricity.ES4U10C3,1))</f>
        <v/>
      </c>
      <c r="G4780" s="16"/>
      <c r="H4780" s="1" t="str">
        <f t="shared" ref="H4780:H4800" si="149">IF(AND(I.Developer.ES4=TRUE,I.Facility.UnitCount&gt;=10,I.Developer.C3=TRUE,F4780=""),"Incomplete","Complete")</f>
        <v>Complete</v>
      </c>
      <c r="I4780" s="68" t="s">
        <v>5854</v>
      </c>
    </row>
    <row r="4781" spans="2:9" ht="15" customHeight="1" x14ac:dyDescent="0.25">
      <c r="B4781" s="9" t="s">
        <v>5853</v>
      </c>
      <c r="C4781" s="1">
        <v>2</v>
      </c>
      <c r="D4781" s="2" t="s">
        <v>8829</v>
      </c>
      <c r="E4781" s="16"/>
      <c r="F4781" s="16" t="str">
        <f>IF(INDEX(I.Electricity.ES4U10C3,2)="","",INDEX(I.Electricity.ES4U10C3,2))</f>
        <v/>
      </c>
      <c r="G4781" s="16"/>
      <c r="H4781" s="1" t="str">
        <f t="shared" si="149"/>
        <v>Complete</v>
      </c>
      <c r="I4781" s="68" t="s">
        <v>5855</v>
      </c>
    </row>
    <row r="4782" spans="2:9" ht="15" customHeight="1" x14ac:dyDescent="0.25">
      <c r="B4782" s="9" t="s">
        <v>5853</v>
      </c>
      <c r="C4782" s="1">
        <v>3</v>
      </c>
      <c r="D4782" s="2" t="s">
        <v>8829</v>
      </c>
      <c r="E4782" s="16"/>
      <c r="F4782" s="16" t="str">
        <f>IF(INDEX(I.Electricity.ES4U10C3,3)="","",INDEX(I.Electricity.ES4U10C3,3))</f>
        <v/>
      </c>
      <c r="G4782" s="16"/>
      <c r="H4782" s="1" t="str">
        <f t="shared" si="149"/>
        <v>Complete</v>
      </c>
      <c r="I4782" s="68" t="s">
        <v>5856</v>
      </c>
    </row>
    <row r="4783" spans="2:9" ht="15" customHeight="1" x14ac:dyDescent="0.25">
      <c r="B4783" s="9" t="s">
        <v>5853</v>
      </c>
      <c r="C4783" s="1">
        <v>4</v>
      </c>
      <c r="D4783" s="2" t="s">
        <v>8829</v>
      </c>
      <c r="E4783" s="16"/>
      <c r="F4783" s="16" t="str">
        <f>IF(INDEX(I.Electricity.ES4U10C3,4)="","",INDEX(I.Electricity.ES4U10C3,4))</f>
        <v/>
      </c>
      <c r="G4783" s="16"/>
      <c r="H4783" s="1" t="str">
        <f t="shared" si="149"/>
        <v>Complete</v>
      </c>
      <c r="I4783" s="68" t="s">
        <v>5857</v>
      </c>
    </row>
    <row r="4784" spans="2:9" ht="15" customHeight="1" x14ac:dyDescent="0.25">
      <c r="B4784" s="9" t="s">
        <v>5853</v>
      </c>
      <c r="C4784" s="1">
        <v>5</v>
      </c>
      <c r="D4784" s="2" t="s">
        <v>8829</v>
      </c>
      <c r="E4784" s="16"/>
      <c r="F4784" s="16" t="str">
        <f>IF(INDEX(I.Electricity.ES4U10C3,5)="","",INDEX(I.Electricity.ES4U10C3,5))</f>
        <v/>
      </c>
      <c r="G4784" s="16"/>
      <c r="H4784" s="1" t="str">
        <f t="shared" si="149"/>
        <v>Complete</v>
      </c>
      <c r="I4784" s="68" t="s">
        <v>5858</v>
      </c>
    </row>
    <row r="4785" spans="2:9" ht="15" customHeight="1" x14ac:dyDescent="0.25">
      <c r="B4785" s="9" t="s">
        <v>5853</v>
      </c>
      <c r="C4785" s="1">
        <v>6</v>
      </c>
      <c r="D4785" s="2" t="s">
        <v>8829</v>
      </c>
      <c r="E4785" s="16"/>
      <c r="F4785" s="16" t="str">
        <f>IF(INDEX(I.Electricity.ES4U10C3,6)="","",INDEX(I.Electricity.ES4U10C3,6))</f>
        <v/>
      </c>
      <c r="G4785" s="16"/>
      <c r="H4785" s="1" t="str">
        <f t="shared" si="149"/>
        <v>Complete</v>
      </c>
      <c r="I4785" s="68" t="s">
        <v>5859</v>
      </c>
    </row>
    <row r="4786" spans="2:9" ht="15" customHeight="1" x14ac:dyDescent="0.25">
      <c r="B4786" s="9" t="s">
        <v>5853</v>
      </c>
      <c r="C4786" s="1">
        <v>7</v>
      </c>
      <c r="D4786" s="2" t="s">
        <v>8829</v>
      </c>
      <c r="E4786" s="16"/>
      <c r="F4786" s="16" t="str">
        <f>IF(INDEX(I.Electricity.ES4U10C3,7)="","",INDEX(I.Electricity.ES4U10C3,7))</f>
        <v/>
      </c>
      <c r="G4786" s="16"/>
      <c r="H4786" s="1" t="str">
        <f t="shared" si="149"/>
        <v>Complete</v>
      </c>
      <c r="I4786" s="68" t="s">
        <v>5860</v>
      </c>
    </row>
    <row r="4787" spans="2:9" ht="15" customHeight="1" x14ac:dyDescent="0.25">
      <c r="B4787" s="9" t="s">
        <v>5853</v>
      </c>
      <c r="C4787" s="1">
        <v>8</v>
      </c>
      <c r="D4787" s="2" t="s">
        <v>8829</v>
      </c>
      <c r="E4787" s="16"/>
      <c r="F4787" s="16" t="str">
        <f>IF(INDEX(I.Electricity.ES4U10C3,8)="","",INDEX(I.Electricity.ES4U10C3,8))</f>
        <v/>
      </c>
      <c r="G4787" s="16"/>
      <c r="H4787" s="1" t="str">
        <f t="shared" si="149"/>
        <v>Complete</v>
      </c>
      <c r="I4787" s="68" t="s">
        <v>5861</v>
      </c>
    </row>
    <row r="4788" spans="2:9" ht="15" customHeight="1" x14ac:dyDescent="0.25">
      <c r="B4788" s="9" t="s">
        <v>5853</v>
      </c>
      <c r="C4788" s="1">
        <v>9</v>
      </c>
      <c r="D4788" s="2" t="s">
        <v>8829</v>
      </c>
      <c r="E4788" s="16"/>
      <c r="F4788" s="16" t="str">
        <f>IF(INDEX(I.Electricity.ES4U10C3,9)="","",INDEX(I.Electricity.ES4U10C3,9))</f>
        <v/>
      </c>
      <c r="G4788" s="16"/>
      <c r="H4788" s="1" t="str">
        <f t="shared" si="149"/>
        <v>Complete</v>
      </c>
      <c r="I4788" s="68" t="s">
        <v>5862</v>
      </c>
    </row>
    <row r="4789" spans="2:9" ht="15" customHeight="1" x14ac:dyDescent="0.25">
      <c r="B4789" s="9" t="s">
        <v>5853</v>
      </c>
      <c r="C4789" s="1">
        <v>10</v>
      </c>
      <c r="D4789" s="2" t="s">
        <v>8829</v>
      </c>
      <c r="E4789" s="16"/>
      <c r="F4789" s="16" t="str">
        <f>IF(INDEX(I.Electricity.ES4U10C3,10)="","",INDEX(I.Electricity.ES4U10C3,10))</f>
        <v/>
      </c>
      <c r="G4789" s="16"/>
      <c r="H4789" s="1" t="str">
        <f t="shared" si="149"/>
        <v>Complete</v>
      </c>
      <c r="I4789" s="68" t="s">
        <v>5863</v>
      </c>
    </row>
    <row r="4790" spans="2:9" ht="15" customHeight="1" x14ac:dyDescent="0.25">
      <c r="B4790" s="9" t="s">
        <v>5853</v>
      </c>
      <c r="C4790" s="1">
        <v>11</v>
      </c>
      <c r="D4790" s="2" t="s">
        <v>8829</v>
      </c>
      <c r="E4790" s="16"/>
      <c r="F4790" s="16" t="str">
        <f>IF(INDEX(I.Electricity.ES4U10C3,11)="","",INDEX(I.Electricity.ES4U10C3,11))</f>
        <v/>
      </c>
      <c r="G4790" s="16"/>
      <c r="H4790" s="1" t="str">
        <f t="shared" si="149"/>
        <v>Complete</v>
      </c>
      <c r="I4790" s="68" t="s">
        <v>5864</v>
      </c>
    </row>
    <row r="4791" spans="2:9" ht="15" customHeight="1" x14ac:dyDescent="0.25">
      <c r="B4791" s="9" t="s">
        <v>5853</v>
      </c>
      <c r="C4791" s="1">
        <v>12</v>
      </c>
      <c r="D4791" s="2" t="s">
        <v>8829</v>
      </c>
      <c r="E4791" s="16"/>
      <c r="F4791" s="16" t="str">
        <f>IF(INDEX(I.Electricity.ES4U10C3,12)="","",INDEX(I.Electricity.ES4U10C3,12))</f>
        <v/>
      </c>
      <c r="G4791" s="16"/>
      <c r="H4791" s="1" t="str">
        <f t="shared" si="149"/>
        <v>Complete</v>
      </c>
      <c r="I4791" s="68" t="s">
        <v>5865</v>
      </c>
    </row>
    <row r="4792" spans="2:9" ht="15" customHeight="1" x14ac:dyDescent="0.25">
      <c r="B4792" s="9" t="s">
        <v>5853</v>
      </c>
      <c r="C4792" s="1">
        <v>13</v>
      </c>
      <c r="D4792" s="2" t="s">
        <v>8829</v>
      </c>
      <c r="E4792" s="16"/>
      <c r="F4792" s="16" t="str">
        <f>IF(INDEX(I.Electricity.ES4U10C3,13)="","",INDEX(I.Electricity.ES4U10C3,13))</f>
        <v/>
      </c>
      <c r="G4792" s="16"/>
      <c r="H4792" s="1" t="str">
        <f t="shared" si="149"/>
        <v>Complete</v>
      </c>
      <c r="I4792" s="68" t="s">
        <v>5866</v>
      </c>
    </row>
    <row r="4793" spans="2:9" ht="15" customHeight="1" x14ac:dyDescent="0.25">
      <c r="B4793" s="9" t="s">
        <v>5853</v>
      </c>
      <c r="C4793" s="1">
        <v>14</v>
      </c>
      <c r="D4793" s="2" t="s">
        <v>8829</v>
      </c>
      <c r="E4793" s="16"/>
      <c r="F4793" s="16" t="str">
        <f>IF(INDEX(I.Electricity.ES4U10C3,14)="","",INDEX(I.Electricity.ES4U10C3,14))</f>
        <v/>
      </c>
      <c r="G4793" s="16"/>
      <c r="H4793" s="1" t="str">
        <f t="shared" si="149"/>
        <v>Complete</v>
      </c>
      <c r="I4793" s="68" t="s">
        <v>5867</v>
      </c>
    </row>
    <row r="4794" spans="2:9" ht="15" customHeight="1" x14ac:dyDescent="0.25">
      <c r="B4794" s="9" t="s">
        <v>5853</v>
      </c>
      <c r="C4794" s="1">
        <v>15</v>
      </c>
      <c r="D4794" s="2" t="s">
        <v>8829</v>
      </c>
      <c r="E4794" s="16"/>
      <c r="F4794" s="16" t="str">
        <f>IF(INDEX(I.Electricity.ES4U10C3,15)="","",INDEX(I.Electricity.ES4U10C3,15))</f>
        <v/>
      </c>
      <c r="G4794" s="16"/>
      <c r="H4794" s="1" t="str">
        <f t="shared" si="149"/>
        <v>Complete</v>
      </c>
      <c r="I4794" s="68" t="s">
        <v>5868</v>
      </c>
    </row>
    <row r="4795" spans="2:9" ht="15" customHeight="1" x14ac:dyDescent="0.25">
      <c r="B4795" s="9" t="s">
        <v>5853</v>
      </c>
      <c r="C4795" s="1">
        <v>16</v>
      </c>
      <c r="D4795" s="2" t="s">
        <v>8829</v>
      </c>
      <c r="E4795" s="16"/>
      <c r="F4795" s="16" t="str">
        <f>IF(INDEX(I.Electricity.ES4U10C3,16)="","",INDEX(I.Electricity.ES4U10C3,16))</f>
        <v/>
      </c>
      <c r="G4795" s="16"/>
      <c r="H4795" s="1" t="str">
        <f t="shared" si="149"/>
        <v>Complete</v>
      </c>
      <c r="I4795" s="68" t="s">
        <v>5869</v>
      </c>
    </row>
    <row r="4796" spans="2:9" ht="15" customHeight="1" x14ac:dyDescent="0.25">
      <c r="B4796" s="9" t="s">
        <v>5853</v>
      </c>
      <c r="C4796" s="1">
        <v>17</v>
      </c>
      <c r="D4796" s="2" t="s">
        <v>8829</v>
      </c>
      <c r="E4796" s="16"/>
      <c r="F4796" s="16" t="str">
        <f>IF(INDEX(I.Electricity.ES4U10C3,17)="","",INDEX(I.Electricity.ES4U10C3,17))</f>
        <v/>
      </c>
      <c r="G4796" s="16"/>
      <c r="H4796" s="1" t="str">
        <f t="shared" si="149"/>
        <v>Complete</v>
      </c>
      <c r="I4796" s="68" t="s">
        <v>5870</v>
      </c>
    </row>
    <row r="4797" spans="2:9" ht="15" customHeight="1" x14ac:dyDescent="0.25">
      <c r="B4797" s="9" t="s">
        <v>5853</v>
      </c>
      <c r="C4797" s="1">
        <v>18</v>
      </c>
      <c r="D4797" s="2" t="s">
        <v>8829</v>
      </c>
      <c r="E4797" s="16"/>
      <c r="F4797" s="16" t="str">
        <f>IF(INDEX(I.Electricity.ES4U10C3,18)="","",INDEX(I.Electricity.ES4U10C3,18))</f>
        <v/>
      </c>
      <c r="G4797" s="16"/>
      <c r="H4797" s="1" t="str">
        <f t="shared" si="149"/>
        <v>Complete</v>
      </c>
      <c r="I4797" s="68" t="s">
        <v>5871</v>
      </c>
    </row>
    <row r="4798" spans="2:9" ht="15" customHeight="1" x14ac:dyDescent="0.25">
      <c r="B4798" s="9" t="s">
        <v>5853</v>
      </c>
      <c r="C4798" s="1">
        <v>19</v>
      </c>
      <c r="D4798" s="2" t="s">
        <v>8829</v>
      </c>
      <c r="E4798" s="16"/>
      <c r="F4798" s="16" t="str">
        <f>IF(INDEX(I.Electricity.ES4U10C3,19)="","",INDEX(I.Electricity.ES4U10C3,19))</f>
        <v/>
      </c>
      <c r="G4798" s="16"/>
      <c r="H4798" s="1" t="str">
        <f t="shared" si="149"/>
        <v>Complete</v>
      </c>
      <c r="I4798" s="68" t="s">
        <v>5872</v>
      </c>
    </row>
    <row r="4799" spans="2:9" ht="15" customHeight="1" x14ac:dyDescent="0.25">
      <c r="B4799" s="9" t="s">
        <v>5853</v>
      </c>
      <c r="C4799" s="1">
        <v>20</v>
      </c>
      <c r="D4799" s="2" t="s">
        <v>8829</v>
      </c>
      <c r="E4799" s="16"/>
      <c r="F4799" s="16" t="str">
        <f>IF(INDEX(I.Electricity.ES4U10C3,20)="","",INDEX(I.Electricity.ES4U10C3,20))</f>
        <v/>
      </c>
      <c r="G4799" s="16"/>
      <c r="H4799" s="1" t="str">
        <f t="shared" si="149"/>
        <v>Complete</v>
      </c>
      <c r="I4799" s="68" t="s">
        <v>5873</v>
      </c>
    </row>
    <row r="4800" spans="2:9" ht="15" customHeight="1" x14ac:dyDescent="0.25">
      <c r="B4800" s="7" t="s">
        <v>5853</v>
      </c>
      <c r="C4800" s="5">
        <v>21</v>
      </c>
      <c r="D4800" s="6" t="s">
        <v>8829</v>
      </c>
      <c r="E4800" s="76"/>
      <c r="F4800" s="76" t="str">
        <f>IF(INDEX(I.Electricity.ES4U10C3,21)="","",INDEX(I.Electricity.ES4U10C3,21))</f>
        <v/>
      </c>
      <c r="G4800" s="76"/>
      <c r="H4800" s="5" t="str">
        <f t="shared" si="149"/>
        <v>Complete</v>
      </c>
      <c r="I4800" s="71" t="s">
        <v>5874</v>
      </c>
    </row>
    <row r="4801" spans="2:9" ht="15" customHeight="1" x14ac:dyDescent="0.25">
      <c r="B4801" s="9" t="s">
        <v>5875</v>
      </c>
      <c r="C4801" s="1">
        <v>1</v>
      </c>
      <c r="D4801" s="2" t="s">
        <v>8830</v>
      </c>
      <c r="E4801" s="16"/>
      <c r="F4801" s="16" t="str">
        <f>IF(INDEX(I.Electricity.ES4U11C3,1)="","",INDEX(I.Electricity.ES4U11C3,1))</f>
        <v/>
      </c>
      <c r="G4801" s="16"/>
      <c r="H4801" s="1" t="str">
        <f t="shared" ref="H4801:H4821" si="150">IF(AND(I.Developer.ES4=TRUE,I.Facility.UnitCount&gt;=11,I.Developer.C3=TRUE,F4801=""),"Incomplete","Complete")</f>
        <v>Complete</v>
      </c>
      <c r="I4801" s="68" t="s">
        <v>5876</v>
      </c>
    </row>
    <row r="4802" spans="2:9" ht="15" customHeight="1" x14ac:dyDescent="0.25">
      <c r="B4802" s="9" t="s">
        <v>5875</v>
      </c>
      <c r="C4802" s="1">
        <v>2</v>
      </c>
      <c r="D4802" s="2" t="s">
        <v>8830</v>
      </c>
      <c r="E4802" s="16"/>
      <c r="F4802" s="16" t="str">
        <f>IF(INDEX(I.Electricity.ES4U11C3,2)="","",INDEX(I.Electricity.ES4U11C3,2))</f>
        <v/>
      </c>
      <c r="G4802" s="16"/>
      <c r="H4802" s="1" t="str">
        <f t="shared" si="150"/>
        <v>Complete</v>
      </c>
      <c r="I4802" s="68" t="s">
        <v>5877</v>
      </c>
    </row>
    <row r="4803" spans="2:9" ht="15" customHeight="1" x14ac:dyDescent="0.25">
      <c r="B4803" s="9" t="s">
        <v>5875</v>
      </c>
      <c r="C4803" s="1">
        <v>3</v>
      </c>
      <c r="D4803" s="2" t="s">
        <v>8830</v>
      </c>
      <c r="E4803" s="16"/>
      <c r="F4803" s="16" t="str">
        <f>IF(INDEX(I.Electricity.ES4U11C3,3)="","",INDEX(I.Electricity.ES4U11C3,3))</f>
        <v/>
      </c>
      <c r="G4803" s="16"/>
      <c r="H4803" s="1" t="str">
        <f t="shared" si="150"/>
        <v>Complete</v>
      </c>
      <c r="I4803" s="68" t="s">
        <v>5878</v>
      </c>
    </row>
    <row r="4804" spans="2:9" ht="15" customHeight="1" x14ac:dyDescent="0.25">
      <c r="B4804" s="9" t="s">
        <v>5875</v>
      </c>
      <c r="C4804" s="1">
        <v>4</v>
      </c>
      <c r="D4804" s="2" t="s">
        <v>8830</v>
      </c>
      <c r="E4804" s="16"/>
      <c r="F4804" s="16" t="str">
        <f>IF(INDEX(I.Electricity.ES4U11C3,4)="","",INDEX(I.Electricity.ES4U11C3,4))</f>
        <v/>
      </c>
      <c r="G4804" s="16"/>
      <c r="H4804" s="1" t="str">
        <f t="shared" si="150"/>
        <v>Complete</v>
      </c>
      <c r="I4804" s="68" t="s">
        <v>5879</v>
      </c>
    </row>
    <row r="4805" spans="2:9" ht="15" customHeight="1" x14ac:dyDescent="0.25">
      <c r="B4805" s="9" t="s">
        <v>5875</v>
      </c>
      <c r="C4805" s="1">
        <v>5</v>
      </c>
      <c r="D4805" s="2" t="s">
        <v>8830</v>
      </c>
      <c r="E4805" s="16"/>
      <c r="F4805" s="16" t="str">
        <f>IF(INDEX(I.Electricity.ES4U11C3,5)="","",INDEX(I.Electricity.ES4U11C3,5))</f>
        <v/>
      </c>
      <c r="G4805" s="16"/>
      <c r="H4805" s="1" t="str">
        <f t="shared" si="150"/>
        <v>Complete</v>
      </c>
      <c r="I4805" s="68" t="s">
        <v>5880</v>
      </c>
    </row>
    <row r="4806" spans="2:9" ht="15" customHeight="1" x14ac:dyDescent="0.25">
      <c r="B4806" s="9" t="s">
        <v>5875</v>
      </c>
      <c r="C4806" s="1">
        <v>6</v>
      </c>
      <c r="D4806" s="2" t="s">
        <v>8830</v>
      </c>
      <c r="E4806" s="16"/>
      <c r="F4806" s="16" t="str">
        <f>IF(INDEX(I.Electricity.ES4U11C3,6)="","",INDEX(I.Electricity.ES4U11C3,6))</f>
        <v/>
      </c>
      <c r="G4806" s="16"/>
      <c r="H4806" s="1" t="str">
        <f t="shared" si="150"/>
        <v>Complete</v>
      </c>
      <c r="I4806" s="68" t="s">
        <v>5881</v>
      </c>
    </row>
    <row r="4807" spans="2:9" ht="15" customHeight="1" x14ac:dyDescent="0.25">
      <c r="B4807" s="9" t="s">
        <v>5875</v>
      </c>
      <c r="C4807" s="1">
        <v>7</v>
      </c>
      <c r="D4807" s="2" t="s">
        <v>8830</v>
      </c>
      <c r="E4807" s="16"/>
      <c r="F4807" s="16" t="str">
        <f>IF(INDEX(I.Electricity.ES4U11C3,7)="","",INDEX(I.Electricity.ES4U11C3,7))</f>
        <v/>
      </c>
      <c r="G4807" s="16"/>
      <c r="H4807" s="1" t="str">
        <f t="shared" si="150"/>
        <v>Complete</v>
      </c>
      <c r="I4807" s="68" t="s">
        <v>5882</v>
      </c>
    </row>
    <row r="4808" spans="2:9" ht="15" customHeight="1" x14ac:dyDescent="0.25">
      <c r="B4808" s="9" t="s">
        <v>5875</v>
      </c>
      <c r="C4808" s="1">
        <v>8</v>
      </c>
      <c r="D4808" s="2" t="s">
        <v>8830</v>
      </c>
      <c r="E4808" s="16"/>
      <c r="F4808" s="16" t="str">
        <f>IF(INDEX(I.Electricity.ES4U11C3,8)="","",INDEX(I.Electricity.ES4U11C3,8))</f>
        <v/>
      </c>
      <c r="G4808" s="16"/>
      <c r="H4808" s="1" t="str">
        <f t="shared" si="150"/>
        <v>Complete</v>
      </c>
      <c r="I4808" s="68" t="s">
        <v>5883</v>
      </c>
    </row>
    <row r="4809" spans="2:9" ht="15" customHeight="1" x14ac:dyDescent="0.25">
      <c r="B4809" s="9" t="s">
        <v>5875</v>
      </c>
      <c r="C4809" s="1">
        <v>9</v>
      </c>
      <c r="D4809" s="2" t="s">
        <v>8830</v>
      </c>
      <c r="E4809" s="16"/>
      <c r="F4809" s="16" t="str">
        <f>IF(INDEX(I.Electricity.ES4U11C3,9)="","",INDEX(I.Electricity.ES4U11C3,9))</f>
        <v/>
      </c>
      <c r="G4809" s="16"/>
      <c r="H4809" s="1" t="str">
        <f t="shared" si="150"/>
        <v>Complete</v>
      </c>
      <c r="I4809" s="68" t="s">
        <v>5884</v>
      </c>
    </row>
    <row r="4810" spans="2:9" ht="15" customHeight="1" x14ac:dyDescent="0.25">
      <c r="B4810" s="9" t="s">
        <v>5875</v>
      </c>
      <c r="C4810" s="1">
        <v>10</v>
      </c>
      <c r="D4810" s="2" t="s">
        <v>8830</v>
      </c>
      <c r="E4810" s="16"/>
      <c r="F4810" s="16" t="str">
        <f>IF(INDEX(I.Electricity.ES4U11C3,10)="","",INDEX(I.Electricity.ES4U11C3,10))</f>
        <v/>
      </c>
      <c r="G4810" s="16"/>
      <c r="H4810" s="1" t="str">
        <f t="shared" si="150"/>
        <v>Complete</v>
      </c>
      <c r="I4810" s="68" t="s">
        <v>5885</v>
      </c>
    </row>
    <row r="4811" spans="2:9" ht="15" customHeight="1" x14ac:dyDescent="0.25">
      <c r="B4811" s="9" t="s">
        <v>5875</v>
      </c>
      <c r="C4811" s="1">
        <v>11</v>
      </c>
      <c r="D4811" s="2" t="s">
        <v>8830</v>
      </c>
      <c r="E4811" s="16"/>
      <c r="F4811" s="16" t="str">
        <f>IF(INDEX(I.Electricity.ES4U11C3,11)="","",INDEX(I.Electricity.ES4U11C3,11))</f>
        <v/>
      </c>
      <c r="G4811" s="16"/>
      <c r="H4811" s="1" t="str">
        <f t="shared" si="150"/>
        <v>Complete</v>
      </c>
      <c r="I4811" s="68" t="s">
        <v>5886</v>
      </c>
    </row>
    <row r="4812" spans="2:9" ht="15" customHeight="1" x14ac:dyDescent="0.25">
      <c r="B4812" s="9" t="s">
        <v>5875</v>
      </c>
      <c r="C4812" s="1">
        <v>12</v>
      </c>
      <c r="D4812" s="2" t="s">
        <v>8830</v>
      </c>
      <c r="E4812" s="16"/>
      <c r="F4812" s="16" t="str">
        <f>IF(INDEX(I.Electricity.ES4U11C3,12)="","",INDEX(I.Electricity.ES4U11C3,12))</f>
        <v/>
      </c>
      <c r="G4812" s="16"/>
      <c r="H4812" s="1" t="str">
        <f t="shared" si="150"/>
        <v>Complete</v>
      </c>
      <c r="I4812" s="68" t="s">
        <v>5887</v>
      </c>
    </row>
    <row r="4813" spans="2:9" ht="15" customHeight="1" x14ac:dyDescent="0.25">
      <c r="B4813" s="9" t="s">
        <v>5875</v>
      </c>
      <c r="C4813" s="1">
        <v>13</v>
      </c>
      <c r="D4813" s="2" t="s">
        <v>8830</v>
      </c>
      <c r="E4813" s="16"/>
      <c r="F4813" s="16" t="str">
        <f>IF(INDEX(I.Electricity.ES4U11C3,13)="","",INDEX(I.Electricity.ES4U11C3,13))</f>
        <v/>
      </c>
      <c r="G4813" s="16"/>
      <c r="H4813" s="1" t="str">
        <f t="shared" si="150"/>
        <v>Complete</v>
      </c>
      <c r="I4813" s="68" t="s">
        <v>5888</v>
      </c>
    </row>
    <row r="4814" spans="2:9" ht="15" customHeight="1" x14ac:dyDescent="0.25">
      <c r="B4814" s="9" t="s">
        <v>5875</v>
      </c>
      <c r="C4814" s="1">
        <v>14</v>
      </c>
      <c r="D4814" s="2" t="s">
        <v>8830</v>
      </c>
      <c r="E4814" s="16"/>
      <c r="F4814" s="16" t="str">
        <f>IF(INDEX(I.Electricity.ES4U11C3,14)="","",INDEX(I.Electricity.ES4U11C3,14))</f>
        <v/>
      </c>
      <c r="G4814" s="16"/>
      <c r="H4814" s="1" t="str">
        <f t="shared" si="150"/>
        <v>Complete</v>
      </c>
      <c r="I4814" s="68" t="s">
        <v>5889</v>
      </c>
    </row>
    <row r="4815" spans="2:9" ht="15" customHeight="1" x14ac:dyDescent="0.25">
      <c r="B4815" s="9" t="s">
        <v>5875</v>
      </c>
      <c r="C4815" s="1">
        <v>15</v>
      </c>
      <c r="D4815" s="2" t="s">
        <v>8830</v>
      </c>
      <c r="E4815" s="16"/>
      <c r="F4815" s="16" t="str">
        <f>IF(INDEX(I.Electricity.ES4U11C3,15)="","",INDEX(I.Electricity.ES4U11C3,15))</f>
        <v/>
      </c>
      <c r="G4815" s="16"/>
      <c r="H4815" s="1" t="str">
        <f t="shared" si="150"/>
        <v>Complete</v>
      </c>
      <c r="I4815" s="68" t="s">
        <v>5890</v>
      </c>
    </row>
    <row r="4816" spans="2:9" ht="15" customHeight="1" x14ac:dyDescent="0.25">
      <c r="B4816" s="9" t="s">
        <v>5875</v>
      </c>
      <c r="C4816" s="1">
        <v>16</v>
      </c>
      <c r="D4816" s="2" t="s">
        <v>8830</v>
      </c>
      <c r="E4816" s="16"/>
      <c r="F4816" s="16" t="str">
        <f>IF(INDEX(I.Electricity.ES4U11C3,16)="","",INDEX(I.Electricity.ES4U11C3,16))</f>
        <v/>
      </c>
      <c r="G4816" s="16"/>
      <c r="H4816" s="1" t="str">
        <f t="shared" si="150"/>
        <v>Complete</v>
      </c>
      <c r="I4816" s="68" t="s">
        <v>5891</v>
      </c>
    </row>
    <row r="4817" spans="2:9" ht="15" customHeight="1" x14ac:dyDescent="0.25">
      <c r="B4817" s="9" t="s">
        <v>5875</v>
      </c>
      <c r="C4817" s="1">
        <v>17</v>
      </c>
      <c r="D4817" s="2" t="s">
        <v>8830</v>
      </c>
      <c r="E4817" s="16"/>
      <c r="F4817" s="16" t="str">
        <f>IF(INDEX(I.Electricity.ES4U11C3,17)="","",INDEX(I.Electricity.ES4U11C3,17))</f>
        <v/>
      </c>
      <c r="G4817" s="16"/>
      <c r="H4817" s="1" t="str">
        <f t="shared" si="150"/>
        <v>Complete</v>
      </c>
      <c r="I4817" s="68" t="s">
        <v>5892</v>
      </c>
    </row>
    <row r="4818" spans="2:9" ht="15" customHeight="1" x14ac:dyDescent="0.25">
      <c r="B4818" s="9" t="s">
        <v>5875</v>
      </c>
      <c r="C4818" s="1">
        <v>18</v>
      </c>
      <c r="D4818" s="2" t="s">
        <v>8830</v>
      </c>
      <c r="E4818" s="16"/>
      <c r="F4818" s="16" t="str">
        <f>IF(INDEX(I.Electricity.ES4U11C3,18)="","",INDEX(I.Electricity.ES4U11C3,18))</f>
        <v/>
      </c>
      <c r="G4818" s="16"/>
      <c r="H4818" s="1" t="str">
        <f t="shared" si="150"/>
        <v>Complete</v>
      </c>
      <c r="I4818" s="68" t="s">
        <v>5893</v>
      </c>
    </row>
    <row r="4819" spans="2:9" ht="15" customHeight="1" x14ac:dyDescent="0.25">
      <c r="B4819" s="9" t="s">
        <v>5875</v>
      </c>
      <c r="C4819" s="1">
        <v>19</v>
      </c>
      <c r="D4819" s="2" t="s">
        <v>8830</v>
      </c>
      <c r="E4819" s="16"/>
      <c r="F4819" s="16" t="str">
        <f>IF(INDEX(I.Electricity.ES4U11C3,19)="","",INDEX(I.Electricity.ES4U11C3,19))</f>
        <v/>
      </c>
      <c r="G4819" s="16"/>
      <c r="H4819" s="1" t="str">
        <f t="shared" si="150"/>
        <v>Complete</v>
      </c>
      <c r="I4819" s="68" t="s">
        <v>5894</v>
      </c>
    </row>
    <row r="4820" spans="2:9" ht="15" customHeight="1" x14ac:dyDescent="0.25">
      <c r="B4820" s="9" t="s">
        <v>5875</v>
      </c>
      <c r="C4820" s="1">
        <v>20</v>
      </c>
      <c r="D4820" s="2" t="s">
        <v>8830</v>
      </c>
      <c r="E4820" s="16"/>
      <c r="F4820" s="16" t="str">
        <f>IF(INDEX(I.Electricity.ES4U11C3,20)="","",INDEX(I.Electricity.ES4U11C3,20))</f>
        <v/>
      </c>
      <c r="G4820" s="16"/>
      <c r="H4820" s="1" t="str">
        <f t="shared" si="150"/>
        <v>Complete</v>
      </c>
      <c r="I4820" s="68" t="s">
        <v>5895</v>
      </c>
    </row>
    <row r="4821" spans="2:9" ht="15" customHeight="1" x14ac:dyDescent="0.25">
      <c r="B4821" s="7" t="s">
        <v>5875</v>
      </c>
      <c r="C4821" s="5">
        <v>21</v>
      </c>
      <c r="D4821" s="6" t="s">
        <v>8830</v>
      </c>
      <c r="E4821" s="76"/>
      <c r="F4821" s="76" t="str">
        <f>IF(INDEX(I.Electricity.ES4U11C3,21)="","",INDEX(I.Electricity.ES4U11C3,21))</f>
        <v/>
      </c>
      <c r="G4821" s="76"/>
      <c r="H4821" s="5" t="str">
        <f t="shared" si="150"/>
        <v>Complete</v>
      </c>
      <c r="I4821" s="71" t="s">
        <v>5896</v>
      </c>
    </row>
    <row r="4822" spans="2:9" ht="15" customHeight="1" x14ac:dyDescent="0.25">
      <c r="B4822" s="9" t="s">
        <v>5897</v>
      </c>
      <c r="C4822" s="1">
        <v>1</v>
      </c>
      <c r="D4822" s="2" t="s">
        <v>8831</v>
      </c>
      <c r="E4822" s="16"/>
      <c r="F4822" s="16" t="str">
        <f>IF(INDEX(I.Electricity.ES4U12C3,1)="","",INDEX(I.Electricity.ES4U12C3,1))</f>
        <v/>
      </c>
      <c r="G4822" s="16"/>
      <c r="H4822" s="1" t="str">
        <f t="shared" ref="H4822:H4842" si="151">IF(AND(I.Developer.ES4=TRUE,I.Facility.UnitCount&gt;=12,I.Developer.C3=TRUE,F4822=""),"Incomplete","Complete")</f>
        <v>Complete</v>
      </c>
      <c r="I4822" s="68" t="s">
        <v>5898</v>
      </c>
    </row>
    <row r="4823" spans="2:9" ht="15" customHeight="1" x14ac:dyDescent="0.25">
      <c r="B4823" s="9" t="s">
        <v>5897</v>
      </c>
      <c r="C4823" s="1">
        <v>2</v>
      </c>
      <c r="D4823" s="2" t="s">
        <v>8831</v>
      </c>
      <c r="E4823" s="16"/>
      <c r="F4823" s="16" t="str">
        <f>IF(INDEX(I.Electricity.ES4U12C3,2)="","",INDEX(I.Electricity.ES4U12C3,2))</f>
        <v/>
      </c>
      <c r="G4823" s="16"/>
      <c r="H4823" s="1" t="str">
        <f t="shared" si="151"/>
        <v>Complete</v>
      </c>
      <c r="I4823" s="68" t="s">
        <v>5899</v>
      </c>
    </row>
    <row r="4824" spans="2:9" ht="15" customHeight="1" x14ac:dyDescent="0.25">
      <c r="B4824" s="9" t="s">
        <v>5897</v>
      </c>
      <c r="C4824" s="1">
        <v>3</v>
      </c>
      <c r="D4824" s="2" t="s">
        <v>8831</v>
      </c>
      <c r="E4824" s="16"/>
      <c r="F4824" s="16" t="str">
        <f>IF(INDEX(I.Electricity.ES4U12C3,3)="","",INDEX(I.Electricity.ES4U12C3,3))</f>
        <v/>
      </c>
      <c r="G4824" s="16"/>
      <c r="H4824" s="1" t="str">
        <f t="shared" si="151"/>
        <v>Complete</v>
      </c>
      <c r="I4824" s="68" t="s">
        <v>5900</v>
      </c>
    </row>
    <row r="4825" spans="2:9" ht="15" customHeight="1" x14ac:dyDescent="0.25">
      <c r="B4825" s="9" t="s">
        <v>5897</v>
      </c>
      <c r="C4825" s="1">
        <v>4</v>
      </c>
      <c r="D4825" s="2" t="s">
        <v>8831</v>
      </c>
      <c r="E4825" s="16"/>
      <c r="F4825" s="16" t="str">
        <f>IF(INDEX(I.Electricity.ES4U12C3,4)="","",INDEX(I.Electricity.ES4U12C3,4))</f>
        <v/>
      </c>
      <c r="G4825" s="16"/>
      <c r="H4825" s="1" t="str">
        <f t="shared" si="151"/>
        <v>Complete</v>
      </c>
      <c r="I4825" s="68" t="s">
        <v>5901</v>
      </c>
    </row>
    <row r="4826" spans="2:9" ht="15" customHeight="1" x14ac:dyDescent="0.25">
      <c r="B4826" s="9" t="s">
        <v>5897</v>
      </c>
      <c r="C4826" s="1">
        <v>5</v>
      </c>
      <c r="D4826" s="2" t="s">
        <v>8831</v>
      </c>
      <c r="E4826" s="16"/>
      <c r="F4826" s="16" t="str">
        <f>IF(INDEX(I.Electricity.ES4U12C3,5)="","",INDEX(I.Electricity.ES4U12C3,5))</f>
        <v/>
      </c>
      <c r="G4826" s="16"/>
      <c r="H4826" s="1" t="str">
        <f t="shared" si="151"/>
        <v>Complete</v>
      </c>
      <c r="I4826" s="68" t="s">
        <v>5902</v>
      </c>
    </row>
    <row r="4827" spans="2:9" ht="15" customHeight="1" x14ac:dyDescent="0.25">
      <c r="B4827" s="9" t="s">
        <v>5897</v>
      </c>
      <c r="C4827" s="1">
        <v>6</v>
      </c>
      <c r="D4827" s="2" t="s">
        <v>8831</v>
      </c>
      <c r="E4827" s="16"/>
      <c r="F4827" s="16" t="str">
        <f>IF(INDEX(I.Electricity.ES4U12C3,6)="","",INDEX(I.Electricity.ES4U12C3,6))</f>
        <v/>
      </c>
      <c r="G4827" s="16"/>
      <c r="H4827" s="1" t="str">
        <f t="shared" si="151"/>
        <v>Complete</v>
      </c>
      <c r="I4827" s="68" t="s">
        <v>5903</v>
      </c>
    </row>
    <row r="4828" spans="2:9" ht="15" customHeight="1" x14ac:dyDescent="0.25">
      <c r="B4828" s="9" t="s">
        <v>5897</v>
      </c>
      <c r="C4828" s="1">
        <v>7</v>
      </c>
      <c r="D4828" s="2" t="s">
        <v>8831</v>
      </c>
      <c r="E4828" s="16"/>
      <c r="F4828" s="16" t="str">
        <f>IF(INDEX(I.Electricity.ES4U12C3,7)="","",INDEX(I.Electricity.ES4U12C3,7))</f>
        <v/>
      </c>
      <c r="G4828" s="16"/>
      <c r="H4828" s="1" t="str">
        <f t="shared" si="151"/>
        <v>Complete</v>
      </c>
      <c r="I4828" s="68" t="s">
        <v>5904</v>
      </c>
    </row>
    <row r="4829" spans="2:9" ht="15" customHeight="1" x14ac:dyDescent="0.25">
      <c r="B4829" s="9" t="s">
        <v>5897</v>
      </c>
      <c r="C4829" s="1">
        <v>8</v>
      </c>
      <c r="D4829" s="2" t="s">
        <v>8831</v>
      </c>
      <c r="E4829" s="16"/>
      <c r="F4829" s="16" t="str">
        <f>IF(INDEX(I.Electricity.ES4U12C3,8)="","",INDEX(I.Electricity.ES4U12C3,8))</f>
        <v/>
      </c>
      <c r="G4829" s="16"/>
      <c r="H4829" s="1" t="str">
        <f t="shared" si="151"/>
        <v>Complete</v>
      </c>
      <c r="I4829" s="68" t="s">
        <v>5905</v>
      </c>
    </row>
    <row r="4830" spans="2:9" ht="15" customHeight="1" x14ac:dyDescent="0.25">
      <c r="B4830" s="9" t="s">
        <v>5897</v>
      </c>
      <c r="C4830" s="1">
        <v>9</v>
      </c>
      <c r="D4830" s="2" t="s">
        <v>8831</v>
      </c>
      <c r="E4830" s="16"/>
      <c r="F4830" s="16" t="str">
        <f>IF(INDEX(I.Electricity.ES4U12C3,9)="","",INDEX(I.Electricity.ES4U12C3,9))</f>
        <v/>
      </c>
      <c r="G4830" s="16"/>
      <c r="H4830" s="1" t="str">
        <f t="shared" si="151"/>
        <v>Complete</v>
      </c>
      <c r="I4830" s="68" t="s">
        <v>5906</v>
      </c>
    </row>
    <row r="4831" spans="2:9" ht="15" customHeight="1" x14ac:dyDescent="0.25">
      <c r="B4831" s="9" t="s">
        <v>5897</v>
      </c>
      <c r="C4831" s="1">
        <v>10</v>
      </c>
      <c r="D4831" s="2" t="s">
        <v>8831</v>
      </c>
      <c r="E4831" s="16"/>
      <c r="F4831" s="16" t="str">
        <f>IF(INDEX(I.Electricity.ES4U12C3,10)="","",INDEX(I.Electricity.ES4U12C3,10))</f>
        <v/>
      </c>
      <c r="G4831" s="16"/>
      <c r="H4831" s="1" t="str">
        <f t="shared" si="151"/>
        <v>Complete</v>
      </c>
      <c r="I4831" s="68" t="s">
        <v>5907</v>
      </c>
    </row>
    <row r="4832" spans="2:9" ht="15" customHeight="1" x14ac:dyDescent="0.25">
      <c r="B4832" s="9" t="s">
        <v>5897</v>
      </c>
      <c r="C4832" s="1">
        <v>11</v>
      </c>
      <c r="D4832" s="2" t="s">
        <v>8831</v>
      </c>
      <c r="E4832" s="16"/>
      <c r="F4832" s="16" t="str">
        <f>IF(INDEX(I.Electricity.ES4U12C3,11)="","",INDEX(I.Electricity.ES4U12C3,11))</f>
        <v/>
      </c>
      <c r="G4832" s="16"/>
      <c r="H4832" s="1" t="str">
        <f t="shared" si="151"/>
        <v>Complete</v>
      </c>
      <c r="I4832" s="68" t="s">
        <v>5908</v>
      </c>
    </row>
    <row r="4833" spans="2:9" ht="15" customHeight="1" x14ac:dyDescent="0.25">
      <c r="B4833" s="9" t="s">
        <v>5897</v>
      </c>
      <c r="C4833" s="1">
        <v>12</v>
      </c>
      <c r="D4833" s="2" t="s">
        <v>8831</v>
      </c>
      <c r="E4833" s="16"/>
      <c r="F4833" s="16" t="str">
        <f>IF(INDEX(I.Electricity.ES4U12C3,12)="","",INDEX(I.Electricity.ES4U12C3,12))</f>
        <v/>
      </c>
      <c r="G4833" s="16"/>
      <c r="H4833" s="1" t="str">
        <f t="shared" si="151"/>
        <v>Complete</v>
      </c>
      <c r="I4833" s="68" t="s">
        <v>5909</v>
      </c>
    </row>
    <row r="4834" spans="2:9" ht="15" customHeight="1" x14ac:dyDescent="0.25">
      <c r="B4834" s="9" t="s">
        <v>5897</v>
      </c>
      <c r="C4834" s="1">
        <v>13</v>
      </c>
      <c r="D4834" s="2" t="s">
        <v>8831</v>
      </c>
      <c r="E4834" s="16"/>
      <c r="F4834" s="16" t="str">
        <f>IF(INDEX(I.Electricity.ES4U12C3,13)="","",INDEX(I.Electricity.ES4U12C3,13))</f>
        <v/>
      </c>
      <c r="G4834" s="16"/>
      <c r="H4834" s="1" t="str">
        <f t="shared" si="151"/>
        <v>Complete</v>
      </c>
      <c r="I4834" s="68" t="s">
        <v>5910</v>
      </c>
    </row>
    <row r="4835" spans="2:9" ht="15" customHeight="1" x14ac:dyDescent="0.25">
      <c r="B4835" s="9" t="s">
        <v>5897</v>
      </c>
      <c r="C4835" s="1">
        <v>14</v>
      </c>
      <c r="D4835" s="2" t="s">
        <v>8831</v>
      </c>
      <c r="E4835" s="16"/>
      <c r="F4835" s="16" t="str">
        <f>IF(INDEX(I.Electricity.ES4U12C3,14)="","",INDEX(I.Electricity.ES4U12C3,14))</f>
        <v/>
      </c>
      <c r="G4835" s="16"/>
      <c r="H4835" s="1" t="str">
        <f t="shared" si="151"/>
        <v>Complete</v>
      </c>
      <c r="I4835" s="68" t="s">
        <v>5911</v>
      </c>
    </row>
    <row r="4836" spans="2:9" ht="15" customHeight="1" x14ac:dyDescent="0.25">
      <c r="B4836" s="9" t="s">
        <v>5897</v>
      </c>
      <c r="C4836" s="1">
        <v>15</v>
      </c>
      <c r="D4836" s="2" t="s">
        <v>8831</v>
      </c>
      <c r="E4836" s="16"/>
      <c r="F4836" s="16" t="str">
        <f>IF(INDEX(I.Electricity.ES4U12C3,15)="","",INDEX(I.Electricity.ES4U12C3,15))</f>
        <v/>
      </c>
      <c r="G4836" s="16"/>
      <c r="H4836" s="1" t="str">
        <f t="shared" si="151"/>
        <v>Complete</v>
      </c>
      <c r="I4836" s="68" t="s">
        <v>5912</v>
      </c>
    </row>
    <row r="4837" spans="2:9" ht="15" customHeight="1" x14ac:dyDescent="0.25">
      <c r="B4837" s="9" t="s">
        <v>5897</v>
      </c>
      <c r="C4837" s="1">
        <v>16</v>
      </c>
      <c r="D4837" s="2" t="s">
        <v>8831</v>
      </c>
      <c r="E4837" s="16"/>
      <c r="F4837" s="16" t="str">
        <f>IF(INDEX(I.Electricity.ES4U12C3,16)="","",INDEX(I.Electricity.ES4U12C3,16))</f>
        <v/>
      </c>
      <c r="G4837" s="16"/>
      <c r="H4837" s="1" t="str">
        <f t="shared" si="151"/>
        <v>Complete</v>
      </c>
      <c r="I4837" s="68" t="s">
        <v>5913</v>
      </c>
    </row>
    <row r="4838" spans="2:9" ht="15" customHeight="1" x14ac:dyDescent="0.25">
      <c r="B4838" s="9" t="s">
        <v>5897</v>
      </c>
      <c r="C4838" s="1">
        <v>17</v>
      </c>
      <c r="D4838" s="2" t="s">
        <v>8831</v>
      </c>
      <c r="E4838" s="16"/>
      <c r="F4838" s="16" t="str">
        <f>IF(INDEX(I.Electricity.ES4U12C3,17)="","",INDEX(I.Electricity.ES4U12C3,17))</f>
        <v/>
      </c>
      <c r="G4838" s="16"/>
      <c r="H4838" s="1" t="str">
        <f t="shared" si="151"/>
        <v>Complete</v>
      </c>
      <c r="I4838" s="68" t="s">
        <v>5914</v>
      </c>
    </row>
    <row r="4839" spans="2:9" ht="15" customHeight="1" x14ac:dyDescent="0.25">
      <c r="B4839" s="9" t="s">
        <v>5897</v>
      </c>
      <c r="C4839" s="1">
        <v>18</v>
      </c>
      <c r="D4839" s="2" t="s">
        <v>8831</v>
      </c>
      <c r="E4839" s="16"/>
      <c r="F4839" s="16" t="str">
        <f>IF(INDEX(I.Electricity.ES4U12C3,18)="","",INDEX(I.Electricity.ES4U12C3,18))</f>
        <v/>
      </c>
      <c r="G4839" s="16"/>
      <c r="H4839" s="1" t="str">
        <f t="shared" si="151"/>
        <v>Complete</v>
      </c>
      <c r="I4839" s="68" t="s">
        <v>5915</v>
      </c>
    </row>
    <row r="4840" spans="2:9" ht="15" customHeight="1" x14ac:dyDescent="0.25">
      <c r="B4840" s="9" t="s">
        <v>5897</v>
      </c>
      <c r="C4840" s="1">
        <v>19</v>
      </c>
      <c r="D4840" s="2" t="s">
        <v>8831</v>
      </c>
      <c r="E4840" s="16"/>
      <c r="F4840" s="16" t="str">
        <f>IF(INDEX(I.Electricity.ES4U12C3,19)="","",INDEX(I.Electricity.ES4U12C3,19))</f>
        <v/>
      </c>
      <c r="G4840" s="16"/>
      <c r="H4840" s="1" t="str">
        <f t="shared" si="151"/>
        <v>Complete</v>
      </c>
      <c r="I4840" s="68" t="s">
        <v>5916</v>
      </c>
    </row>
    <row r="4841" spans="2:9" ht="15" customHeight="1" x14ac:dyDescent="0.25">
      <c r="B4841" s="9" t="s">
        <v>5897</v>
      </c>
      <c r="C4841" s="1">
        <v>20</v>
      </c>
      <c r="D4841" s="2" t="s">
        <v>8831</v>
      </c>
      <c r="E4841" s="16"/>
      <c r="F4841" s="16" t="str">
        <f>IF(INDEX(I.Electricity.ES4U12C3,20)="","",INDEX(I.Electricity.ES4U12C3,20))</f>
        <v/>
      </c>
      <c r="G4841" s="16"/>
      <c r="H4841" s="1" t="str">
        <f t="shared" si="151"/>
        <v>Complete</v>
      </c>
      <c r="I4841" s="68" t="s">
        <v>5917</v>
      </c>
    </row>
    <row r="4842" spans="2:9" ht="15" customHeight="1" x14ac:dyDescent="0.25">
      <c r="B4842" s="7" t="s">
        <v>5897</v>
      </c>
      <c r="C4842" s="5">
        <v>21</v>
      </c>
      <c r="D4842" s="6" t="s">
        <v>8831</v>
      </c>
      <c r="E4842" s="76"/>
      <c r="F4842" s="76" t="str">
        <f>IF(INDEX(I.Electricity.ES4U12C3,21)="","",INDEX(I.Electricity.ES4U12C3,21))</f>
        <v/>
      </c>
      <c r="G4842" s="76"/>
      <c r="H4842" s="5" t="str">
        <f t="shared" si="151"/>
        <v>Complete</v>
      </c>
      <c r="I4842" s="71" t="s">
        <v>5918</v>
      </c>
    </row>
    <row r="4843" spans="2:9" ht="15" customHeight="1" x14ac:dyDescent="0.25">
      <c r="B4843" s="9" t="s">
        <v>5919</v>
      </c>
      <c r="C4843" s="1">
        <v>1</v>
      </c>
      <c r="D4843" s="2" t="s">
        <v>8832</v>
      </c>
      <c r="E4843" s="16"/>
      <c r="F4843" s="16" t="str">
        <f>IF(INDEX(I.Electricity.ES4U13C3,1)="","",INDEX(I.Electricity.ES4U13C3,1))</f>
        <v/>
      </c>
      <c r="G4843" s="16"/>
      <c r="H4843" s="1" t="str">
        <f t="shared" ref="H4843:H4863" si="152">IF(AND(I.Developer.ES4=TRUE,I.Facility.UnitCount&gt;=13,I.Developer.C3=TRUE,F4843=""),"Incomplete","Complete")</f>
        <v>Complete</v>
      </c>
      <c r="I4843" s="68" t="s">
        <v>5920</v>
      </c>
    </row>
    <row r="4844" spans="2:9" ht="15" customHeight="1" x14ac:dyDescent="0.25">
      <c r="B4844" s="9" t="s">
        <v>5919</v>
      </c>
      <c r="C4844" s="1">
        <v>2</v>
      </c>
      <c r="D4844" s="2" t="s">
        <v>8832</v>
      </c>
      <c r="E4844" s="16"/>
      <c r="F4844" s="16" t="str">
        <f>IF(INDEX(I.Electricity.ES4U13C3,2)="","",INDEX(I.Electricity.ES4U13C3,2))</f>
        <v/>
      </c>
      <c r="G4844" s="16"/>
      <c r="H4844" s="1" t="str">
        <f t="shared" si="152"/>
        <v>Complete</v>
      </c>
      <c r="I4844" s="68" t="s">
        <v>5921</v>
      </c>
    </row>
    <row r="4845" spans="2:9" ht="15" customHeight="1" x14ac:dyDescent="0.25">
      <c r="B4845" s="9" t="s">
        <v>5919</v>
      </c>
      <c r="C4845" s="1">
        <v>3</v>
      </c>
      <c r="D4845" s="2" t="s">
        <v>8832</v>
      </c>
      <c r="E4845" s="16"/>
      <c r="F4845" s="16" t="str">
        <f>IF(INDEX(I.Electricity.ES4U13C3,3)="","",INDEX(I.Electricity.ES4U13C3,3))</f>
        <v/>
      </c>
      <c r="G4845" s="16"/>
      <c r="H4845" s="1" t="str">
        <f t="shared" si="152"/>
        <v>Complete</v>
      </c>
      <c r="I4845" s="68" t="s">
        <v>5922</v>
      </c>
    </row>
    <row r="4846" spans="2:9" ht="15" customHeight="1" x14ac:dyDescent="0.25">
      <c r="B4846" s="9" t="s">
        <v>5919</v>
      </c>
      <c r="C4846" s="1">
        <v>4</v>
      </c>
      <c r="D4846" s="2" t="s">
        <v>8832</v>
      </c>
      <c r="E4846" s="16"/>
      <c r="F4846" s="16" t="str">
        <f>IF(INDEX(I.Electricity.ES4U13C3,4)="","",INDEX(I.Electricity.ES4U13C3,4))</f>
        <v/>
      </c>
      <c r="G4846" s="16"/>
      <c r="H4846" s="1" t="str">
        <f t="shared" si="152"/>
        <v>Complete</v>
      </c>
      <c r="I4846" s="68" t="s">
        <v>5923</v>
      </c>
    </row>
    <row r="4847" spans="2:9" ht="15" customHeight="1" x14ac:dyDescent="0.25">
      <c r="B4847" s="9" t="s">
        <v>5919</v>
      </c>
      <c r="C4847" s="1">
        <v>5</v>
      </c>
      <c r="D4847" s="2" t="s">
        <v>8832</v>
      </c>
      <c r="E4847" s="16"/>
      <c r="F4847" s="16" t="str">
        <f>IF(INDEX(I.Electricity.ES4U13C3,5)="","",INDEX(I.Electricity.ES4U13C3,5))</f>
        <v/>
      </c>
      <c r="G4847" s="16"/>
      <c r="H4847" s="1" t="str">
        <f t="shared" si="152"/>
        <v>Complete</v>
      </c>
      <c r="I4847" s="68" t="s">
        <v>5924</v>
      </c>
    </row>
    <row r="4848" spans="2:9" ht="15" customHeight="1" x14ac:dyDescent="0.25">
      <c r="B4848" s="9" t="s">
        <v>5919</v>
      </c>
      <c r="C4848" s="1">
        <v>6</v>
      </c>
      <c r="D4848" s="2" t="s">
        <v>8832</v>
      </c>
      <c r="E4848" s="16"/>
      <c r="F4848" s="16" t="str">
        <f>IF(INDEX(I.Electricity.ES4U13C3,6)="","",INDEX(I.Electricity.ES4U13C3,6))</f>
        <v/>
      </c>
      <c r="G4848" s="16"/>
      <c r="H4848" s="1" t="str">
        <f t="shared" si="152"/>
        <v>Complete</v>
      </c>
      <c r="I4848" s="68" t="s">
        <v>5925</v>
      </c>
    </row>
    <row r="4849" spans="2:9" ht="15" customHeight="1" x14ac:dyDescent="0.25">
      <c r="B4849" s="9" t="s">
        <v>5919</v>
      </c>
      <c r="C4849" s="1">
        <v>7</v>
      </c>
      <c r="D4849" s="2" t="s">
        <v>8832</v>
      </c>
      <c r="E4849" s="16"/>
      <c r="F4849" s="16" t="str">
        <f>IF(INDEX(I.Electricity.ES4U13C3,7)="","",INDEX(I.Electricity.ES4U13C3,7))</f>
        <v/>
      </c>
      <c r="G4849" s="16"/>
      <c r="H4849" s="1" t="str">
        <f t="shared" si="152"/>
        <v>Complete</v>
      </c>
      <c r="I4849" s="68" t="s">
        <v>5926</v>
      </c>
    </row>
    <row r="4850" spans="2:9" ht="15" customHeight="1" x14ac:dyDescent="0.25">
      <c r="B4850" s="9" t="s">
        <v>5919</v>
      </c>
      <c r="C4850" s="1">
        <v>8</v>
      </c>
      <c r="D4850" s="2" t="s">
        <v>8832</v>
      </c>
      <c r="E4850" s="16"/>
      <c r="F4850" s="16" t="str">
        <f>IF(INDEX(I.Electricity.ES4U13C3,8)="","",INDEX(I.Electricity.ES4U13C3,8))</f>
        <v/>
      </c>
      <c r="G4850" s="16"/>
      <c r="H4850" s="1" t="str">
        <f t="shared" si="152"/>
        <v>Complete</v>
      </c>
      <c r="I4850" s="68" t="s">
        <v>5927</v>
      </c>
    </row>
    <row r="4851" spans="2:9" ht="15" customHeight="1" x14ac:dyDescent="0.25">
      <c r="B4851" s="9" t="s">
        <v>5919</v>
      </c>
      <c r="C4851" s="1">
        <v>9</v>
      </c>
      <c r="D4851" s="2" t="s">
        <v>8832</v>
      </c>
      <c r="E4851" s="16"/>
      <c r="F4851" s="16" t="str">
        <f>IF(INDEX(I.Electricity.ES4U13C3,9)="","",INDEX(I.Electricity.ES4U13C3,9))</f>
        <v/>
      </c>
      <c r="G4851" s="16"/>
      <c r="H4851" s="1" t="str">
        <f t="shared" si="152"/>
        <v>Complete</v>
      </c>
      <c r="I4851" s="68" t="s">
        <v>5928</v>
      </c>
    </row>
    <row r="4852" spans="2:9" ht="15" customHeight="1" x14ac:dyDescent="0.25">
      <c r="B4852" s="9" t="s">
        <v>5919</v>
      </c>
      <c r="C4852" s="1">
        <v>10</v>
      </c>
      <c r="D4852" s="2" t="s">
        <v>8832</v>
      </c>
      <c r="E4852" s="16"/>
      <c r="F4852" s="16" t="str">
        <f>IF(INDEX(I.Electricity.ES4U13C3,10)="","",INDEX(I.Electricity.ES4U13C3,10))</f>
        <v/>
      </c>
      <c r="G4852" s="16"/>
      <c r="H4852" s="1" t="str">
        <f t="shared" si="152"/>
        <v>Complete</v>
      </c>
      <c r="I4852" s="68" t="s">
        <v>5929</v>
      </c>
    </row>
    <row r="4853" spans="2:9" ht="15" customHeight="1" x14ac:dyDescent="0.25">
      <c r="B4853" s="9" t="s">
        <v>5919</v>
      </c>
      <c r="C4853" s="1">
        <v>11</v>
      </c>
      <c r="D4853" s="2" t="s">
        <v>8832</v>
      </c>
      <c r="E4853" s="16"/>
      <c r="F4853" s="16" t="str">
        <f>IF(INDEX(I.Electricity.ES4U13C3,11)="","",INDEX(I.Electricity.ES4U13C3,11))</f>
        <v/>
      </c>
      <c r="G4853" s="16"/>
      <c r="H4853" s="1" t="str">
        <f t="shared" si="152"/>
        <v>Complete</v>
      </c>
      <c r="I4853" s="68" t="s">
        <v>5930</v>
      </c>
    </row>
    <row r="4854" spans="2:9" ht="15" customHeight="1" x14ac:dyDescent="0.25">
      <c r="B4854" s="9" t="s">
        <v>5919</v>
      </c>
      <c r="C4854" s="1">
        <v>12</v>
      </c>
      <c r="D4854" s="2" t="s">
        <v>8832</v>
      </c>
      <c r="E4854" s="16"/>
      <c r="F4854" s="16" t="str">
        <f>IF(INDEX(I.Electricity.ES4U13C3,12)="","",INDEX(I.Electricity.ES4U13C3,12))</f>
        <v/>
      </c>
      <c r="G4854" s="16"/>
      <c r="H4854" s="1" t="str">
        <f t="shared" si="152"/>
        <v>Complete</v>
      </c>
      <c r="I4854" s="68" t="s">
        <v>5931</v>
      </c>
    </row>
    <row r="4855" spans="2:9" ht="15" customHeight="1" x14ac:dyDescent="0.25">
      <c r="B4855" s="9" t="s">
        <v>5919</v>
      </c>
      <c r="C4855" s="1">
        <v>13</v>
      </c>
      <c r="D4855" s="2" t="s">
        <v>8832</v>
      </c>
      <c r="E4855" s="16"/>
      <c r="F4855" s="16" t="str">
        <f>IF(INDEX(I.Electricity.ES4U13C3,13)="","",INDEX(I.Electricity.ES4U13C3,13))</f>
        <v/>
      </c>
      <c r="G4855" s="16"/>
      <c r="H4855" s="1" t="str">
        <f t="shared" si="152"/>
        <v>Complete</v>
      </c>
      <c r="I4855" s="68" t="s">
        <v>5932</v>
      </c>
    </row>
    <row r="4856" spans="2:9" ht="15" customHeight="1" x14ac:dyDescent="0.25">
      <c r="B4856" s="9" t="s">
        <v>5919</v>
      </c>
      <c r="C4856" s="1">
        <v>14</v>
      </c>
      <c r="D4856" s="2" t="s">
        <v>8832</v>
      </c>
      <c r="E4856" s="16"/>
      <c r="F4856" s="16" t="str">
        <f>IF(INDEX(I.Electricity.ES4U13C3,14)="","",INDEX(I.Electricity.ES4U13C3,14))</f>
        <v/>
      </c>
      <c r="G4856" s="16"/>
      <c r="H4856" s="1" t="str">
        <f t="shared" si="152"/>
        <v>Complete</v>
      </c>
      <c r="I4856" s="68" t="s">
        <v>5933</v>
      </c>
    </row>
    <row r="4857" spans="2:9" ht="15" customHeight="1" x14ac:dyDescent="0.25">
      <c r="B4857" s="9" t="s">
        <v>5919</v>
      </c>
      <c r="C4857" s="1">
        <v>15</v>
      </c>
      <c r="D4857" s="2" t="s">
        <v>8832</v>
      </c>
      <c r="E4857" s="16"/>
      <c r="F4857" s="16" t="str">
        <f>IF(INDEX(I.Electricity.ES4U13C3,15)="","",INDEX(I.Electricity.ES4U13C3,15))</f>
        <v/>
      </c>
      <c r="G4857" s="16"/>
      <c r="H4857" s="1" t="str">
        <f t="shared" si="152"/>
        <v>Complete</v>
      </c>
      <c r="I4857" s="68" t="s">
        <v>5934</v>
      </c>
    </row>
    <row r="4858" spans="2:9" ht="15" customHeight="1" x14ac:dyDescent="0.25">
      <c r="B4858" s="9" t="s">
        <v>5919</v>
      </c>
      <c r="C4858" s="1">
        <v>16</v>
      </c>
      <c r="D4858" s="2" t="s">
        <v>8832</v>
      </c>
      <c r="E4858" s="16"/>
      <c r="F4858" s="16" t="str">
        <f>IF(INDEX(I.Electricity.ES4U13C3,16)="","",INDEX(I.Electricity.ES4U13C3,16))</f>
        <v/>
      </c>
      <c r="G4858" s="16"/>
      <c r="H4858" s="1" t="str">
        <f t="shared" si="152"/>
        <v>Complete</v>
      </c>
      <c r="I4858" s="68" t="s">
        <v>5935</v>
      </c>
    </row>
    <row r="4859" spans="2:9" ht="15" customHeight="1" x14ac:dyDescent="0.25">
      <c r="B4859" s="9" t="s">
        <v>5919</v>
      </c>
      <c r="C4859" s="1">
        <v>17</v>
      </c>
      <c r="D4859" s="2" t="s">
        <v>8832</v>
      </c>
      <c r="E4859" s="16"/>
      <c r="F4859" s="16" t="str">
        <f>IF(INDEX(I.Electricity.ES4U13C3,17)="","",INDEX(I.Electricity.ES4U13C3,17))</f>
        <v/>
      </c>
      <c r="G4859" s="16"/>
      <c r="H4859" s="1" t="str">
        <f t="shared" si="152"/>
        <v>Complete</v>
      </c>
      <c r="I4859" s="68" t="s">
        <v>5936</v>
      </c>
    </row>
    <row r="4860" spans="2:9" ht="15" customHeight="1" x14ac:dyDescent="0.25">
      <c r="B4860" s="9" t="s">
        <v>5919</v>
      </c>
      <c r="C4860" s="1">
        <v>18</v>
      </c>
      <c r="D4860" s="2" t="s">
        <v>8832</v>
      </c>
      <c r="E4860" s="16"/>
      <c r="F4860" s="16" t="str">
        <f>IF(INDEX(I.Electricity.ES4U13C3,18)="","",INDEX(I.Electricity.ES4U13C3,18))</f>
        <v/>
      </c>
      <c r="G4860" s="16"/>
      <c r="H4860" s="1" t="str">
        <f t="shared" si="152"/>
        <v>Complete</v>
      </c>
      <c r="I4860" s="68" t="s">
        <v>5937</v>
      </c>
    </row>
    <row r="4861" spans="2:9" ht="15" customHeight="1" x14ac:dyDescent="0.25">
      <c r="B4861" s="9" t="s">
        <v>5919</v>
      </c>
      <c r="C4861" s="1">
        <v>19</v>
      </c>
      <c r="D4861" s="2" t="s">
        <v>8832</v>
      </c>
      <c r="E4861" s="16"/>
      <c r="F4861" s="16" t="str">
        <f>IF(INDEX(I.Electricity.ES4U13C3,19)="","",INDEX(I.Electricity.ES4U13C3,19))</f>
        <v/>
      </c>
      <c r="G4861" s="16"/>
      <c r="H4861" s="1" t="str">
        <f t="shared" si="152"/>
        <v>Complete</v>
      </c>
      <c r="I4861" s="68" t="s">
        <v>5938</v>
      </c>
    </row>
    <row r="4862" spans="2:9" ht="15" customHeight="1" x14ac:dyDescent="0.25">
      <c r="B4862" s="9" t="s">
        <v>5919</v>
      </c>
      <c r="C4862" s="1">
        <v>20</v>
      </c>
      <c r="D4862" s="2" t="s">
        <v>8832</v>
      </c>
      <c r="E4862" s="16"/>
      <c r="F4862" s="16" t="str">
        <f>IF(INDEX(I.Electricity.ES4U13C3,20)="","",INDEX(I.Electricity.ES4U13C3,20))</f>
        <v/>
      </c>
      <c r="G4862" s="16"/>
      <c r="H4862" s="1" t="str">
        <f t="shared" si="152"/>
        <v>Complete</v>
      </c>
      <c r="I4862" s="68" t="s">
        <v>5939</v>
      </c>
    </row>
    <row r="4863" spans="2:9" ht="15" customHeight="1" x14ac:dyDescent="0.25">
      <c r="B4863" s="7" t="s">
        <v>5919</v>
      </c>
      <c r="C4863" s="5">
        <v>21</v>
      </c>
      <c r="D4863" s="6" t="s">
        <v>8832</v>
      </c>
      <c r="E4863" s="76"/>
      <c r="F4863" s="76" t="str">
        <f>IF(INDEX(I.Electricity.ES4U13C3,21)="","",INDEX(I.Electricity.ES4U13C3,21))</f>
        <v/>
      </c>
      <c r="G4863" s="76"/>
      <c r="H4863" s="5" t="str">
        <f t="shared" si="152"/>
        <v>Complete</v>
      </c>
      <c r="I4863" s="71" t="s">
        <v>5940</v>
      </c>
    </row>
    <row r="4864" spans="2:9" ht="15" customHeight="1" x14ac:dyDescent="0.25">
      <c r="B4864" s="9" t="s">
        <v>5941</v>
      </c>
      <c r="C4864" s="1">
        <v>1</v>
      </c>
      <c r="D4864" s="2" t="s">
        <v>8833</v>
      </c>
      <c r="E4864" s="16"/>
      <c r="F4864" s="16" t="str">
        <f>IF(INDEX(I.Electricity.ES4U14C3,1)="","",INDEX(I.Electricity.ES4U14C3,1))</f>
        <v/>
      </c>
      <c r="G4864" s="16"/>
      <c r="H4864" s="1" t="str">
        <f t="shared" ref="H4864:H4884" si="153">IF(AND(I.Developer.ES4=TRUE,I.Facility.UnitCount&gt;=14,I.Developer.C3=TRUE,F4864=""),"Incomplete","Complete")</f>
        <v>Complete</v>
      </c>
      <c r="I4864" s="68" t="s">
        <v>5942</v>
      </c>
    </row>
    <row r="4865" spans="2:9" ht="15" customHeight="1" x14ac:dyDescent="0.25">
      <c r="B4865" s="9" t="s">
        <v>5941</v>
      </c>
      <c r="C4865" s="1">
        <v>2</v>
      </c>
      <c r="D4865" s="2" t="s">
        <v>8833</v>
      </c>
      <c r="E4865" s="16"/>
      <c r="F4865" s="16" t="str">
        <f>IF(INDEX(I.Electricity.ES4U14C3,2)="","",INDEX(I.Electricity.ES4U14C3,2))</f>
        <v/>
      </c>
      <c r="G4865" s="16"/>
      <c r="H4865" s="1" t="str">
        <f t="shared" si="153"/>
        <v>Complete</v>
      </c>
      <c r="I4865" s="68" t="s">
        <v>5943</v>
      </c>
    </row>
    <row r="4866" spans="2:9" ht="15" customHeight="1" x14ac:dyDescent="0.25">
      <c r="B4866" s="9" t="s">
        <v>5941</v>
      </c>
      <c r="C4866" s="1">
        <v>3</v>
      </c>
      <c r="D4866" s="2" t="s">
        <v>8833</v>
      </c>
      <c r="E4866" s="16"/>
      <c r="F4866" s="16" t="str">
        <f>IF(INDEX(I.Electricity.ES4U14C3,3)="","",INDEX(I.Electricity.ES4U14C3,3))</f>
        <v/>
      </c>
      <c r="G4866" s="16"/>
      <c r="H4866" s="1" t="str">
        <f t="shared" si="153"/>
        <v>Complete</v>
      </c>
      <c r="I4866" s="68" t="s">
        <v>5944</v>
      </c>
    </row>
    <row r="4867" spans="2:9" ht="15" customHeight="1" x14ac:dyDescent="0.25">
      <c r="B4867" s="9" t="s">
        <v>5941</v>
      </c>
      <c r="C4867" s="1">
        <v>4</v>
      </c>
      <c r="D4867" s="2" t="s">
        <v>8833</v>
      </c>
      <c r="E4867" s="16"/>
      <c r="F4867" s="16" t="str">
        <f>IF(INDEX(I.Electricity.ES4U14C3,4)="","",INDEX(I.Electricity.ES4U14C3,4))</f>
        <v/>
      </c>
      <c r="G4867" s="16"/>
      <c r="H4867" s="1" t="str">
        <f t="shared" si="153"/>
        <v>Complete</v>
      </c>
      <c r="I4867" s="68" t="s">
        <v>5945</v>
      </c>
    </row>
    <row r="4868" spans="2:9" ht="15" customHeight="1" x14ac:dyDescent="0.25">
      <c r="B4868" s="9" t="s">
        <v>5941</v>
      </c>
      <c r="C4868" s="1">
        <v>5</v>
      </c>
      <c r="D4868" s="2" t="s">
        <v>8833</v>
      </c>
      <c r="E4868" s="16"/>
      <c r="F4868" s="16" t="str">
        <f>IF(INDEX(I.Electricity.ES4U14C3,5)="","",INDEX(I.Electricity.ES4U14C3,5))</f>
        <v/>
      </c>
      <c r="G4868" s="16"/>
      <c r="H4868" s="1" t="str">
        <f t="shared" si="153"/>
        <v>Complete</v>
      </c>
      <c r="I4868" s="68" t="s">
        <v>5946</v>
      </c>
    </row>
    <row r="4869" spans="2:9" ht="15" customHeight="1" x14ac:dyDescent="0.25">
      <c r="B4869" s="9" t="s">
        <v>5941</v>
      </c>
      <c r="C4869" s="1">
        <v>6</v>
      </c>
      <c r="D4869" s="2" t="s">
        <v>8833</v>
      </c>
      <c r="E4869" s="16"/>
      <c r="F4869" s="16" t="str">
        <f>IF(INDEX(I.Electricity.ES4U14C3,6)="","",INDEX(I.Electricity.ES4U14C3,6))</f>
        <v/>
      </c>
      <c r="G4869" s="16"/>
      <c r="H4869" s="1" t="str">
        <f t="shared" si="153"/>
        <v>Complete</v>
      </c>
      <c r="I4869" s="68" t="s">
        <v>5947</v>
      </c>
    </row>
    <row r="4870" spans="2:9" ht="15" customHeight="1" x14ac:dyDescent="0.25">
      <c r="B4870" s="9" t="s">
        <v>5941</v>
      </c>
      <c r="C4870" s="1">
        <v>7</v>
      </c>
      <c r="D4870" s="2" t="s">
        <v>8833</v>
      </c>
      <c r="E4870" s="16"/>
      <c r="F4870" s="16" t="str">
        <f>IF(INDEX(I.Electricity.ES4U14C3,7)="","",INDEX(I.Electricity.ES4U14C3,7))</f>
        <v/>
      </c>
      <c r="G4870" s="16"/>
      <c r="H4870" s="1" t="str">
        <f t="shared" si="153"/>
        <v>Complete</v>
      </c>
      <c r="I4870" s="68" t="s">
        <v>5948</v>
      </c>
    </row>
    <row r="4871" spans="2:9" ht="15" customHeight="1" x14ac:dyDescent="0.25">
      <c r="B4871" s="9" t="s">
        <v>5941</v>
      </c>
      <c r="C4871" s="1">
        <v>8</v>
      </c>
      <c r="D4871" s="2" t="s">
        <v>8833</v>
      </c>
      <c r="E4871" s="16"/>
      <c r="F4871" s="16" t="str">
        <f>IF(INDEX(I.Electricity.ES4U14C3,8)="","",INDEX(I.Electricity.ES4U14C3,8))</f>
        <v/>
      </c>
      <c r="G4871" s="16"/>
      <c r="H4871" s="1" t="str">
        <f t="shared" si="153"/>
        <v>Complete</v>
      </c>
      <c r="I4871" s="68" t="s">
        <v>5949</v>
      </c>
    </row>
    <row r="4872" spans="2:9" ht="15" customHeight="1" x14ac:dyDescent="0.25">
      <c r="B4872" s="9" t="s">
        <v>5941</v>
      </c>
      <c r="C4872" s="1">
        <v>9</v>
      </c>
      <c r="D4872" s="2" t="s">
        <v>8833</v>
      </c>
      <c r="E4872" s="16"/>
      <c r="F4872" s="16" t="str">
        <f>IF(INDEX(I.Electricity.ES4U14C3,9)="","",INDEX(I.Electricity.ES4U14C3,9))</f>
        <v/>
      </c>
      <c r="G4872" s="16"/>
      <c r="H4872" s="1" t="str">
        <f t="shared" si="153"/>
        <v>Complete</v>
      </c>
      <c r="I4872" s="68" t="s">
        <v>5950</v>
      </c>
    </row>
    <row r="4873" spans="2:9" ht="15" customHeight="1" x14ac:dyDescent="0.25">
      <c r="B4873" s="9" t="s">
        <v>5941</v>
      </c>
      <c r="C4873" s="1">
        <v>10</v>
      </c>
      <c r="D4873" s="2" t="s">
        <v>8833</v>
      </c>
      <c r="E4873" s="16"/>
      <c r="F4873" s="16" t="str">
        <f>IF(INDEX(I.Electricity.ES4U14C3,10)="","",INDEX(I.Electricity.ES4U14C3,10))</f>
        <v/>
      </c>
      <c r="G4873" s="16"/>
      <c r="H4873" s="1" t="str">
        <f t="shared" si="153"/>
        <v>Complete</v>
      </c>
      <c r="I4873" s="68" t="s">
        <v>5951</v>
      </c>
    </row>
    <row r="4874" spans="2:9" ht="15" customHeight="1" x14ac:dyDescent="0.25">
      <c r="B4874" s="9" t="s">
        <v>5941</v>
      </c>
      <c r="C4874" s="1">
        <v>11</v>
      </c>
      <c r="D4874" s="2" t="s">
        <v>8833</v>
      </c>
      <c r="E4874" s="16"/>
      <c r="F4874" s="16" t="str">
        <f>IF(INDEX(I.Electricity.ES4U14C3,11)="","",INDEX(I.Electricity.ES4U14C3,11))</f>
        <v/>
      </c>
      <c r="G4874" s="16"/>
      <c r="H4874" s="1" t="str">
        <f t="shared" si="153"/>
        <v>Complete</v>
      </c>
      <c r="I4874" s="68" t="s">
        <v>5952</v>
      </c>
    </row>
    <row r="4875" spans="2:9" ht="15" customHeight="1" x14ac:dyDescent="0.25">
      <c r="B4875" s="9" t="s">
        <v>5941</v>
      </c>
      <c r="C4875" s="1">
        <v>12</v>
      </c>
      <c r="D4875" s="2" t="s">
        <v>8833</v>
      </c>
      <c r="E4875" s="16"/>
      <c r="F4875" s="16" t="str">
        <f>IF(INDEX(I.Electricity.ES4U14C3,12)="","",INDEX(I.Electricity.ES4U14C3,12))</f>
        <v/>
      </c>
      <c r="G4875" s="16"/>
      <c r="H4875" s="1" t="str">
        <f t="shared" si="153"/>
        <v>Complete</v>
      </c>
      <c r="I4875" s="68" t="s">
        <v>5953</v>
      </c>
    </row>
    <row r="4876" spans="2:9" ht="15" customHeight="1" x14ac:dyDescent="0.25">
      <c r="B4876" s="9" t="s">
        <v>5941</v>
      </c>
      <c r="C4876" s="1">
        <v>13</v>
      </c>
      <c r="D4876" s="2" t="s">
        <v>8833</v>
      </c>
      <c r="E4876" s="16"/>
      <c r="F4876" s="16" t="str">
        <f>IF(INDEX(I.Electricity.ES4U14C3,13)="","",INDEX(I.Electricity.ES4U14C3,13))</f>
        <v/>
      </c>
      <c r="G4876" s="16"/>
      <c r="H4876" s="1" t="str">
        <f t="shared" si="153"/>
        <v>Complete</v>
      </c>
      <c r="I4876" s="68" t="s">
        <v>5954</v>
      </c>
    </row>
    <row r="4877" spans="2:9" ht="15" customHeight="1" x14ac:dyDescent="0.25">
      <c r="B4877" s="9" t="s">
        <v>5941</v>
      </c>
      <c r="C4877" s="1">
        <v>14</v>
      </c>
      <c r="D4877" s="2" t="s">
        <v>8833</v>
      </c>
      <c r="E4877" s="16"/>
      <c r="F4877" s="16" t="str">
        <f>IF(INDEX(I.Electricity.ES4U14C3,14)="","",INDEX(I.Electricity.ES4U14C3,14))</f>
        <v/>
      </c>
      <c r="G4877" s="16"/>
      <c r="H4877" s="1" t="str">
        <f t="shared" si="153"/>
        <v>Complete</v>
      </c>
      <c r="I4877" s="68" t="s">
        <v>5955</v>
      </c>
    </row>
    <row r="4878" spans="2:9" ht="15" customHeight="1" x14ac:dyDescent="0.25">
      <c r="B4878" s="9" t="s">
        <v>5941</v>
      </c>
      <c r="C4878" s="1">
        <v>15</v>
      </c>
      <c r="D4878" s="2" t="s">
        <v>8833</v>
      </c>
      <c r="E4878" s="16"/>
      <c r="F4878" s="16" t="str">
        <f>IF(INDEX(I.Electricity.ES4U14C3,15)="","",INDEX(I.Electricity.ES4U14C3,15))</f>
        <v/>
      </c>
      <c r="G4878" s="16"/>
      <c r="H4878" s="1" t="str">
        <f t="shared" si="153"/>
        <v>Complete</v>
      </c>
      <c r="I4878" s="68" t="s">
        <v>5956</v>
      </c>
    </row>
    <row r="4879" spans="2:9" ht="15" customHeight="1" x14ac:dyDescent="0.25">
      <c r="B4879" s="9" t="s">
        <v>5941</v>
      </c>
      <c r="C4879" s="1">
        <v>16</v>
      </c>
      <c r="D4879" s="2" t="s">
        <v>8833</v>
      </c>
      <c r="E4879" s="16"/>
      <c r="F4879" s="16" t="str">
        <f>IF(INDEX(I.Electricity.ES4U14C3,16)="","",INDEX(I.Electricity.ES4U14C3,16))</f>
        <v/>
      </c>
      <c r="G4879" s="16"/>
      <c r="H4879" s="1" t="str">
        <f t="shared" si="153"/>
        <v>Complete</v>
      </c>
      <c r="I4879" s="68" t="s">
        <v>5957</v>
      </c>
    </row>
    <row r="4880" spans="2:9" ht="15" customHeight="1" x14ac:dyDescent="0.25">
      <c r="B4880" s="9" t="s">
        <v>5941</v>
      </c>
      <c r="C4880" s="1">
        <v>17</v>
      </c>
      <c r="D4880" s="2" t="s">
        <v>8833</v>
      </c>
      <c r="E4880" s="16"/>
      <c r="F4880" s="16" t="str">
        <f>IF(INDEX(I.Electricity.ES4U14C3,17)="","",INDEX(I.Electricity.ES4U14C3,17))</f>
        <v/>
      </c>
      <c r="G4880" s="16"/>
      <c r="H4880" s="1" t="str">
        <f t="shared" si="153"/>
        <v>Complete</v>
      </c>
      <c r="I4880" s="68" t="s">
        <v>5958</v>
      </c>
    </row>
    <row r="4881" spans="2:9" ht="15" customHeight="1" x14ac:dyDescent="0.25">
      <c r="B4881" s="9" t="s">
        <v>5941</v>
      </c>
      <c r="C4881" s="1">
        <v>18</v>
      </c>
      <c r="D4881" s="2" t="s">
        <v>8833</v>
      </c>
      <c r="E4881" s="16"/>
      <c r="F4881" s="16" t="str">
        <f>IF(INDEX(I.Electricity.ES4U14C3,18)="","",INDEX(I.Electricity.ES4U14C3,18))</f>
        <v/>
      </c>
      <c r="G4881" s="16"/>
      <c r="H4881" s="1" t="str">
        <f t="shared" si="153"/>
        <v>Complete</v>
      </c>
      <c r="I4881" s="68" t="s">
        <v>5959</v>
      </c>
    </row>
    <row r="4882" spans="2:9" ht="15" customHeight="1" x14ac:dyDescent="0.25">
      <c r="B4882" s="9" t="s">
        <v>5941</v>
      </c>
      <c r="C4882" s="1">
        <v>19</v>
      </c>
      <c r="D4882" s="2" t="s">
        <v>8833</v>
      </c>
      <c r="E4882" s="16"/>
      <c r="F4882" s="16" t="str">
        <f>IF(INDEX(I.Electricity.ES4U14C3,19)="","",INDEX(I.Electricity.ES4U14C3,19))</f>
        <v/>
      </c>
      <c r="G4882" s="16"/>
      <c r="H4882" s="1" t="str">
        <f t="shared" si="153"/>
        <v>Complete</v>
      </c>
      <c r="I4882" s="68" t="s">
        <v>5960</v>
      </c>
    </row>
    <row r="4883" spans="2:9" ht="15" customHeight="1" x14ac:dyDescent="0.25">
      <c r="B4883" s="9" t="s">
        <v>5941</v>
      </c>
      <c r="C4883" s="1">
        <v>20</v>
      </c>
      <c r="D4883" s="2" t="s">
        <v>8833</v>
      </c>
      <c r="E4883" s="16"/>
      <c r="F4883" s="16" t="str">
        <f>IF(INDEX(I.Electricity.ES4U14C3,20)="","",INDEX(I.Electricity.ES4U14C3,20))</f>
        <v/>
      </c>
      <c r="G4883" s="16"/>
      <c r="H4883" s="1" t="str">
        <f t="shared" si="153"/>
        <v>Complete</v>
      </c>
      <c r="I4883" s="68" t="s">
        <v>5961</v>
      </c>
    </row>
    <row r="4884" spans="2:9" ht="15" customHeight="1" x14ac:dyDescent="0.25">
      <c r="B4884" s="7" t="s">
        <v>5941</v>
      </c>
      <c r="C4884" s="5">
        <v>21</v>
      </c>
      <c r="D4884" s="6" t="s">
        <v>8833</v>
      </c>
      <c r="E4884" s="76"/>
      <c r="F4884" s="76" t="str">
        <f>IF(INDEX(I.Electricity.ES4U14C3,21)="","",INDEX(I.Electricity.ES4U14C3,21))</f>
        <v/>
      </c>
      <c r="G4884" s="76"/>
      <c r="H4884" s="5" t="str">
        <f t="shared" si="153"/>
        <v>Complete</v>
      </c>
      <c r="I4884" s="71" t="s">
        <v>5962</v>
      </c>
    </row>
    <row r="4885" spans="2:9" ht="15" customHeight="1" x14ac:dyDescent="0.25">
      <c r="B4885" s="9" t="s">
        <v>5963</v>
      </c>
      <c r="C4885" s="1">
        <v>1</v>
      </c>
      <c r="D4885" s="2" t="s">
        <v>8834</v>
      </c>
      <c r="E4885" s="16"/>
      <c r="F4885" s="16" t="str">
        <f>IF(INDEX(I.Electricity.ES4U15C3,1)="","",INDEX(I.Electricity.ES4U15C3,1))</f>
        <v/>
      </c>
      <c r="G4885" s="16"/>
      <c r="H4885" s="1" t="str">
        <f t="shared" ref="H4885:H4905" si="154">IF(AND(I.Developer.ES4=TRUE,I.Facility.UnitCount&gt;=15,I.Developer.C3=TRUE,F4885=""),"Incomplete","Complete")</f>
        <v>Complete</v>
      </c>
      <c r="I4885" s="68" t="s">
        <v>5964</v>
      </c>
    </row>
    <row r="4886" spans="2:9" ht="15" customHeight="1" x14ac:dyDescent="0.25">
      <c r="B4886" s="9" t="s">
        <v>5963</v>
      </c>
      <c r="C4886" s="1">
        <v>2</v>
      </c>
      <c r="D4886" s="2" t="s">
        <v>8834</v>
      </c>
      <c r="E4886" s="16"/>
      <c r="F4886" s="16" t="str">
        <f>IF(INDEX(I.Electricity.ES4U15C3,2)="","",INDEX(I.Electricity.ES4U15C3,2))</f>
        <v/>
      </c>
      <c r="G4886" s="16"/>
      <c r="H4886" s="1" t="str">
        <f t="shared" si="154"/>
        <v>Complete</v>
      </c>
      <c r="I4886" s="68" t="s">
        <v>5965</v>
      </c>
    </row>
    <row r="4887" spans="2:9" ht="15" customHeight="1" x14ac:dyDescent="0.25">
      <c r="B4887" s="9" t="s">
        <v>5963</v>
      </c>
      <c r="C4887" s="1">
        <v>3</v>
      </c>
      <c r="D4887" s="2" t="s">
        <v>8834</v>
      </c>
      <c r="E4887" s="16"/>
      <c r="F4887" s="16" t="str">
        <f>IF(INDEX(I.Electricity.ES4U15C3,3)="","",INDEX(I.Electricity.ES4U15C3,3))</f>
        <v/>
      </c>
      <c r="G4887" s="16"/>
      <c r="H4887" s="1" t="str">
        <f t="shared" si="154"/>
        <v>Complete</v>
      </c>
      <c r="I4887" s="68" t="s">
        <v>5966</v>
      </c>
    </row>
    <row r="4888" spans="2:9" ht="15" customHeight="1" x14ac:dyDescent="0.25">
      <c r="B4888" s="9" t="s">
        <v>5963</v>
      </c>
      <c r="C4888" s="1">
        <v>4</v>
      </c>
      <c r="D4888" s="2" t="s">
        <v>8834</v>
      </c>
      <c r="E4888" s="16"/>
      <c r="F4888" s="16" t="str">
        <f>IF(INDEX(I.Electricity.ES4U15C3,4)="","",INDEX(I.Electricity.ES4U15C3,4))</f>
        <v/>
      </c>
      <c r="G4888" s="16"/>
      <c r="H4888" s="1" t="str">
        <f t="shared" si="154"/>
        <v>Complete</v>
      </c>
      <c r="I4888" s="68" t="s">
        <v>5967</v>
      </c>
    </row>
    <row r="4889" spans="2:9" ht="15" customHeight="1" x14ac:dyDescent="0.25">
      <c r="B4889" s="9" t="s">
        <v>5963</v>
      </c>
      <c r="C4889" s="1">
        <v>5</v>
      </c>
      <c r="D4889" s="2" t="s">
        <v>8834</v>
      </c>
      <c r="E4889" s="16"/>
      <c r="F4889" s="16" t="str">
        <f>IF(INDEX(I.Electricity.ES4U15C3,5)="","",INDEX(I.Electricity.ES4U15C3,5))</f>
        <v/>
      </c>
      <c r="G4889" s="16"/>
      <c r="H4889" s="1" t="str">
        <f t="shared" si="154"/>
        <v>Complete</v>
      </c>
      <c r="I4889" s="68" t="s">
        <v>5968</v>
      </c>
    </row>
    <row r="4890" spans="2:9" ht="15" customHeight="1" x14ac:dyDescent="0.25">
      <c r="B4890" s="9" t="s">
        <v>5963</v>
      </c>
      <c r="C4890" s="1">
        <v>6</v>
      </c>
      <c r="D4890" s="2" t="s">
        <v>8834</v>
      </c>
      <c r="E4890" s="16"/>
      <c r="F4890" s="16" t="str">
        <f>IF(INDEX(I.Electricity.ES4U15C3,6)="","",INDEX(I.Electricity.ES4U15C3,6))</f>
        <v/>
      </c>
      <c r="G4890" s="16"/>
      <c r="H4890" s="1" t="str">
        <f t="shared" si="154"/>
        <v>Complete</v>
      </c>
      <c r="I4890" s="68" t="s">
        <v>5969</v>
      </c>
    </row>
    <row r="4891" spans="2:9" ht="15" customHeight="1" x14ac:dyDescent="0.25">
      <c r="B4891" s="9" t="s">
        <v>5963</v>
      </c>
      <c r="C4891" s="1">
        <v>7</v>
      </c>
      <c r="D4891" s="2" t="s">
        <v>8834</v>
      </c>
      <c r="E4891" s="16"/>
      <c r="F4891" s="16" t="str">
        <f>IF(INDEX(I.Electricity.ES4U15C3,7)="","",INDEX(I.Electricity.ES4U15C3,7))</f>
        <v/>
      </c>
      <c r="G4891" s="16"/>
      <c r="H4891" s="1" t="str">
        <f t="shared" si="154"/>
        <v>Complete</v>
      </c>
      <c r="I4891" s="68" t="s">
        <v>5970</v>
      </c>
    </row>
    <row r="4892" spans="2:9" ht="15" customHeight="1" x14ac:dyDescent="0.25">
      <c r="B4892" s="9" t="s">
        <v>5963</v>
      </c>
      <c r="C4892" s="1">
        <v>8</v>
      </c>
      <c r="D4892" s="2" t="s">
        <v>8834</v>
      </c>
      <c r="E4892" s="16"/>
      <c r="F4892" s="16" t="str">
        <f>IF(INDEX(I.Electricity.ES4U15C3,8)="","",INDEX(I.Electricity.ES4U15C3,8))</f>
        <v/>
      </c>
      <c r="G4892" s="16"/>
      <c r="H4892" s="1" t="str">
        <f t="shared" si="154"/>
        <v>Complete</v>
      </c>
      <c r="I4892" s="68" t="s">
        <v>5971</v>
      </c>
    </row>
    <row r="4893" spans="2:9" ht="15" customHeight="1" x14ac:dyDescent="0.25">
      <c r="B4893" s="9" t="s">
        <v>5963</v>
      </c>
      <c r="C4893" s="1">
        <v>9</v>
      </c>
      <c r="D4893" s="2" t="s">
        <v>8834</v>
      </c>
      <c r="E4893" s="16"/>
      <c r="F4893" s="16" t="str">
        <f>IF(INDEX(I.Electricity.ES4U15C3,9)="","",INDEX(I.Electricity.ES4U15C3,9))</f>
        <v/>
      </c>
      <c r="G4893" s="16"/>
      <c r="H4893" s="1" t="str">
        <f t="shared" si="154"/>
        <v>Complete</v>
      </c>
      <c r="I4893" s="68" t="s">
        <v>5972</v>
      </c>
    </row>
    <row r="4894" spans="2:9" ht="15" customHeight="1" x14ac:dyDescent="0.25">
      <c r="B4894" s="9" t="s">
        <v>5963</v>
      </c>
      <c r="C4894" s="1">
        <v>10</v>
      </c>
      <c r="D4894" s="2" t="s">
        <v>8834</v>
      </c>
      <c r="E4894" s="16"/>
      <c r="F4894" s="16" t="str">
        <f>IF(INDEX(I.Electricity.ES4U15C3,10)="","",INDEX(I.Electricity.ES4U15C3,10))</f>
        <v/>
      </c>
      <c r="G4894" s="16"/>
      <c r="H4894" s="1" t="str">
        <f t="shared" si="154"/>
        <v>Complete</v>
      </c>
      <c r="I4894" s="68" t="s">
        <v>5973</v>
      </c>
    </row>
    <row r="4895" spans="2:9" ht="15" customHeight="1" x14ac:dyDescent="0.25">
      <c r="B4895" s="9" t="s">
        <v>5963</v>
      </c>
      <c r="C4895" s="1">
        <v>11</v>
      </c>
      <c r="D4895" s="2" t="s">
        <v>8834</v>
      </c>
      <c r="E4895" s="16"/>
      <c r="F4895" s="16" t="str">
        <f>IF(INDEX(I.Electricity.ES4U15C3,11)="","",INDEX(I.Electricity.ES4U15C3,11))</f>
        <v/>
      </c>
      <c r="G4895" s="16"/>
      <c r="H4895" s="1" t="str">
        <f t="shared" si="154"/>
        <v>Complete</v>
      </c>
      <c r="I4895" s="68" t="s">
        <v>5974</v>
      </c>
    </row>
    <row r="4896" spans="2:9" ht="15" customHeight="1" x14ac:dyDescent="0.25">
      <c r="B4896" s="9" t="s">
        <v>5963</v>
      </c>
      <c r="C4896" s="1">
        <v>12</v>
      </c>
      <c r="D4896" s="2" t="s">
        <v>8834</v>
      </c>
      <c r="E4896" s="16"/>
      <c r="F4896" s="16" t="str">
        <f>IF(INDEX(I.Electricity.ES4U15C3,12)="","",INDEX(I.Electricity.ES4U15C3,12))</f>
        <v/>
      </c>
      <c r="G4896" s="16"/>
      <c r="H4896" s="1" t="str">
        <f t="shared" si="154"/>
        <v>Complete</v>
      </c>
      <c r="I4896" s="68" t="s">
        <v>5975</v>
      </c>
    </row>
    <row r="4897" spans="2:9" ht="15" customHeight="1" x14ac:dyDescent="0.25">
      <c r="B4897" s="9" t="s">
        <v>5963</v>
      </c>
      <c r="C4897" s="1">
        <v>13</v>
      </c>
      <c r="D4897" s="2" t="s">
        <v>8834</v>
      </c>
      <c r="E4897" s="16"/>
      <c r="F4897" s="16" t="str">
        <f>IF(INDEX(I.Electricity.ES4U15C3,13)="","",INDEX(I.Electricity.ES4U15C3,13))</f>
        <v/>
      </c>
      <c r="G4897" s="16"/>
      <c r="H4897" s="1" t="str">
        <f t="shared" si="154"/>
        <v>Complete</v>
      </c>
      <c r="I4897" s="68" t="s">
        <v>5976</v>
      </c>
    </row>
    <row r="4898" spans="2:9" ht="15" customHeight="1" x14ac:dyDescent="0.25">
      <c r="B4898" s="9" t="s">
        <v>5963</v>
      </c>
      <c r="C4898" s="1">
        <v>14</v>
      </c>
      <c r="D4898" s="2" t="s">
        <v>8834</v>
      </c>
      <c r="E4898" s="16"/>
      <c r="F4898" s="16" t="str">
        <f>IF(INDEX(I.Electricity.ES4U15C3,14)="","",INDEX(I.Electricity.ES4U15C3,14))</f>
        <v/>
      </c>
      <c r="G4898" s="16"/>
      <c r="H4898" s="1" t="str">
        <f t="shared" si="154"/>
        <v>Complete</v>
      </c>
      <c r="I4898" s="68" t="s">
        <v>5977</v>
      </c>
    </row>
    <row r="4899" spans="2:9" ht="15" customHeight="1" x14ac:dyDescent="0.25">
      <c r="B4899" s="9" t="s">
        <v>5963</v>
      </c>
      <c r="C4899" s="1">
        <v>15</v>
      </c>
      <c r="D4899" s="2" t="s">
        <v>8834</v>
      </c>
      <c r="E4899" s="16"/>
      <c r="F4899" s="16" t="str">
        <f>IF(INDEX(I.Electricity.ES4U15C3,15)="","",INDEX(I.Electricity.ES4U15C3,15))</f>
        <v/>
      </c>
      <c r="G4899" s="16"/>
      <c r="H4899" s="1" t="str">
        <f t="shared" si="154"/>
        <v>Complete</v>
      </c>
      <c r="I4899" s="68" t="s">
        <v>5978</v>
      </c>
    </row>
    <row r="4900" spans="2:9" ht="15" customHeight="1" x14ac:dyDescent="0.25">
      <c r="B4900" s="9" t="s">
        <v>5963</v>
      </c>
      <c r="C4900" s="1">
        <v>16</v>
      </c>
      <c r="D4900" s="2" t="s">
        <v>8834</v>
      </c>
      <c r="E4900" s="16"/>
      <c r="F4900" s="16" t="str">
        <f>IF(INDEX(I.Electricity.ES4U15C3,16)="","",INDEX(I.Electricity.ES4U15C3,16))</f>
        <v/>
      </c>
      <c r="G4900" s="16"/>
      <c r="H4900" s="1" t="str">
        <f t="shared" si="154"/>
        <v>Complete</v>
      </c>
      <c r="I4900" s="68" t="s">
        <v>5979</v>
      </c>
    </row>
    <row r="4901" spans="2:9" ht="15" customHeight="1" x14ac:dyDescent="0.25">
      <c r="B4901" s="9" t="s">
        <v>5963</v>
      </c>
      <c r="C4901" s="1">
        <v>17</v>
      </c>
      <c r="D4901" s="2" t="s">
        <v>8834</v>
      </c>
      <c r="E4901" s="16"/>
      <c r="F4901" s="16" t="str">
        <f>IF(INDEX(I.Electricity.ES4U15C3,17)="","",INDEX(I.Electricity.ES4U15C3,17))</f>
        <v/>
      </c>
      <c r="G4901" s="16"/>
      <c r="H4901" s="1" t="str">
        <f t="shared" si="154"/>
        <v>Complete</v>
      </c>
      <c r="I4901" s="68" t="s">
        <v>5980</v>
      </c>
    </row>
    <row r="4902" spans="2:9" ht="15" customHeight="1" x14ac:dyDescent="0.25">
      <c r="B4902" s="9" t="s">
        <v>5963</v>
      </c>
      <c r="C4902" s="1">
        <v>18</v>
      </c>
      <c r="D4902" s="2" t="s">
        <v>8834</v>
      </c>
      <c r="E4902" s="16"/>
      <c r="F4902" s="16" t="str">
        <f>IF(INDEX(I.Electricity.ES4U15C3,18)="","",INDEX(I.Electricity.ES4U15C3,18))</f>
        <v/>
      </c>
      <c r="G4902" s="16"/>
      <c r="H4902" s="1" t="str">
        <f t="shared" si="154"/>
        <v>Complete</v>
      </c>
      <c r="I4902" s="68" t="s">
        <v>5981</v>
      </c>
    </row>
    <row r="4903" spans="2:9" ht="15" customHeight="1" x14ac:dyDescent="0.25">
      <c r="B4903" s="9" t="s">
        <v>5963</v>
      </c>
      <c r="C4903" s="1">
        <v>19</v>
      </c>
      <c r="D4903" s="2" t="s">
        <v>8834</v>
      </c>
      <c r="E4903" s="16"/>
      <c r="F4903" s="16" t="str">
        <f>IF(INDEX(I.Electricity.ES4U15C3,19)="","",INDEX(I.Electricity.ES4U15C3,19))</f>
        <v/>
      </c>
      <c r="G4903" s="16"/>
      <c r="H4903" s="1" t="str">
        <f t="shared" si="154"/>
        <v>Complete</v>
      </c>
      <c r="I4903" s="68" t="s">
        <v>5982</v>
      </c>
    </row>
    <row r="4904" spans="2:9" ht="15" customHeight="1" x14ac:dyDescent="0.25">
      <c r="B4904" s="9" t="s">
        <v>5963</v>
      </c>
      <c r="C4904" s="1">
        <v>20</v>
      </c>
      <c r="D4904" s="2" t="s">
        <v>8834</v>
      </c>
      <c r="E4904" s="16"/>
      <c r="F4904" s="16" t="str">
        <f>IF(INDEX(I.Electricity.ES4U15C3,20)="","",INDEX(I.Electricity.ES4U15C3,20))</f>
        <v/>
      </c>
      <c r="G4904" s="16"/>
      <c r="H4904" s="1" t="str">
        <f t="shared" si="154"/>
        <v>Complete</v>
      </c>
      <c r="I4904" s="68" t="s">
        <v>5983</v>
      </c>
    </row>
    <row r="4905" spans="2:9" ht="15" customHeight="1" x14ac:dyDescent="0.25">
      <c r="B4905" s="7" t="s">
        <v>5963</v>
      </c>
      <c r="C4905" s="5">
        <v>21</v>
      </c>
      <c r="D4905" s="6" t="s">
        <v>8834</v>
      </c>
      <c r="E4905" s="76"/>
      <c r="F4905" s="76" t="str">
        <f>IF(INDEX(I.Electricity.ES4U15C3,21)="","",INDEX(I.Electricity.ES4U15C3,21))</f>
        <v/>
      </c>
      <c r="G4905" s="76"/>
      <c r="H4905" s="5" t="str">
        <f t="shared" si="154"/>
        <v>Complete</v>
      </c>
      <c r="I4905" s="71" t="s">
        <v>5984</v>
      </c>
    </row>
    <row r="4906" spans="2:9" ht="15" customHeight="1" x14ac:dyDescent="0.25">
      <c r="B4906" s="9" t="s">
        <v>5985</v>
      </c>
      <c r="C4906" s="1">
        <v>1</v>
      </c>
      <c r="D4906" s="2" t="s">
        <v>8835</v>
      </c>
      <c r="E4906" s="16"/>
      <c r="F4906" s="16" t="str">
        <f>IF(INDEX(I.Electricity.ES4U16C3,1)="","",INDEX(I.Electricity.ES4U16C3,1))</f>
        <v/>
      </c>
      <c r="G4906" s="16"/>
      <c r="H4906" s="1" t="str">
        <f t="shared" ref="H4906:H4926" si="155">IF(AND(I.Developer.ES4=TRUE,I.Facility.UnitCount&gt;=16,I.Developer.C3=TRUE,F4906=""),"Incomplete","Complete")</f>
        <v>Complete</v>
      </c>
      <c r="I4906" s="68" t="s">
        <v>5986</v>
      </c>
    </row>
    <row r="4907" spans="2:9" ht="15" customHeight="1" x14ac:dyDescent="0.25">
      <c r="B4907" s="9" t="s">
        <v>5985</v>
      </c>
      <c r="C4907" s="1">
        <v>2</v>
      </c>
      <c r="D4907" s="2" t="s">
        <v>8835</v>
      </c>
      <c r="E4907" s="16"/>
      <c r="F4907" s="16" t="str">
        <f>IF(INDEX(I.Electricity.ES4U16C3,2)="","",INDEX(I.Electricity.ES4U16C3,2))</f>
        <v/>
      </c>
      <c r="G4907" s="16"/>
      <c r="H4907" s="1" t="str">
        <f t="shared" si="155"/>
        <v>Complete</v>
      </c>
      <c r="I4907" s="68" t="s">
        <v>5987</v>
      </c>
    </row>
    <row r="4908" spans="2:9" ht="15" customHeight="1" x14ac:dyDescent="0.25">
      <c r="B4908" s="9" t="s">
        <v>5985</v>
      </c>
      <c r="C4908" s="1">
        <v>3</v>
      </c>
      <c r="D4908" s="2" t="s">
        <v>8835</v>
      </c>
      <c r="E4908" s="16"/>
      <c r="F4908" s="16" t="str">
        <f>IF(INDEX(I.Electricity.ES4U16C3,3)="","",INDEX(I.Electricity.ES4U16C3,3))</f>
        <v/>
      </c>
      <c r="G4908" s="16"/>
      <c r="H4908" s="1" t="str">
        <f t="shared" si="155"/>
        <v>Complete</v>
      </c>
      <c r="I4908" s="68" t="s">
        <v>5988</v>
      </c>
    </row>
    <row r="4909" spans="2:9" ht="15" customHeight="1" x14ac:dyDescent="0.25">
      <c r="B4909" s="9" t="s">
        <v>5985</v>
      </c>
      <c r="C4909" s="1">
        <v>4</v>
      </c>
      <c r="D4909" s="2" t="s">
        <v>8835</v>
      </c>
      <c r="E4909" s="16"/>
      <c r="F4909" s="16" t="str">
        <f>IF(INDEX(I.Electricity.ES4U16C3,4)="","",INDEX(I.Electricity.ES4U16C3,4))</f>
        <v/>
      </c>
      <c r="G4909" s="16"/>
      <c r="H4909" s="1" t="str">
        <f t="shared" si="155"/>
        <v>Complete</v>
      </c>
      <c r="I4909" s="68" t="s">
        <v>5989</v>
      </c>
    </row>
    <row r="4910" spans="2:9" ht="15" customHeight="1" x14ac:dyDescent="0.25">
      <c r="B4910" s="9" t="s">
        <v>5985</v>
      </c>
      <c r="C4910" s="1">
        <v>5</v>
      </c>
      <c r="D4910" s="2" t="s">
        <v>8835</v>
      </c>
      <c r="E4910" s="16"/>
      <c r="F4910" s="16" t="str">
        <f>IF(INDEX(I.Electricity.ES4U16C3,5)="","",INDEX(I.Electricity.ES4U16C3,5))</f>
        <v/>
      </c>
      <c r="G4910" s="16"/>
      <c r="H4910" s="1" t="str">
        <f t="shared" si="155"/>
        <v>Complete</v>
      </c>
      <c r="I4910" s="68" t="s">
        <v>5990</v>
      </c>
    </row>
    <row r="4911" spans="2:9" ht="15" customHeight="1" x14ac:dyDescent="0.25">
      <c r="B4911" s="9" t="s">
        <v>5985</v>
      </c>
      <c r="C4911" s="1">
        <v>6</v>
      </c>
      <c r="D4911" s="2" t="s">
        <v>8835</v>
      </c>
      <c r="E4911" s="16"/>
      <c r="F4911" s="16" t="str">
        <f>IF(INDEX(I.Electricity.ES4U16C3,6)="","",INDEX(I.Electricity.ES4U16C3,6))</f>
        <v/>
      </c>
      <c r="G4911" s="16"/>
      <c r="H4911" s="1" t="str">
        <f t="shared" si="155"/>
        <v>Complete</v>
      </c>
      <c r="I4911" s="68" t="s">
        <v>5991</v>
      </c>
    </row>
    <row r="4912" spans="2:9" ht="15" customHeight="1" x14ac:dyDescent="0.25">
      <c r="B4912" s="9" t="s">
        <v>5985</v>
      </c>
      <c r="C4912" s="1">
        <v>7</v>
      </c>
      <c r="D4912" s="2" t="s">
        <v>8835</v>
      </c>
      <c r="E4912" s="16"/>
      <c r="F4912" s="16" t="str">
        <f>IF(INDEX(I.Electricity.ES4U16C3,7)="","",INDEX(I.Electricity.ES4U16C3,7))</f>
        <v/>
      </c>
      <c r="G4912" s="16"/>
      <c r="H4912" s="1" t="str">
        <f t="shared" si="155"/>
        <v>Complete</v>
      </c>
      <c r="I4912" s="68" t="s">
        <v>5992</v>
      </c>
    </row>
    <row r="4913" spans="2:9" ht="15" customHeight="1" x14ac:dyDescent="0.25">
      <c r="B4913" s="9" t="s">
        <v>5985</v>
      </c>
      <c r="C4913" s="1">
        <v>8</v>
      </c>
      <c r="D4913" s="2" t="s">
        <v>8835</v>
      </c>
      <c r="E4913" s="16"/>
      <c r="F4913" s="16" t="str">
        <f>IF(INDEX(I.Electricity.ES4U16C3,8)="","",INDEX(I.Electricity.ES4U16C3,8))</f>
        <v/>
      </c>
      <c r="G4913" s="16"/>
      <c r="H4913" s="1" t="str">
        <f t="shared" si="155"/>
        <v>Complete</v>
      </c>
      <c r="I4913" s="68" t="s">
        <v>5993</v>
      </c>
    </row>
    <row r="4914" spans="2:9" ht="15" customHeight="1" x14ac:dyDescent="0.25">
      <c r="B4914" s="9" t="s">
        <v>5985</v>
      </c>
      <c r="C4914" s="1">
        <v>9</v>
      </c>
      <c r="D4914" s="2" t="s">
        <v>8835</v>
      </c>
      <c r="E4914" s="16"/>
      <c r="F4914" s="16" t="str">
        <f>IF(INDEX(I.Electricity.ES4U16C3,9)="","",INDEX(I.Electricity.ES4U16C3,9))</f>
        <v/>
      </c>
      <c r="G4914" s="16"/>
      <c r="H4914" s="1" t="str">
        <f t="shared" si="155"/>
        <v>Complete</v>
      </c>
      <c r="I4914" s="68" t="s">
        <v>5994</v>
      </c>
    </row>
    <row r="4915" spans="2:9" ht="15" customHeight="1" x14ac:dyDescent="0.25">
      <c r="B4915" s="9" t="s">
        <v>5985</v>
      </c>
      <c r="C4915" s="1">
        <v>10</v>
      </c>
      <c r="D4915" s="2" t="s">
        <v>8835</v>
      </c>
      <c r="E4915" s="16"/>
      <c r="F4915" s="16" t="str">
        <f>IF(INDEX(I.Electricity.ES4U16C3,10)="","",INDEX(I.Electricity.ES4U16C3,10))</f>
        <v/>
      </c>
      <c r="G4915" s="16"/>
      <c r="H4915" s="1" t="str">
        <f t="shared" si="155"/>
        <v>Complete</v>
      </c>
      <c r="I4915" s="68" t="s">
        <v>5995</v>
      </c>
    </row>
    <row r="4916" spans="2:9" ht="15" customHeight="1" x14ac:dyDescent="0.25">
      <c r="B4916" s="9" t="s">
        <v>5985</v>
      </c>
      <c r="C4916" s="1">
        <v>11</v>
      </c>
      <c r="D4916" s="2" t="s">
        <v>8835</v>
      </c>
      <c r="E4916" s="16"/>
      <c r="F4916" s="16" t="str">
        <f>IF(INDEX(I.Electricity.ES4U16C3,11)="","",INDEX(I.Electricity.ES4U16C3,11))</f>
        <v/>
      </c>
      <c r="G4916" s="16"/>
      <c r="H4916" s="1" t="str">
        <f t="shared" si="155"/>
        <v>Complete</v>
      </c>
      <c r="I4916" s="68" t="s">
        <v>5996</v>
      </c>
    </row>
    <row r="4917" spans="2:9" ht="15" customHeight="1" x14ac:dyDescent="0.25">
      <c r="B4917" s="9" t="s">
        <v>5985</v>
      </c>
      <c r="C4917" s="1">
        <v>12</v>
      </c>
      <c r="D4917" s="2" t="s">
        <v>8835</v>
      </c>
      <c r="E4917" s="16"/>
      <c r="F4917" s="16" t="str">
        <f>IF(INDEX(I.Electricity.ES4U16C3,12)="","",INDEX(I.Electricity.ES4U16C3,12))</f>
        <v/>
      </c>
      <c r="G4917" s="16"/>
      <c r="H4917" s="1" t="str">
        <f t="shared" si="155"/>
        <v>Complete</v>
      </c>
      <c r="I4917" s="68" t="s">
        <v>5997</v>
      </c>
    </row>
    <row r="4918" spans="2:9" ht="15" customHeight="1" x14ac:dyDescent="0.25">
      <c r="B4918" s="9" t="s">
        <v>5985</v>
      </c>
      <c r="C4918" s="1">
        <v>13</v>
      </c>
      <c r="D4918" s="2" t="s">
        <v>8835</v>
      </c>
      <c r="E4918" s="16"/>
      <c r="F4918" s="16" t="str">
        <f>IF(INDEX(I.Electricity.ES4U16C3,13)="","",INDEX(I.Electricity.ES4U16C3,13))</f>
        <v/>
      </c>
      <c r="G4918" s="16"/>
      <c r="H4918" s="1" t="str">
        <f t="shared" si="155"/>
        <v>Complete</v>
      </c>
      <c r="I4918" s="68" t="s">
        <v>5998</v>
      </c>
    </row>
    <row r="4919" spans="2:9" ht="15" customHeight="1" x14ac:dyDescent="0.25">
      <c r="B4919" s="9" t="s">
        <v>5985</v>
      </c>
      <c r="C4919" s="1">
        <v>14</v>
      </c>
      <c r="D4919" s="2" t="s">
        <v>8835</v>
      </c>
      <c r="E4919" s="16"/>
      <c r="F4919" s="16" t="str">
        <f>IF(INDEX(I.Electricity.ES4U16C3,14)="","",INDEX(I.Electricity.ES4U16C3,14))</f>
        <v/>
      </c>
      <c r="G4919" s="16"/>
      <c r="H4919" s="1" t="str">
        <f t="shared" si="155"/>
        <v>Complete</v>
      </c>
      <c r="I4919" s="68" t="s">
        <v>5999</v>
      </c>
    </row>
    <row r="4920" spans="2:9" ht="15" customHeight="1" x14ac:dyDescent="0.25">
      <c r="B4920" s="9" t="s">
        <v>5985</v>
      </c>
      <c r="C4920" s="1">
        <v>15</v>
      </c>
      <c r="D4920" s="2" t="s">
        <v>8835</v>
      </c>
      <c r="E4920" s="16"/>
      <c r="F4920" s="16" t="str">
        <f>IF(INDEX(I.Electricity.ES4U16C3,15)="","",INDEX(I.Electricity.ES4U16C3,15))</f>
        <v/>
      </c>
      <c r="G4920" s="16"/>
      <c r="H4920" s="1" t="str">
        <f t="shared" si="155"/>
        <v>Complete</v>
      </c>
      <c r="I4920" s="68" t="s">
        <v>6000</v>
      </c>
    </row>
    <row r="4921" spans="2:9" ht="15" customHeight="1" x14ac:dyDescent="0.25">
      <c r="B4921" s="9" t="s">
        <v>5985</v>
      </c>
      <c r="C4921" s="1">
        <v>16</v>
      </c>
      <c r="D4921" s="2" t="s">
        <v>8835</v>
      </c>
      <c r="E4921" s="16"/>
      <c r="F4921" s="16" t="str">
        <f>IF(INDEX(I.Electricity.ES4U16C3,16)="","",INDEX(I.Electricity.ES4U16C3,16))</f>
        <v/>
      </c>
      <c r="G4921" s="16"/>
      <c r="H4921" s="1" t="str">
        <f t="shared" si="155"/>
        <v>Complete</v>
      </c>
      <c r="I4921" s="68" t="s">
        <v>6001</v>
      </c>
    </row>
    <row r="4922" spans="2:9" ht="15" customHeight="1" x14ac:dyDescent="0.25">
      <c r="B4922" s="9" t="s">
        <v>5985</v>
      </c>
      <c r="C4922" s="1">
        <v>17</v>
      </c>
      <c r="D4922" s="2" t="s">
        <v>8835</v>
      </c>
      <c r="E4922" s="16"/>
      <c r="F4922" s="16" t="str">
        <f>IF(INDEX(I.Electricity.ES4U16C3,17)="","",INDEX(I.Electricity.ES4U16C3,17))</f>
        <v/>
      </c>
      <c r="G4922" s="16"/>
      <c r="H4922" s="1" t="str">
        <f t="shared" si="155"/>
        <v>Complete</v>
      </c>
      <c r="I4922" s="68" t="s">
        <v>6002</v>
      </c>
    </row>
    <row r="4923" spans="2:9" ht="15" customHeight="1" x14ac:dyDescent="0.25">
      <c r="B4923" s="9" t="s">
        <v>5985</v>
      </c>
      <c r="C4923" s="1">
        <v>18</v>
      </c>
      <c r="D4923" s="2" t="s">
        <v>8835</v>
      </c>
      <c r="E4923" s="16"/>
      <c r="F4923" s="16" t="str">
        <f>IF(INDEX(I.Electricity.ES4U16C3,18)="","",INDEX(I.Electricity.ES4U16C3,18))</f>
        <v/>
      </c>
      <c r="G4923" s="16"/>
      <c r="H4923" s="1" t="str">
        <f t="shared" si="155"/>
        <v>Complete</v>
      </c>
      <c r="I4923" s="68" t="s">
        <v>6003</v>
      </c>
    </row>
    <row r="4924" spans="2:9" ht="15" customHeight="1" x14ac:dyDescent="0.25">
      <c r="B4924" s="9" t="s">
        <v>5985</v>
      </c>
      <c r="C4924" s="1">
        <v>19</v>
      </c>
      <c r="D4924" s="2" t="s">
        <v>8835</v>
      </c>
      <c r="E4924" s="16"/>
      <c r="F4924" s="16" t="str">
        <f>IF(INDEX(I.Electricity.ES4U16C3,19)="","",INDEX(I.Electricity.ES4U16C3,19))</f>
        <v/>
      </c>
      <c r="G4924" s="16"/>
      <c r="H4924" s="1" t="str">
        <f t="shared" si="155"/>
        <v>Complete</v>
      </c>
      <c r="I4924" s="68" t="s">
        <v>6004</v>
      </c>
    </row>
    <row r="4925" spans="2:9" ht="15" customHeight="1" x14ac:dyDescent="0.25">
      <c r="B4925" s="9" t="s">
        <v>5985</v>
      </c>
      <c r="C4925" s="1">
        <v>20</v>
      </c>
      <c r="D4925" s="2" t="s">
        <v>8835</v>
      </c>
      <c r="E4925" s="16"/>
      <c r="F4925" s="16" t="str">
        <f>IF(INDEX(I.Electricity.ES4U16C3,20)="","",INDEX(I.Electricity.ES4U16C3,20))</f>
        <v/>
      </c>
      <c r="G4925" s="16"/>
      <c r="H4925" s="1" t="str">
        <f t="shared" si="155"/>
        <v>Complete</v>
      </c>
      <c r="I4925" s="68" t="s">
        <v>6005</v>
      </c>
    </row>
    <row r="4926" spans="2:9" ht="15" customHeight="1" x14ac:dyDescent="0.25">
      <c r="B4926" s="7" t="s">
        <v>5985</v>
      </c>
      <c r="C4926" s="5">
        <v>21</v>
      </c>
      <c r="D4926" s="6" t="s">
        <v>8835</v>
      </c>
      <c r="E4926" s="76"/>
      <c r="F4926" s="76" t="str">
        <f>IF(INDEX(I.Electricity.ES4U16C3,21)="","",INDEX(I.Electricity.ES4U16C3,21))</f>
        <v/>
      </c>
      <c r="G4926" s="76"/>
      <c r="H4926" s="5" t="str">
        <f t="shared" si="155"/>
        <v>Complete</v>
      </c>
      <c r="I4926" s="71" t="s">
        <v>6006</v>
      </c>
    </row>
    <row r="4927" spans="2:9" ht="15" customHeight="1" x14ac:dyDescent="0.25">
      <c r="B4927" s="9" t="s">
        <v>6007</v>
      </c>
      <c r="C4927" s="1">
        <v>1</v>
      </c>
      <c r="D4927" s="2" t="s">
        <v>8836</v>
      </c>
      <c r="E4927" s="16"/>
      <c r="F4927" s="16" t="str">
        <f>IF(INDEX(I.Electricity.ES4U17C3,1)="","",INDEX(I.Electricity.ES4U17C3,1))</f>
        <v/>
      </c>
      <c r="G4927" s="16"/>
      <c r="H4927" s="1" t="str">
        <f t="shared" ref="H4927:H4947" si="156">IF(AND(I.Developer.ES4=TRUE,I.Facility.UnitCount&gt;=17,I.Developer.C3=TRUE,F4927=""),"Incomplete","Complete")</f>
        <v>Complete</v>
      </c>
      <c r="I4927" s="68" t="s">
        <v>6008</v>
      </c>
    </row>
    <row r="4928" spans="2:9" ht="15" customHeight="1" x14ac:dyDescent="0.25">
      <c r="B4928" s="9" t="s">
        <v>6007</v>
      </c>
      <c r="C4928" s="1">
        <v>2</v>
      </c>
      <c r="D4928" s="2" t="s">
        <v>8836</v>
      </c>
      <c r="E4928" s="16"/>
      <c r="F4928" s="16" t="str">
        <f>IF(INDEX(I.Electricity.ES4U17C3,2)="","",INDEX(I.Electricity.ES4U17C3,2))</f>
        <v/>
      </c>
      <c r="G4928" s="16"/>
      <c r="H4928" s="1" t="str">
        <f t="shared" si="156"/>
        <v>Complete</v>
      </c>
      <c r="I4928" s="68" t="s">
        <v>6009</v>
      </c>
    </row>
    <row r="4929" spans="2:9" ht="15" customHeight="1" x14ac:dyDescent="0.25">
      <c r="B4929" s="9" t="s">
        <v>6007</v>
      </c>
      <c r="C4929" s="1">
        <v>3</v>
      </c>
      <c r="D4929" s="2" t="s">
        <v>8836</v>
      </c>
      <c r="E4929" s="16"/>
      <c r="F4929" s="16" t="str">
        <f>IF(INDEX(I.Electricity.ES4U17C3,3)="","",INDEX(I.Electricity.ES4U17C3,3))</f>
        <v/>
      </c>
      <c r="G4929" s="16"/>
      <c r="H4929" s="1" t="str">
        <f t="shared" si="156"/>
        <v>Complete</v>
      </c>
      <c r="I4929" s="68" t="s">
        <v>6010</v>
      </c>
    </row>
    <row r="4930" spans="2:9" ht="15" customHeight="1" x14ac:dyDescent="0.25">
      <c r="B4930" s="9" t="s">
        <v>6007</v>
      </c>
      <c r="C4930" s="1">
        <v>4</v>
      </c>
      <c r="D4930" s="2" t="s">
        <v>8836</v>
      </c>
      <c r="E4930" s="16"/>
      <c r="F4930" s="16" t="str">
        <f>IF(INDEX(I.Electricity.ES4U17C3,4)="","",INDEX(I.Electricity.ES4U17C3,4))</f>
        <v/>
      </c>
      <c r="G4930" s="16"/>
      <c r="H4930" s="1" t="str">
        <f t="shared" si="156"/>
        <v>Complete</v>
      </c>
      <c r="I4930" s="68" t="s">
        <v>6011</v>
      </c>
    </row>
    <row r="4931" spans="2:9" ht="15" customHeight="1" x14ac:dyDescent="0.25">
      <c r="B4931" s="9" t="s">
        <v>6007</v>
      </c>
      <c r="C4931" s="1">
        <v>5</v>
      </c>
      <c r="D4931" s="2" t="s">
        <v>8836</v>
      </c>
      <c r="E4931" s="16"/>
      <c r="F4931" s="16" t="str">
        <f>IF(INDEX(I.Electricity.ES4U17C3,5)="","",INDEX(I.Electricity.ES4U17C3,5))</f>
        <v/>
      </c>
      <c r="G4931" s="16"/>
      <c r="H4931" s="1" t="str">
        <f t="shared" si="156"/>
        <v>Complete</v>
      </c>
      <c r="I4931" s="68" t="s">
        <v>6012</v>
      </c>
    </row>
    <row r="4932" spans="2:9" ht="15" customHeight="1" x14ac:dyDescent="0.25">
      <c r="B4932" s="9" t="s">
        <v>6007</v>
      </c>
      <c r="C4932" s="1">
        <v>6</v>
      </c>
      <c r="D4932" s="2" t="s">
        <v>8836</v>
      </c>
      <c r="E4932" s="16"/>
      <c r="F4932" s="16" t="str">
        <f>IF(INDEX(I.Electricity.ES4U17C3,6)="","",INDEX(I.Electricity.ES4U17C3,6))</f>
        <v/>
      </c>
      <c r="G4932" s="16"/>
      <c r="H4932" s="1" t="str">
        <f t="shared" si="156"/>
        <v>Complete</v>
      </c>
      <c r="I4932" s="68" t="s">
        <v>6013</v>
      </c>
    </row>
    <row r="4933" spans="2:9" ht="15" customHeight="1" x14ac:dyDescent="0.25">
      <c r="B4933" s="9" t="s">
        <v>6007</v>
      </c>
      <c r="C4933" s="1">
        <v>7</v>
      </c>
      <c r="D4933" s="2" t="s">
        <v>8836</v>
      </c>
      <c r="E4933" s="16"/>
      <c r="F4933" s="16" t="str">
        <f>IF(INDEX(I.Electricity.ES4U17C3,7)="","",INDEX(I.Electricity.ES4U17C3,7))</f>
        <v/>
      </c>
      <c r="G4933" s="16"/>
      <c r="H4933" s="1" t="str">
        <f t="shared" si="156"/>
        <v>Complete</v>
      </c>
      <c r="I4933" s="68" t="s">
        <v>6014</v>
      </c>
    </row>
    <row r="4934" spans="2:9" ht="15" customHeight="1" x14ac:dyDescent="0.25">
      <c r="B4934" s="9" t="s">
        <v>6007</v>
      </c>
      <c r="C4934" s="1">
        <v>8</v>
      </c>
      <c r="D4934" s="2" t="s">
        <v>8836</v>
      </c>
      <c r="E4934" s="16"/>
      <c r="F4934" s="16" t="str">
        <f>IF(INDEX(I.Electricity.ES4U17C3,8)="","",INDEX(I.Electricity.ES4U17C3,8))</f>
        <v/>
      </c>
      <c r="G4934" s="16"/>
      <c r="H4934" s="1" t="str">
        <f t="shared" si="156"/>
        <v>Complete</v>
      </c>
      <c r="I4934" s="68" t="s">
        <v>6015</v>
      </c>
    </row>
    <row r="4935" spans="2:9" ht="15" customHeight="1" x14ac:dyDescent="0.25">
      <c r="B4935" s="9" t="s">
        <v>6007</v>
      </c>
      <c r="C4935" s="1">
        <v>9</v>
      </c>
      <c r="D4935" s="2" t="s">
        <v>8836</v>
      </c>
      <c r="E4935" s="16"/>
      <c r="F4935" s="16" t="str">
        <f>IF(INDEX(I.Electricity.ES4U17C3,9)="","",INDEX(I.Electricity.ES4U17C3,9))</f>
        <v/>
      </c>
      <c r="G4935" s="16"/>
      <c r="H4935" s="1" t="str">
        <f t="shared" si="156"/>
        <v>Complete</v>
      </c>
      <c r="I4935" s="68" t="s">
        <v>6016</v>
      </c>
    </row>
    <row r="4936" spans="2:9" ht="15" customHeight="1" x14ac:dyDescent="0.25">
      <c r="B4936" s="9" t="s">
        <v>6007</v>
      </c>
      <c r="C4936" s="1">
        <v>10</v>
      </c>
      <c r="D4936" s="2" t="s">
        <v>8836</v>
      </c>
      <c r="E4936" s="16"/>
      <c r="F4936" s="16" t="str">
        <f>IF(INDEX(I.Electricity.ES4U17C3,10)="","",INDEX(I.Electricity.ES4U17C3,10))</f>
        <v/>
      </c>
      <c r="G4936" s="16"/>
      <c r="H4936" s="1" t="str">
        <f t="shared" si="156"/>
        <v>Complete</v>
      </c>
      <c r="I4936" s="68" t="s">
        <v>6017</v>
      </c>
    </row>
    <row r="4937" spans="2:9" ht="15" customHeight="1" x14ac:dyDescent="0.25">
      <c r="B4937" s="9" t="s">
        <v>6007</v>
      </c>
      <c r="C4937" s="1">
        <v>11</v>
      </c>
      <c r="D4937" s="2" t="s">
        <v>8836</v>
      </c>
      <c r="E4937" s="16"/>
      <c r="F4937" s="16" t="str">
        <f>IF(INDEX(I.Electricity.ES4U17C3,11)="","",INDEX(I.Electricity.ES4U17C3,11))</f>
        <v/>
      </c>
      <c r="G4937" s="16"/>
      <c r="H4937" s="1" t="str">
        <f t="shared" si="156"/>
        <v>Complete</v>
      </c>
      <c r="I4937" s="68" t="s">
        <v>6018</v>
      </c>
    </row>
    <row r="4938" spans="2:9" ht="15" customHeight="1" x14ac:dyDescent="0.25">
      <c r="B4938" s="9" t="s">
        <v>6007</v>
      </c>
      <c r="C4938" s="1">
        <v>12</v>
      </c>
      <c r="D4938" s="2" t="s">
        <v>8836</v>
      </c>
      <c r="E4938" s="16"/>
      <c r="F4938" s="16" t="str">
        <f>IF(INDEX(I.Electricity.ES4U17C3,12)="","",INDEX(I.Electricity.ES4U17C3,12))</f>
        <v/>
      </c>
      <c r="G4938" s="16"/>
      <c r="H4938" s="1" t="str">
        <f t="shared" si="156"/>
        <v>Complete</v>
      </c>
      <c r="I4938" s="68" t="s">
        <v>6019</v>
      </c>
    </row>
    <row r="4939" spans="2:9" ht="15" customHeight="1" x14ac:dyDescent="0.25">
      <c r="B4939" s="9" t="s">
        <v>6007</v>
      </c>
      <c r="C4939" s="1">
        <v>13</v>
      </c>
      <c r="D4939" s="2" t="s">
        <v>8836</v>
      </c>
      <c r="E4939" s="16"/>
      <c r="F4939" s="16" t="str">
        <f>IF(INDEX(I.Electricity.ES4U17C3,13)="","",INDEX(I.Electricity.ES4U17C3,13))</f>
        <v/>
      </c>
      <c r="G4939" s="16"/>
      <c r="H4939" s="1" t="str">
        <f t="shared" si="156"/>
        <v>Complete</v>
      </c>
      <c r="I4939" s="68" t="s">
        <v>6020</v>
      </c>
    </row>
    <row r="4940" spans="2:9" ht="15" customHeight="1" x14ac:dyDescent="0.25">
      <c r="B4940" s="9" t="s">
        <v>6007</v>
      </c>
      <c r="C4940" s="1">
        <v>14</v>
      </c>
      <c r="D4940" s="2" t="s">
        <v>8836</v>
      </c>
      <c r="E4940" s="16"/>
      <c r="F4940" s="16" t="str">
        <f>IF(INDEX(I.Electricity.ES4U17C3,14)="","",INDEX(I.Electricity.ES4U17C3,14))</f>
        <v/>
      </c>
      <c r="G4940" s="16"/>
      <c r="H4940" s="1" t="str">
        <f t="shared" si="156"/>
        <v>Complete</v>
      </c>
      <c r="I4940" s="68" t="s">
        <v>6021</v>
      </c>
    </row>
    <row r="4941" spans="2:9" ht="15" customHeight="1" x14ac:dyDescent="0.25">
      <c r="B4941" s="9" t="s">
        <v>6007</v>
      </c>
      <c r="C4941" s="1">
        <v>15</v>
      </c>
      <c r="D4941" s="2" t="s">
        <v>8836</v>
      </c>
      <c r="E4941" s="16"/>
      <c r="F4941" s="16" t="str">
        <f>IF(INDEX(I.Electricity.ES4U17C3,15)="","",INDEX(I.Electricity.ES4U17C3,15))</f>
        <v/>
      </c>
      <c r="G4941" s="16"/>
      <c r="H4941" s="1" t="str">
        <f t="shared" si="156"/>
        <v>Complete</v>
      </c>
      <c r="I4941" s="68" t="s">
        <v>6022</v>
      </c>
    </row>
    <row r="4942" spans="2:9" ht="15" customHeight="1" x14ac:dyDescent="0.25">
      <c r="B4942" s="9" t="s">
        <v>6007</v>
      </c>
      <c r="C4942" s="1">
        <v>16</v>
      </c>
      <c r="D4942" s="2" t="s">
        <v>8836</v>
      </c>
      <c r="E4942" s="16"/>
      <c r="F4942" s="16" t="str">
        <f>IF(INDEX(I.Electricity.ES4U17C3,16)="","",INDEX(I.Electricity.ES4U17C3,16))</f>
        <v/>
      </c>
      <c r="G4942" s="16"/>
      <c r="H4942" s="1" t="str">
        <f t="shared" si="156"/>
        <v>Complete</v>
      </c>
      <c r="I4942" s="68" t="s">
        <v>6023</v>
      </c>
    </row>
    <row r="4943" spans="2:9" ht="15" customHeight="1" x14ac:dyDescent="0.25">
      <c r="B4943" s="9" t="s">
        <v>6007</v>
      </c>
      <c r="C4943" s="1">
        <v>17</v>
      </c>
      <c r="D4943" s="2" t="s">
        <v>8836</v>
      </c>
      <c r="E4943" s="16"/>
      <c r="F4943" s="16" t="str">
        <f>IF(INDEX(I.Electricity.ES4U17C3,17)="","",INDEX(I.Electricity.ES4U17C3,17))</f>
        <v/>
      </c>
      <c r="G4943" s="16"/>
      <c r="H4943" s="1" t="str">
        <f t="shared" si="156"/>
        <v>Complete</v>
      </c>
      <c r="I4943" s="68" t="s">
        <v>6024</v>
      </c>
    </row>
    <row r="4944" spans="2:9" ht="15" customHeight="1" x14ac:dyDescent="0.25">
      <c r="B4944" s="9" t="s">
        <v>6007</v>
      </c>
      <c r="C4944" s="1">
        <v>18</v>
      </c>
      <c r="D4944" s="2" t="s">
        <v>8836</v>
      </c>
      <c r="E4944" s="16"/>
      <c r="F4944" s="16" t="str">
        <f>IF(INDEX(I.Electricity.ES4U17C3,18)="","",INDEX(I.Electricity.ES4U17C3,18))</f>
        <v/>
      </c>
      <c r="G4944" s="16"/>
      <c r="H4944" s="1" t="str">
        <f t="shared" si="156"/>
        <v>Complete</v>
      </c>
      <c r="I4944" s="68" t="s">
        <v>6025</v>
      </c>
    </row>
    <row r="4945" spans="2:9" ht="15" customHeight="1" x14ac:dyDescent="0.25">
      <c r="B4945" s="9" t="s">
        <v>6007</v>
      </c>
      <c r="C4945" s="1">
        <v>19</v>
      </c>
      <c r="D4945" s="2" t="s">
        <v>8836</v>
      </c>
      <c r="E4945" s="16"/>
      <c r="F4945" s="16" t="str">
        <f>IF(INDEX(I.Electricity.ES4U17C3,19)="","",INDEX(I.Electricity.ES4U17C3,19))</f>
        <v/>
      </c>
      <c r="G4945" s="16"/>
      <c r="H4945" s="1" t="str">
        <f t="shared" si="156"/>
        <v>Complete</v>
      </c>
      <c r="I4945" s="68" t="s">
        <v>6026</v>
      </c>
    </row>
    <row r="4946" spans="2:9" ht="15" customHeight="1" x14ac:dyDescent="0.25">
      <c r="B4946" s="9" t="s">
        <v>6007</v>
      </c>
      <c r="C4946" s="1">
        <v>20</v>
      </c>
      <c r="D4946" s="2" t="s">
        <v>8836</v>
      </c>
      <c r="E4946" s="16"/>
      <c r="F4946" s="16" t="str">
        <f>IF(INDEX(I.Electricity.ES4U17C3,20)="","",INDEX(I.Electricity.ES4U17C3,20))</f>
        <v/>
      </c>
      <c r="G4946" s="16"/>
      <c r="H4946" s="1" t="str">
        <f t="shared" si="156"/>
        <v>Complete</v>
      </c>
      <c r="I4946" s="68" t="s">
        <v>6027</v>
      </c>
    </row>
    <row r="4947" spans="2:9" ht="15" customHeight="1" x14ac:dyDescent="0.25">
      <c r="B4947" s="7" t="s">
        <v>6007</v>
      </c>
      <c r="C4947" s="5">
        <v>21</v>
      </c>
      <c r="D4947" s="6" t="s">
        <v>8836</v>
      </c>
      <c r="E4947" s="76"/>
      <c r="F4947" s="76" t="str">
        <f>IF(INDEX(I.Electricity.ES4U17C3,21)="","",INDEX(I.Electricity.ES4U17C3,21))</f>
        <v/>
      </c>
      <c r="G4947" s="76"/>
      <c r="H4947" s="5" t="str">
        <f t="shared" si="156"/>
        <v>Complete</v>
      </c>
      <c r="I4947" s="71" t="s">
        <v>6028</v>
      </c>
    </row>
    <row r="4948" spans="2:9" ht="15" customHeight="1" x14ac:dyDescent="0.25">
      <c r="B4948" s="9" t="s">
        <v>6029</v>
      </c>
      <c r="C4948" s="1">
        <v>1</v>
      </c>
      <c r="D4948" s="2" t="s">
        <v>8837</v>
      </c>
      <c r="E4948" s="16"/>
      <c r="F4948" s="16" t="str">
        <f>IF(INDEX(I.Electricity.ES4U18C3,1)="","",INDEX(I.Electricity.ES4U18C3,1))</f>
        <v/>
      </c>
      <c r="G4948" s="16"/>
      <c r="H4948" s="1" t="str">
        <f t="shared" ref="H4948:H4968" si="157">IF(AND(I.Developer.ES4=TRUE,I.Facility.UnitCount&gt;=18,I.Developer.C3=TRUE,F4948=""),"Incomplete","Complete")</f>
        <v>Complete</v>
      </c>
      <c r="I4948" s="68" t="s">
        <v>6030</v>
      </c>
    </row>
    <row r="4949" spans="2:9" ht="15" customHeight="1" x14ac:dyDescent="0.25">
      <c r="B4949" s="9" t="s">
        <v>6029</v>
      </c>
      <c r="C4949" s="1">
        <v>2</v>
      </c>
      <c r="D4949" s="2" t="s">
        <v>8837</v>
      </c>
      <c r="E4949" s="16"/>
      <c r="F4949" s="16" t="str">
        <f>IF(INDEX(I.Electricity.ES4U18C3,2)="","",INDEX(I.Electricity.ES4U18C3,2))</f>
        <v/>
      </c>
      <c r="G4949" s="16"/>
      <c r="H4949" s="1" t="str">
        <f t="shared" si="157"/>
        <v>Complete</v>
      </c>
      <c r="I4949" s="68" t="s">
        <v>6031</v>
      </c>
    </row>
    <row r="4950" spans="2:9" ht="15" customHeight="1" x14ac:dyDescent="0.25">
      <c r="B4950" s="9" t="s">
        <v>6029</v>
      </c>
      <c r="C4950" s="1">
        <v>3</v>
      </c>
      <c r="D4950" s="2" t="s">
        <v>8837</v>
      </c>
      <c r="E4950" s="16"/>
      <c r="F4950" s="16" t="str">
        <f>IF(INDEX(I.Electricity.ES4U18C3,3)="","",INDEX(I.Electricity.ES4U18C3,3))</f>
        <v/>
      </c>
      <c r="G4950" s="16"/>
      <c r="H4950" s="1" t="str">
        <f t="shared" si="157"/>
        <v>Complete</v>
      </c>
      <c r="I4950" s="68" t="s">
        <v>6032</v>
      </c>
    </row>
    <row r="4951" spans="2:9" ht="15" customHeight="1" x14ac:dyDescent="0.25">
      <c r="B4951" s="9" t="s">
        <v>6029</v>
      </c>
      <c r="C4951" s="1">
        <v>4</v>
      </c>
      <c r="D4951" s="2" t="s">
        <v>8837</v>
      </c>
      <c r="E4951" s="16"/>
      <c r="F4951" s="16" t="str">
        <f>IF(INDEX(I.Electricity.ES4U18C3,4)="","",INDEX(I.Electricity.ES4U18C3,4))</f>
        <v/>
      </c>
      <c r="G4951" s="16"/>
      <c r="H4951" s="1" t="str">
        <f t="shared" si="157"/>
        <v>Complete</v>
      </c>
      <c r="I4951" s="68" t="s">
        <v>6033</v>
      </c>
    </row>
    <row r="4952" spans="2:9" ht="15" customHeight="1" x14ac:dyDescent="0.25">
      <c r="B4952" s="9" t="s">
        <v>6029</v>
      </c>
      <c r="C4952" s="1">
        <v>5</v>
      </c>
      <c r="D4952" s="2" t="s">
        <v>8837</v>
      </c>
      <c r="E4952" s="16"/>
      <c r="F4952" s="16" t="str">
        <f>IF(INDEX(I.Electricity.ES4U18C3,5)="","",INDEX(I.Electricity.ES4U18C3,5))</f>
        <v/>
      </c>
      <c r="G4952" s="16"/>
      <c r="H4952" s="1" t="str">
        <f t="shared" si="157"/>
        <v>Complete</v>
      </c>
      <c r="I4952" s="68" t="s">
        <v>6034</v>
      </c>
    </row>
    <row r="4953" spans="2:9" ht="15" customHeight="1" x14ac:dyDescent="0.25">
      <c r="B4953" s="9" t="s">
        <v>6029</v>
      </c>
      <c r="C4953" s="1">
        <v>6</v>
      </c>
      <c r="D4953" s="2" t="s">
        <v>8837</v>
      </c>
      <c r="E4953" s="16"/>
      <c r="F4953" s="16" t="str">
        <f>IF(INDEX(I.Electricity.ES4U18C3,6)="","",INDEX(I.Electricity.ES4U18C3,6))</f>
        <v/>
      </c>
      <c r="G4953" s="16"/>
      <c r="H4953" s="1" t="str">
        <f t="shared" si="157"/>
        <v>Complete</v>
      </c>
      <c r="I4953" s="68" t="s">
        <v>6035</v>
      </c>
    </row>
    <row r="4954" spans="2:9" ht="15" customHeight="1" x14ac:dyDescent="0.25">
      <c r="B4954" s="9" t="s">
        <v>6029</v>
      </c>
      <c r="C4954" s="1">
        <v>7</v>
      </c>
      <c r="D4954" s="2" t="s">
        <v>8837</v>
      </c>
      <c r="E4954" s="16"/>
      <c r="F4954" s="16" t="str">
        <f>IF(INDEX(I.Electricity.ES4U18C3,7)="","",INDEX(I.Electricity.ES4U18C3,7))</f>
        <v/>
      </c>
      <c r="G4954" s="16"/>
      <c r="H4954" s="1" t="str">
        <f t="shared" si="157"/>
        <v>Complete</v>
      </c>
      <c r="I4954" s="68" t="s">
        <v>6036</v>
      </c>
    </row>
    <row r="4955" spans="2:9" ht="15" customHeight="1" x14ac:dyDescent="0.25">
      <c r="B4955" s="9" t="s">
        <v>6029</v>
      </c>
      <c r="C4955" s="1">
        <v>8</v>
      </c>
      <c r="D4955" s="2" t="s">
        <v>8837</v>
      </c>
      <c r="E4955" s="16"/>
      <c r="F4955" s="16" t="str">
        <f>IF(INDEX(I.Electricity.ES4U18C3,8)="","",INDEX(I.Electricity.ES4U18C3,8))</f>
        <v/>
      </c>
      <c r="G4955" s="16"/>
      <c r="H4955" s="1" t="str">
        <f t="shared" si="157"/>
        <v>Complete</v>
      </c>
      <c r="I4955" s="68" t="s">
        <v>6037</v>
      </c>
    </row>
    <row r="4956" spans="2:9" ht="15" customHeight="1" x14ac:dyDescent="0.25">
      <c r="B4956" s="9" t="s">
        <v>6029</v>
      </c>
      <c r="C4956" s="1">
        <v>9</v>
      </c>
      <c r="D4956" s="2" t="s">
        <v>8837</v>
      </c>
      <c r="E4956" s="16"/>
      <c r="F4956" s="16" t="str">
        <f>IF(INDEX(I.Electricity.ES4U18C3,9)="","",INDEX(I.Electricity.ES4U18C3,9))</f>
        <v/>
      </c>
      <c r="G4956" s="16"/>
      <c r="H4956" s="1" t="str">
        <f t="shared" si="157"/>
        <v>Complete</v>
      </c>
      <c r="I4956" s="68" t="s">
        <v>6038</v>
      </c>
    </row>
    <row r="4957" spans="2:9" ht="15" customHeight="1" x14ac:dyDescent="0.25">
      <c r="B4957" s="9" t="s">
        <v>6029</v>
      </c>
      <c r="C4957" s="1">
        <v>10</v>
      </c>
      <c r="D4957" s="2" t="s">
        <v>8837</v>
      </c>
      <c r="E4957" s="16"/>
      <c r="F4957" s="16" t="str">
        <f>IF(INDEX(I.Electricity.ES4U18C3,10)="","",INDEX(I.Electricity.ES4U18C3,10))</f>
        <v/>
      </c>
      <c r="G4957" s="16"/>
      <c r="H4957" s="1" t="str">
        <f t="shared" si="157"/>
        <v>Complete</v>
      </c>
      <c r="I4957" s="68" t="s">
        <v>6039</v>
      </c>
    </row>
    <row r="4958" spans="2:9" ht="15" customHeight="1" x14ac:dyDescent="0.25">
      <c r="B4958" s="9" t="s">
        <v>6029</v>
      </c>
      <c r="C4958" s="1">
        <v>11</v>
      </c>
      <c r="D4958" s="2" t="s">
        <v>8837</v>
      </c>
      <c r="E4958" s="16"/>
      <c r="F4958" s="16" t="str">
        <f>IF(INDEX(I.Electricity.ES4U18C3,11)="","",INDEX(I.Electricity.ES4U18C3,11))</f>
        <v/>
      </c>
      <c r="G4958" s="16"/>
      <c r="H4958" s="1" t="str">
        <f t="shared" si="157"/>
        <v>Complete</v>
      </c>
      <c r="I4958" s="68" t="s">
        <v>6040</v>
      </c>
    </row>
    <row r="4959" spans="2:9" ht="15" customHeight="1" x14ac:dyDescent="0.25">
      <c r="B4959" s="9" t="s">
        <v>6029</v>
      </c>
      <c r="C4959" s="1">
        <v>12</v>
      </c>
      <c r="D4959" s="2" t="s">
        <v>8837</v>
      </c>
      <c r="E4959" s="16"/>
      <c r="F4959" s="16" t="str">
        <f>IF(INDEX(I.Electricity.ES4U18C3,12)="","",INDEX(I.Electricity.ES4U18C3,12))</f>
        <v/>
      </c>
      <c r="G4959" s="16"/>
      <c r="H4959" s="1" t="str">
        <f t="shared" si="157"/>
        <v>Complete</v>
      </c>
      <c r="I4959" s="68" t="s">
        <v>6041</v>
      </c>
    </row>
    <row r="4960" spans="2:9" ht="15" customHeight="1" x14ac:dyDescent="0.25">
      <c r="B4960" s="9" t="s">
        <v>6029</v>
      </c>
      <c r="C4960" s="1">
        <v>13</v>
      </c>
      <c r="D4960" s="2" t="s">
        <v>8837</v>
      </c>
      <c r="E4960" s="16"/>
      <c r="F4960" s="16" t="str">
        <f>IF(INDEX(I.Electricity.ES4U18C3,13)="","",INDEX(I.Electricity.ES4U18C3,13))</f>
        <v/>
      </c>
      <c r="G4960" s="16"/>
      <c r="H4960" s="1" t="str">
        <f t="shared" si="157"/>
        <v>Complete</v>
      </c>
      <c r="I4960" s="68" t="s">
        <v>6042</v>
      </c>
    </row>
    <row r="4961" spans="2:9" ht="15" customHeight="1" x14ac:dyDescent="0.25">
      <c r="B4961" s="9" t="s">
        <v>6029</v>
      </c>
      <c r="C4961" s="1">
        <v>14</v>
      </c>
      <c r="D4961" s="2" t="s">
        <v>8837</v>
      </c>
      <c r="E4961" s="16"/>
      <c r="F4961" s="16" t="str">
        <f>IF(INDEX(I.Electricity.ES4U18C3,14)="","",INDEX(I.Electricity.ES4U18C3,14))</f>
        <v/>
      </c>
      <c r="G4961" s="16"/>
      <c r="H4961" s="1" t="str">
        <f t="shared" si="157"/>
        <v>Complete</v>
      </c>
      <c r="I4961" s="68" t="s">
        <v>6043</v>
      </c>
    </row>
    <row r="4962" spans="2:9" ht="15" customHeight="1" x14ac:dyDescent="0.25">
      <c r="B4962" s="9" t="s">
        <v>6029</v>
      </c>
      <c r="C4962" s="1">
        <v>15</v>
      </c>
      <c r="D4962" s="2" t="s">
        <v>8837</v>
      </c>
      <c r="E4962" s="16"/>
      <c r="F4962" s="16" t="str">
        <f>IF(INDEX(I.Electricity.ES4U18C3,15)="","",INDEX(I.Electricity.ES4U18C3,15))</f>
        <v/>
      </c>
      <c r="G4962" s="16"/>
      <c r="H4962" s="1" t="str">
        <f t="shared" si="157"/>
        <v>Complete</v>
      </c>
      <c r="I4962" s="68" t="s">
        <v>6044</v>
      </c>
    </row>
    <row r="4963" spans="2:9" ht="15" customHeight="1" x14ac:dyDescent="0.25">
      <c r="B4963" s="9" t="s">
        <v>6029</v>
      </c>
      <c r="C4963" s="1">
        <v>16</v>
      </c>
      <c r="D4963" s="2" t="s">
        <v>8837</v>
      </c>
      <c r="E4963" s="16"/>
      <c r="F4963" s="16" t="str">
        <f>IF(INDEX(I.Electricity.ES4U18C3,16)="","",INDEX(I.Electricity.ES4U18C3,16))</f>
        <v/>
      </c>
      <c r="G4963" s="16"/>
      <c r="H4963" s="1" t="str">
        <f t="shared" si="157"/>
        <v>Complete</v>
      </c>
      <c r="I4963" s="68" t="s">
        <v>6045</v>
      </c>
    </row>
    <row r="4964" spans="2:9" ht="15" customHeight="1" x14ac:dyDescent="0.25">
      <c r="B4964" s="9" t="s">
        <v>6029</v>
      </c>
      <c r="C4964" s="1">
        <v>17</v>
      </c>
      <c r="D4964" s="2" t="s">
        <v>8837</v>
      </c>
      <c r="E4964" s="16"/>
      <c r="F4964" s="16" t="str">
        <f>IF(INDEX(I.Electricity.ES4U18C3,17)="","",INDEX(I.Electricity.ES4U18C3,17))</f>
        <v/>
      </c>
      <c r="G4964" s="16"/>
      <c r="H4964" s="1" t="str">
        <f t="shared" si="157"/>
        <v>Complete</v>
      </c>
      <c r="I4964" s="68" t="s">
        <v>6046</v>
      </c>
    </row>
    <row r="4965" spans="2:9" ht="15" customHeight="1" x14ac:dyDescent="0.25">
      <c r="B4965" s="9" t="s">
        <v>6029</v>
      </c>
      <c r="C4965" s="1">
        <v>18</v>
      </c>
      <c r="D4965" s="2" t="s">
        <v>8837</v>
      </c>
      <c r="E4965" s="16"/>
      <c r="F4965" s="16" t="str">
        <f>IF(INDEX(I.Electricity.ES4U18C3,18)="","",INDEX(I.Electricity.ES4U18C3,18))</f>
        <v/>
      </c>
      <c r="G4965" s="16"/>
      <c r="H4965" s="1" t="str">
        <f t="shared" si="157"/>
        <v>Complete</v>
      </c>
      <c r="I4965" s="68" t="s">
        <v>6047</v>
      </c>
    </row>
    <row r="4966" spans="2:9" ht="15" customHeight="1" x14ac:dyDescent="0.25">
      <c r="B4966" s="9" t="s">
        <v>6029</v>
      </c>
      <c r="C4966" s="1">
        <v>19</v>
      </c>
      <c r="D4966" s="2" t="s">
        <v>8837</v>
      </c>
      <c r="E4966" s="16"/>
      <c r="F4966" s="16" t="str">
        <f>IF(INDEX(I.Electricity.ES4U18C3,19)="","",INDEX(I.Electricity.ES4U18C3,19))</f>
        <v/>
      </c>
      <c r="G4966" s="16"/>
      <c r="H4966" s="1" t="str">
        <f t="shared" si="157"/>
        <v>Complete</v>
      </c>
      <c r="I4966" s="68" t="s">
        <v>6048</v>
      </c>
    </row>
    <row r="4967" spans="2:9" ht="15" customHeight="1" x14ac:dyDescent="0.25">
      <c r="B4967" s="9" t="s">
        <v>6029</v>
      </c>
      <c r="C4967" s="1">
        <v>20</v>
      </c>
      <c r="D4967" s="2" t="s">
        <v>8837</v>
      </c>
      <c r="E4967" s="16"/>
      <c r="F4967" s="16" t="str">
        <f>IF(INDEX(I.Electricity.ES4U18C3,20)="","",INDEX(I.Electricity.ES4U18C3,20))</f>
        <v/>
      </c>
      <c r="G4967" s="16"/>
      <c r="H4967" s="1" t="str">
        <f t="shared" si="157"/>
        <v>Complete</v>
      </c>
      <c r="I4967" s="68" t="s">
        <v>6049</v>
      </c>
    </row>
    <row r="4968" spans="2:9" ht="15" customHeight="1" x14ac:dyDescent="0.25">
      <c r="B4968" s="7" t="s">
        <v>6029</v>
      </c>
      <c r="C4968" s="5">
        <v>21</v>
      </c>
      <c r="D4968" s="6" t="s">
        <v>8837</v>
      </c>
      <c r="E4968" s="76"/>
      <c r="F4968" s="76" t="str">
        <f>IF(INDEX(I.Electricity.ES4U18C3,21)="","",INDEX(I.Electricity.ES4U18C3,21))</f>
        <v/>
      </c>
      <c r="G4968" s="76"/>
      <c r="H4968" s="5" t="str">
        <f t="shared" si="157"/>
        <v>Complete</v>
      </c>
      <c r="I4968" s="71" t="s">
        <v>6050</v>
      </c>
    </row>
    <row r="4969" spans="2:9" ht="15" customHeight="1" x14ac:dyDescent="0.25">
      <c r="B4969" s="9" t="s">
        <v>6051</v>
      </c>
      <c r="C4969" s="1">
        <v>1</v>
      </c>
      <c r="D4969" s="2" t="s">
        <v>8838</v>
      </c>
      <c r="E4969" s="16"/>
      <c r="F4969" s="16" t="str">
        <f>IF(INDEX(I.Electricity.ES4U19C3,1)="","",INDEX(I.Electricity.ES4U19C3,1))</f>
        <v/>
      </c>
      <c r="G4969" s="16"/>
      <c r="H4969" s="1" t="str">
        <f t="shared" ref="H4969:H4989" si="158">IF(AND(I.Developer.ES4=TRUE,I.Facility.UnitCount&gt;=19,I.Developer.C3=TRUE,F4969=""),"Incomplete","Complete")</f>
        <v>Complete</v>
      </c>
      <c r="I4969" s="68" t="s">
        <v>6052</v>
      </c>
    </row>
    <row r="4970" spans="2:9" ht="15" customHeight="1" x14ac:dyDescent="0.25">
      <c r="B4970" s="9" t="s">
        <v>6051</v>
      </c>
      <c r="C4970" s="1">
        <v>2</v>
      </c>
      <c r="D4970" s="2" t="s">
        <v>8838</v>
      </c>
      <c r="E4970" s="16"/>
      <c r="F4970" s="16" t="str">
        <f>IF(INDEX(I.Electricity.ES4U19C3,2)="","",INDEX(I.Electricity.ES4U19C3,2))</f>
        <v/>
      </c>
      <c r="G4970" s="16"/>
      <c r="H4970" s="1" t="str">
        <f t="shared" si="158"/>
        <v>Complete</v>
      </c>
      <c r="I4970" s="68" t="s">
        <v>6053</v>
      </c>
    </row>
    <row r="4971" spans="2:9" ht="15" customHeight="1" x14ac:dyDescent="0.25">
      <c r="B4971" s="9" t="s">
        <v>6051</v>
      </c>
      <c r="C4971" s="1">
        <v>3</v>
      </c>
      <c r="D4971" s="2" t="s">
        <v>8838</v>
      </c>
      <c r="E4971" s="16"/>
      <c r="F4971" s="16" t="str">
        <f>IF(INDEX(I.Electricity.ES4U19C3,3)="","",INDEX(I.Electricity.ES4U19C3,3))</f>
        <v/>
      </c>
      <c r="G4971" s="16"/>
      <c r="H4971" s="1" t="str">
        <f t="shared" si="158"/>
        <v>Complete</v>
      </c>
      <c r="I4971" s="68" t="s">
        <v>6054</v>
      </c>
    </row>
    <row r="4972" spans="2:9" ht="15" customHeight="1" x14ac:dyDescent="0.25">
      <c r="B4972" s="9" t="s">
        <v>6051</v>
      </c>
      <c r="C4972" s="1">
        <v>4</v>
      </c>
      <c r="D4972" s="2" t="s">
        <v>8838</v>
      </c>
      <c r="E4972" s="16"/>
      <c r="F4972" s="16" t="str">
        <f>IF(INDEX(I.Electricity.ES4U19C3,4)="","",INDEX(I.Electricity.ES4U19C3,4))</f>
        <v/>
      </c>
      <c r="G4972" s="16"/>
      <c r="H4972" s="1" t="str">
        <f t="shared" si="158"/>
        <v>Complete</v>
      </c>
      <c r="I4972" s="68" t="s">
        <v>6055</v>
      </c>
    </row>
    <row r="4973" spans="2:9" ht="15" customHeight="1" x14ac:dyDescent="0.25">
      <c r="B4973" s="9" t="s">
        <v>6051</v>
      </c>
      <c r="C4973" s="1">
        <v>5</v>
      </c>
      <c r="D4973" s="2" t="s">
        <v>8838</v>
      </c>
      <c r="E4973" s="16"/>
      <c r="F4973" s="16" t="str">
        <f>IF(INDEX(I.Electricity.ES4U19C3,5)="","",INDEX(I.Electricity.ES4U19C3,5))</f>
        <v/>
      </c>
      <c r="G4973" s="16"/>
      <c r="H4973" s="1" t="str">
        <f t="shared" si="158"/>
        <v>Complete</v>
      </c>
      <c r="I4973" s="68" t="s">
        <v>6056</v>
      </c>
    </row>
    <row r="4974" spans="2:9" ht="15" customHeight="1" x14ac:dyDescent="0.25">
      <c r="B4974" s="9" t="s">
        <v>6051</v>
      </c>
      <c r="C4974" s="1">
        <v>6</v>
      </c>
      <c r="D4974" s="2" t="s">
        <v>8838</v>
      </c>
      <c r="E4974" s="16"/>
      <c r="F4974" s="16" t="str">
        <f>IF(INDEX(I.Electricity.ES4U19C3,6)="","",INDEX(I.Electricity.ES4U19C3,6))</f>
        <v/>
      </c>
      <c r="G4974" s="16"/>
      <c r="H4974" s="1" t="str">
        <f t="shared" si="158"/>
        <v>Complete</v>
      </c>
      <c r="I4974" s="68" t="s">
        <v>6057</v>
      </c>
    </row>
    <row r="4975" spans="2:9" ht="15" customHeight="1" x14ac:dyDescent="0.25">
      <c r="B4975" s="9" t="s">
        <v>6051</v>
      </c>
      <c r="C4975" s="1">
        <v>7</v>
      </c>
      <c r="D4975" s="2" t="s">
        <v>8838</v>
      </c>
      <c r="E4975" s="16"/>
      <c r="F4975" s="16" t="str">
        <f>IF(INDEX(I.Electricity.ES4U19C3,7)="","",INDEX(I.Electricity.ES4U19C3,7))</f>
        <v/>
      </c>
      <c r="G4975" s="16"/>
      <c r="H4975" s="1" t="str">
        <f t="shared" si="158"/>
        <v>Complete</v>
      </c>
      <c r="I4975" s="68" t="s">
        <v>6058</v>
      </c>
    </row>
    <row r="4976" spans="2:9" ht="15" customHeight="1" x14ac:dyDescent="0.25">
      <c r="B4976" s="9" t="s">
        <v>6051</v>
      </c>
      <c r="C4976" s="1">
        <v>8</v>
      </c>
      <c r="D4976" s="2" t="s">
        <v>8838</v>
      </c>
      <c r="E4976" s="16"/>
      <c r="F4976" s="16" t="str">
        <f>IF(INDEX(I.Electricity.ES4U19C3,8)="","",INDEX(I.Electricity.ES4U19C3,8))</f>
        <v/>
      </c>
      <c r="G4976" s="16"/>
      <c r="H4976" s="1" t="str">
        <f t="shared" si="158"/>
        <v>Complete</v>
      </c>
      <c r="I4976" s="68" t="s">
        <v>6059</v>
      </c>
    </row>
    <row r="4977" spans="2:9" ht="15" customHeight="1" x14ac:dyDescent="0.25">
      <c r="B4977" s="9" t="s">
        <v>6051</v>
      </c>
      <c r="C4977" s="1">
        <v>9</v>
      </c>
      <c r="D4977" s="2" t="s">
        <v>8838</v>
      </c>
      <c r="E4977" s="16"/>
      <c r="F4977" s="16" t="str">
        <f>IF(INDEX(I.Electricity.ES4U19C3,9)="","",INDEX(I.Electricity.ES4U19C3,9))</f>
        <v/>
      </c>
      <c r="G4977" s="16"/>
      <c r="H4977" s="1" t="str">
        <f t="shared" si="158"/>
        <v>Complete</v>
      </c>
      <c r="I4977" s="68" t="s">
        <v>6060</v>
      </c>
    </row>
    <row r="4978" spans="2:9" ht="15" customHeight="1" x14ac:dyDescent="0.25">
      <c r="B4978" s="9" t="s">
        <v>6051</v>
      </c>
      <c r="C4978" s="1">
        <v>10</v>
      </c>
      <c r="D4978" s="2" t="s">
        <v>8838</v>
      </c>
      <c r="E4978" s="16"/>
      <c r="F4978" s="16" t="str">
        <f>IF(INDEX(I.Electricity.ES4U19C3,10)="","",INDEX(I.Electricity.ES4U19C3,10))</f>
        <v/>
      </c>
      <c r="G4978" s="16"/>
      <c r="H4978" s="1" t="str">
        <f t="shared" si="158"/>
        <v>Complete</v>
      </c>
      <c r="I4978" s="68" t="s">
        <v>6061</v>
      </c>
    </row>
    <row r="4979" spans="2:9" ht="15" customHeight="1" x14ac:dyDescent="0.25">
      <c r="B4979" s="9" t="s">
        <v>6051</v>
      </c>
      <c r="C4979" s="1">
        <v>11</v>
      </c>
      <c r="D4979" s="2" t="s">
        <v>8838</v>
      </c>
      <c r="E4979" s="16"/>
      <c r="F4979" s="16" t="str">
        <f>IF(INDEX(I.Electricity.ES4U19C3,11)="","",INDEX(I.Electricity.ES4U19C3,11))</f>
        <v/>
      </c>
      <c r="G4979" s="16"/>
      <c r="H4979" s="1" t="str">
        <f t="shared" si="158"/>
        <v>Complete</v>
      </c>
      <c r="I4979" s="68" t="s">
        <v>6062</v>
      </c>
    </row>
    <row r="4980" spans="2:9" ht="15" customHeight="1" x14ac:dyDescent="0.25">
      <c r="B4980" s="9" t="s">
        <v>6051</v>
      </c>
      <c r="C4980" s="1">
        <v>12</v>
      </c>
      <c r="D4980" s="2" t="s">
        <v>8838</v>
      </c>
      <c r="E4980" s="16"/>
      <c r="F4980" s="16" t="str">
        <f>IF(INDEX(I.Electricity.ES4U19C3,12)="","",INDEX(I.Electricity.ES4U19C3,12))</f>
        <v/>
      </c>
      <c r="G4980" s="16"/>
      <c r="H4980" s="1" t="str">
        <f t="shared" si="158"/>
        <v>Complete</v>
      </c>
      <c r="I4980" s="68" t="s">
        <v>6063</v>
      </c>
    </row>
    <row r="4981" spans="2:9" ht="15" customHeight="1" x14ac:dyDescent="0.25">
      <c r="B4981" s="9" t="s">
        <v>6051</v>
      </c>
      <c r="C4981" s="1">
        <v>13</v>
      </c>
      <c r="D4981" s="2" t="s">
        <v>8838</v>
      </c>
      <c r="E4981" s="16"/>
      <c r="F4981" s="16" t="str">
        <f>IF(INDEX(I.Electricity.ES4U19C3,13)="","",INDEX(I.Electricity.ES4U19C3,13))</f>
        <v/>
      </c>
      <c r="G4981" s="16"/>
      <c r="H4981" s="1" t="str">
        <f t="shared" si="158"/>
        <v>Complete</v>
      </c>
      <c r="I4981" s="68" t="s">
        <v>6064</v>
      </c>
    </row>
    <row r="4982" spans="2:9" ht="15" customHeight="1" x14ac:dyDescent="0.25">
      <c r="B4982" s="9" t="s">
        <v>6051</v>
      </c>
      <c r="C4982" s="1">
        <v>14</v>
      </c>
      <c r="D4982" s="2" t="s">
        <v>8838</v>
      </c>
      <c r="E4982" s="16"/>
      <c r="F4982" s="16" t="str">
        <f>IF(INDEX(I.Electricity.ES4U19C3,14)="","",INDEX(I.Electricity.ES4U19C3,14))</f>
        <v/>
      </c>
      <c r="G4982" s="16"/>
      <c r="H4982" s="1" t="str">
        <f t="shared" si="158"/>
        <v>Complete</v>
      </c>
      <c r="I4982" s="68" t="s">
        <v>6065</v>
      </c>
    </row>
    <row r="4983" spans="2:9" ht="15" customHeight="1" x14ac:dyDescent="0.25">
      <c r="B4983" s="9" t="s">
        <v>6051</v>
      </c>
      <c r="C4983" s="1">
        <v>15</v>
      </c>
      <c r="D4983" s="2" t="s">
        <v>8838</v>
      </c>
      <c r="E4983" s="16"/>
      <c r="F4983" s="16" t="str">
        <f>IF(INDEX(I.Electricity.ES4U19C3,15)="","",INDEX(I.Electricity.ES4U19C3,15))</f>
        <v/>
      </c>
      <c r="G4983" s="16"/>
      <c r="H4983" s="1" t="str">
        <f t="shared" si="158"/>
        <v>Complete</v>
      </c>
      <c r="I4983" s="68" t="s">
        <v>6066</v>
      </c>
    </row>
    <row r="4984" spans="2:9" ht="15" customHeight="1" x14ac:dyDescent="0.25">
      <c r="B4984" s="9" t="s">
        <v>6051</v>
      </c>
      <c r="C4984" s="1">
        <v>16</v>
      </c>
      <c r="D4984" s="2" t="s">
        <v>8838</v>
      </c>
      <c r="E4984" s="16"/>
      <c r="F4984" s="16" t="str">
        <f>IF(INDEX(I.Electricity.ES4U19C3,16)="","",INDEX(I.Electricity.ES4U19C3,16))</f>
        <v/>
      </c>
      <c r="G4984" s="16"/>
      <c r="H4984" s="1" t="str">
        <f t="shared" si="158"/>
        <v>Complete</v>
      </c>
      <c r="I4984" s="68" t="s">
        <v>6067</v>
      </c>
    </row>
    <row r="4985" spans="2:9" ht="15" customHeight="1" x14ac:dyDescent="0.25">
      <c r="B4985" s="9" t="s">
        <v>6051</v>
      </c>
      <c r="C4985" s="1">
        <v>17</v>
      </c>
      <c r="D4985" s="2" t="s">
        <v>8838</v>
      </c>
      <c r="E4985" s="16"/>
      <c r="F4985" s="16" t="str">
        <f>IF(INDEX(I.Electricity.ES4U19C3,17)="","",INDEX(I.Electricity.ES4U19C3,17))</f>
        <v/>
      </c>
      <c r="G4985" s="16"/>
      <c r="H4985" s="1" t="str">
        <f t="shared" si="158"/>
        <v>Complete</v>
      </c>
      <c r="I4985" s="68" t="s">
        <v>6068</v>
      </c>
    </row>
    <row r="4986" spans="2:9" ht="15" customHeight="1" x14ac:dyDescent="0.25">
      <c r="B4986" s="9" t="s">
        <v>6051</v>
      </c>
      <c r="C4986" s="1">
        <v>18</v>
      </c>
      <c r="D4986" s="2" t="s">
        <v>8838</v>
      </c>
      <c r="E4986" s="16"/>
      <c r="F4986" s="16" t="str">
        <f>IF(INDEX(I.Electricity.ES4U19C3,18)="","",INDEX(I.Electricity.ES4U19C3,18))</f>
        <v/>
      </c>
      <c r="G4986" s="16"/>
      <c r="H4986" s="1" t="str">
        <f t="shared" si="158"/>
        <v>Complete</v>
      </c>
      <c r="I4986" s="68" t="s">
        <v>6069</v>
      </c>
    </row>
    <row r="4987" spans="2:9" ht="15" customHeight="1" x14ac:dyDescent="0.25">
      <c r="B4987" s="9" t="s">
        <v>6051</v>
      </c>
      <c r="C4987" s="1">
        <v>19</v>
      </c>
      <c r="D4987" s="2" t="s">
        <v>8838</v>
      </c>
      <c r="E4987" s="16"/>
      <c r="F4987" s="16" t="str">
        <f>IF(INDEX(I.Electricity.ES4U19C3,19)="","",INDEX(I.Electricity.ES4U19C3,19))</f>
        <v/>
      </c>
      <c r="G4987" s="16"/>
      <c r="H4987" s="1" t="str">
        <f t="shared" si="158"/>
        <v>Complete</v>
      </c>
      <c r="I4987" s="68" t="s">
        <v>6070</v>
      </c>
    </row>
    <row r="4988" spans="2:9" ht="15" customHeight="1" x14ac:dyDescent="0.25">
      <c r="B4988" s="9" t="s">
        <v>6051</v>
      </c>
      <c r="C4988" s="1">
        <v>20</v>
      </c>
      <c r="D4988" s="2" t="s">
        <v>8838</v>
      </c>
      <c r="E4988" s="16"/>
      <c r="F4988" s="16" t="str">
        <f>IF(INDEX(I.Electricity.ES4U19C3,20)="","",INDEX(I.Electricity.ES4U19C3,20))</f>
        <v/>
      </c>
      <c r="G4988" s="16"/>
      <c r="H4988" s="1" t="str">
        <f t="shared" si="158"/>
        <v>Complete</v>
      </c>
      <c r="I4988" s="68" t="s">
        <v>6071</v>
      </c>
    </row>
    <row r="4989" spans="2:9" ht="15" customHeight="1" x14ac:dyDescent="0.25">
      <c r="B4989" s="7" t="s">
        <v>6051</v>
      </c>
      <c r="C4989" s="5">
        <v>21</v>
      </c>
      <c r="D4989" s="6" t="s">
        <v>8838</v>
      </c>
      <c r="E4989" s="76"/>
      <c r="F4989" s="76" t="str">
        <f>IF(INDEX(I.Electricity.ES4U19C3,21)="","",INDEX(I.Electricity.ES4U19C3,21))</f>
        <v/>
      </c>
      <c r="G4989" s="76"/>
      <c r="H4989" s="5" t="str">
        <f t="shared" si="158"/>
        <v>Complete</v>
      </c>
      <c r="I4989" s="71" t="s">
        <v>6072</v>
      </c>
    </row>
    <row r="4990" spans="2:9" ht="15" customHeight="1" x14ac:dyDescent="0.25">
      <c r="B4990" s="9" t="s">
        <v>6073</v>
      </c>
      <c r="C4990" s="1">
        <v>1</v>
      </c>
      <c r="D4990" s="2" t="s">
        <v>8839</v>
      </c>
      <c r="E4990" s="16"/>
      <c r="F4990" s="16" t="str">
        <f>IF(INDEX(I.Electricity.ES4U20C3,1)="","",INDEX(I.Electricity.ES4U20C3,1))</f>
        <v/>
      </c>
      <c r="G4990" s="16"/>
      <c r="H4990" s="1" t="str">
        <f t="shared" ref="H4990:H5010" si="159">IF(AND(I.Developer.ES4=TRUE,I.Facility.UnitCount&gt;=20,I.Developer.C3=TRUE,F4990=""),"Incomplete","Complete")</f>
        <v>Complete</v>
      </c>
      <c r="I4990" s="68" t="s">
        <v>6074</v>
      </c>
    </row>
    <row r="4991" spans="2:9" ht="15" customHeight="1" x14ac:dyDescent="0.25">
      <c r="B4991" s="9" t="s">
        <v>6073</v>
      </c>
      <c r="C4991" s="1">
        <v>2</v>
      </c>
      <c r="D4991" s="2" t="s">
        <v>8839</v>
      </c>
      <c r="E4991" s="16"/>
      <c r="F4991" s="16" t="str">
        <f>IF(INDEX(I.Electricity.ES4U20C3,2)="","",INDEX(I.Electricity.ES4U20C3,2))</f>
        <v/>
      </c>
      <c r="G4991" s="16"/>
      <c r="H4991" s="1" t="str">
        <f t="shared" si="159"/>
        <v>Complete</v>
      </c>
      <c r="I4991" s="68" t="s">
        <v>6075</v>
      </c>
    </row>
    <row r="4992" spans="2:9" ht="15" customHeight="1" x14ac:dyDescent="0.25">
      <c r="B4992" s="9" t="s">
        <v>6073</v>
      </c>
      <c r="C4992" s="1">
        <v>3</v>
      </c>
      <c r="D4992" s="2" t="s">
        <v>8839</v>
      </c>
      <c r="E4992" s="16"/>
      <c r="F4992" s="16" t="str">
        <f>IF(INDEX(I.Electricity.ES4U20C3,3)="","",INDEX(I.Electricity.ES4U20C3,3))</f>
        <v/>
      </c>
      <c r="G4992" s="16"/>
      <c r="H4992" s="1" t="str">
        <f t="shared" si="159"/>
        <v>Complete</v>
      </c>
      <c r="I4992" s="68" t="s">
        <v>6076</v>
      </c>
    </row>
    <row r="4993" spans="2:9" ht="15" customHeight="1" x14ac:dyDescent="0.25">
      <c r="B4993" s="9" t="s">
        <v>6073</v>
      </c>
      <c r="C4993" s="1">
        <v>4</v>
      </c>
      <c r="D4993" s="2" t="s">
        <v>8839</v>
      </c>
      <c r="E4993" s="16"/>
      <c r="F4993" s="16" t="str">
        <f>IF(INDEX(I.Electricity.ES4U20C3,4)="","",INDEX(I.Electricity.ES4U20C3,4))</f>
        <v/>
      </c>
      <c r="G4993" s="16"/>
      <c r="H4993" s="1" t="str">
        <f t="shared" si="159"/>
        <v>Complete</v>
      </c>
      <c r="I4993" s="68" t="s">
        <v>6077</v>
      </c>
    </row>
    <row r="4994" spans="2:9" ht="15" customHeight="1" x14ac:dyDescent="0.25">
      <c r="B4994" s="9" t="s">
        <v>6073</v>
      </c>
      <c r="C4994" s="1">
        <v>5</v>
      </c>
      <c r="D4994" s="2" t="s">
        <v>8839</v>
      </c>
      <c r="E4994" s="16"/>
      <c r="F4994" s="16" t="str">
        <f>IF(INDEX(I.Electricity.ES4U20C3,5)="","",INDEX(I.Electricity.ES4U20C3,5))</f>
        <v/>
      </c>
      <c r="G4994" s="16"/>
      <c r="H4994" s="1" t="str">
        <f t="shared" si="159"/>
        <v>Complete</v>
      </c>
      <c r="I4994" s="68" t="s">
        <v>6078</v>
      </c>
    </row>
    <row r="4995" spans="2:9" ht="15" customHeight="1" x14ac:dyDescent="0.25">
      <c r="B4995" s="9" t="s">
        <v>6073</v>
      </c>
      <c r="C4995" s="1">
        <v>6</v>
      </c>
      <c r="D4995" s="2" t="s">
        <v>8839</v>
      </c>
      <c r="E4995" s="16"/>
      <c r="F4995" s="16" t="str">
        <f>IF(INDEX(I.Electricity.ES4U20C3,6)="","",INDEX(I.Electricity.ES4U20C3,6))</f>
        <v/>
      </c>
      <c r="G4995" s="16"/>
      <c r="H4995" s="1" t="str">
        <f t="shared" si="159"/>
        <v>Complete</v>
      </c>
      <c r="I4995" s="68" t="s">
        <v>6079</v>
      </c>
    </row>
    <row r="4996" spans="2:9" ht="15" customHeight="1" x14ac:dyDescent="0.25">
      <c r="B4996" s="9" t="s">
        <v>6073</v>
      </c>
      <c r="C4996" s="1">
        <v>7</v>
      </c>
      <c r="D4996" s="2" t="s">
        <v>8839</v>
      </c>
      <c r="E4996" s="16"/>
      <c r="F4996" s="16" t="str">
        <f>IF(INDEX(I.Electricity.ES4U20C3,7)="","",INDEX(I.Electricity.ES4U20C3,7))</f>
        <v/>
      </c>
      <c r="G4996" s="16"/>
      <c r="H4996" s="1" t="str">
        <f t="shared" si="159"/>
        <v>Complete</v>
      </c>
      <c r="I4996" s="68" t="s">
        <v>6080</v>
      </c>
    </row>
    <row r="4997" spans="2:9" ht="15" customHeight="1" x14ac:dyDescent="0.25">
      <c r="B4997" s="9" t="s">
        <v>6073</v>
      </c>
      <c r="C4997" s="1">
        <v>8</v>
      </c>
      <c r="D4997" s="2" t="s">
        <v>8839</v>
      </c>
      <c r="E4997" s="16"/>
      <c r="F4997" s="16" t="str">
        <f>IF(INDEX(I.Electricity.ES4U20C3,8)="","",INDEX(I.Electricity.ES4U20C3,8))</f>
        <v/>
      </c>
      <c r="G4997" s="16"/>
      <c r="H4997" s="1" t="str">
        <f t="shared" si="159"/>
        <v>Complete</v>
      </c>
      <c r="I4997" s="68" t="s">
        <v>6081</v>
      </c>
    </row>
    <row r="4998" spans="2:9" ht="15" customHeight="1" x14ac:dyDescent="0.25">
      <c r="B4998" s="9" t="s">
        <v>6073</v>
      </c>
      <c r="C4998" s="1">
        <v>9</v>
      </c>
      <c r="D4998" s="2" t="s">
        <v>8839</v>
      </c>
      <c r="E4998" s="16"/>
      <c r="F4998" s="16" t="str">
        <f>IF(INDEX(I.Electricity.ES4U20C3,9)="","",INDEX(I.Electricity.ES4U20C3,9))</f>
        <v/>
      </c>
      <c r="G4998" s="16"/>
      <c r="H4998" s="1" t="str">
        <f t="shared" si="159"/>
        <v>Complete</v>
      </c>
      <c r="I4998" s="68" t="s">
        <v>6082</v>
      </c>
    </row>
    <row r="4999" spans="2:9" ht="15" customHeight="1" x14ac:dyDescent="0.25">
      <c r="B4999" s="9" t="s">
        <v>6073</v>
      </c>
      <c r="C4999" s="1">
        <v>10</v>
      </c>
      <c r="D4999" s="2" t="s">
        <v>8839</v>
      </c>
      <c r="E4999" s="16"/>
      <c r="F4999" s="16" t="str">
        <f>IF(INDEX(I.Electricity.ES4U20C3,10)="","",INDEX(I.Electricity.ES4U20C3,10))</f>
        <v/>
      </c>
      <c r="G4999" s="16"/>
      <c r="H4999" s="1" t="str">
        <f t="shared" si="159"/>
        <v>Complete</v>
      </c>
      <c r="I4999" s="68" t="s">
        <v>6083</v>
      </c>
    </row>
    <row r="5000" spans="2:9" ht="15" customHeight="1" x14ac:dyDescent="0.25">
      <c r="B5000" s="9" t="s">
        <v>6073</v>
      </c>
      <c r="C5000" s="1">
        <v>11</v>
      </c>
      <c r="D5000" s="2" t="s">
        <v>8839</v>
      </c>
      <c r="E5000" s="16"/>
      <c r="F5000" s="16" t="str">
        <f>IF(INDEX(I.Electricity.ES4U20C3,11)="","",INDEX(I.Electricity.ES4U20C3,11))</f>
        <v/>
      </c>
      <c r="G5000" s="16"/>
      <c r="H5000" s="1" t="str">
        <f t="shared" si="159"/>
        <v>Complete</v>
      </c>
      <c r="I5000" s="68" t="s">
        <v>6084</v>
      </c>
    </row>
    <row r="5001" spans="2:9" ht="15" customHeight="1" x14ac:dyDescent="0.25">
      <c r="B5001" s="9" t="s">
        <v>6073</v>
      </c>
      <c r="C5001" s="1">
        <v>12</v>
      </c>
      <c r="D5001" s="2" t="s">
        <v>8839</v>
      </c>
      <c r="E5001" s="16"/>
      <c r="F5001" s="16" t="str">
        <f>IF(INDEX(I.Electricity.ES4U20C3,12)="","",INDEX(I.Electricity.ES4U20C3,12))</f>
        <v/>
      </c>
      <c r="G5001" s="16"/>
      <c r="H5001" s="1" t="str">
        <f t="shared" si="159"/>
        <v>Complete</v>
      </c>
      <c r="I5001" s="68" t="s">
        <v>6085</v>
      </c>
    </row>
    <row r="5002" spans="2:9" ht="15" customHeight="1" x14ac:dyDescent="0.25">
      <c r="B5002" s="9" t="s">
        <v>6073</v>
      </c>
      <c r="C5002" s="1">
        <v>13</v>
      </c>
      <c r="D5002" s="2" t="s">
        <v>8839</v>
      </c>
      <c r="E5002" s="16"/>
      <c r="F5002" s="16" t="str">
        <f>IF(INDEX(I.Electricity.ES4U20C3,13)="","",INDEX(I.Electricity.ES4U20C3,13))</f>
        <v/>
      </c>
      <c r="G5002" s="16"/>
      <c r="H5002" s="1" t="str">
        <f t="shared" si="159"/>
        <v>Complete</v>
      </c>
      <c r="I5002" s="68" t="s">
        <v>6086</v>
      </c>
    </row>
    <row r="5003" spans="2:9" ht="15" customHeight="1" x14ac:dyDescent="0.25">
      <c r="B5003" s="9" t="s">
        <v>6073</v>
      </c>
      <c r="C5003" s="1">
        <v>14</v>
      </c>
      <c r="D5003" s="2" t="s">
        <v>8839</v>
      </c>
      <c r="E5003" s="16"/>
      <c r="F5003" s="16" t="str">
        <f>IF(INDEX(I.Electricity.ES4U20C3,14)="","",INDEX(I.Electricity.ES4U20C3,14))</f>
        <v/>
      </c>
      <c r="G5003" s="16"/>
      <c r="H5003" s="1" t="str">
        <f t="shared" si="159"/>
        <v>Complete</v>
      </c>
      <c r="I5003" s="68" t="s">
        <v>6087</v>
      </c>
    </row>
    <row r="5004" spans="2:9" ht="15" customHeight="1" x14ac:dyDescent="0.25">
      <c r="B5004" s="9" t="s">
        <v>6073</v>
      </c>
      <c r="C5004" s="1">
        <v>15</v>
      </c>
      <c r="D5004" s="2" t="s">
        <v>8839</v>
      </c>
      <c r="E5004" s="16"/>
      <c r="F5004" s="16" t="str">
        <f>IF(INDEX(I.Electricity.ES4U20C3,15)="","",INDEX(I.Electricity.ES4U20C3,15))</f>
        <v/>
      </c>
      <c r="G5004" s="16"/>
      <c r="H5004" s="1" t="str">
        <f t="shared" si="159"/>
        <v>Complete</v>
      </c>
      <c r="I5004" s="68" t="s">
        <v>6088</v>
      </c>
    </row>
    <row r="5005" spans="2:9" ht="15" customHeight="1" x14ac:dyDescent="0.25">
      <c r="B5005" s="9" t="s">
        <v>6073</v>
      </c>
      <c r="C5005" s="1">
        <v>16</v>
      </c>
      <c r="D5005" s="2" t="s">
        <v>8839</v>
      </c>
      <c r="E5005" s="16"/>
      <c r="F5005" s="16" t="str">
        <f>IF(INDEX(I.Electricity.ES4U20C3,16)="","",INDEX(I.Electricity.ES4U20C3,16))</f>
        <v/>
      </c>
      <c r="G5005" s="16"/>
      <c r="H5005" s="1" t="str">
        <f t="shared" si="159"/>
        <v>Complete</v>
      </c>
      <c r="I5005" s="68" t="s">
        <v>6089</v>
      </c>
    </row>
    <row r="5006" spans="2:9" ht="15" customHeight="1" x14ac:dyDescent="0.25">
      <c r="B5006" s="9" t="s">
        <v>6073</v>
      </c>
      <c r="C5006" s="1">
        <v>17</v>
      </c>
      <c r="D5006" s="2" t="s">
        <v>8839</v>
      </c>
      <c r="E5006" s="16"/>
      <c r="F5006" s="16" t="str">
        <f>IF(INDEX(I.Electricity.ES4U20C3,17)="","",INDEX(I.Electricity.ES4U20C3,17))</f>
        <v/>
      </c>
      <c r="G5006" s="16"/>
      <c r="H5006" s="1" t="str">
        <f t="shared" si="159"/>
        <v>Complete</v>
      </c>
      <c r="I5006" s="68" t="s">
        <v>6090</v>
      </c>
    </row>
    <row r="5007" spans="2:9" ht="15" customHeight="1" x14ac:dyDescent="0.25">
      <c r="B5007" s="9" t="s">
        <v>6073</v>
      </c>
      <c r="C5007" s="1">
        <v>18</v>
      </c>
      <c r="D5007" s="2" t="s">
        <v>8839</v>
      </c>
      <c r="E5007" s="16"/>
      <c r="F5007" s="16" t="str">
        <f>IF(INDEX(I.Electricity.ES4U20C3,18)="","",INDEX(I.Electricity.ES4U20C3,18))</f>
        <v/>
      </c>
      <c r="G5007" s="16"/>
      <c r="H5007" s="1" t="str">
        <f t="shared" si="159"/>
        <v>Complete</v>
      </c>
      <c r="I5007" s="68" t="s">
        <v>6091</v>
      </c>
    </row>
    <row r="5008" spans="2:9" ht="15" customHeight="1" x14ac:dyDescent="0.25">
      <c r="B5008" s="9" t="s">
        <v>6073</v>
      </c>
      <c r="C5008" s="1">
        <v>19</v>
      </c>
      <c r="D5008" s="2" t="s">
        <v>8839</v>
      </c>
      <c r="E5008" s="16"/>
      <c r="F5008" s="16" t="str">
        <f>IF(INDEX(I.Electricity.ES4U20C3,19)="","",INDEX(I.Electricity.ES4U20C3,19))</f>
        <v/>
      </c>
      <c r="G5008" s="16"/>
      <c r="H5008" s="1" t="str">
        <f t="shared" si="159"/>
        <v>Complete</v>
      </c>
      <c r="I5008" s="68" t="s">
        <v>6092</v>
      </c>
    </row>
    <row r="5009" spans="2:9" ht="15" customHeight="1" x14ac:dyDescent="0.25">
      <c r="B5009" s="9" t="s">
        <v>6073</v>
      </c>
      <c r="C5009" s="1">
        <v>20</v>
      </c>
      <c r="D5009" s="2" t="s">
        <v>8839</v>
      </c>
      <c r="E5009" s="16"/>
      <c r="F5009" s="16" t="str">
        <f>IF(INDEX(I.Electricity.ES4U20C3,20)="","",INDEX(I.Electricity.ES4U20C3,20))</f>
        <v/>
      </c>
      <c r="G5009" s="16"/>
      <c r="H5009" s="1" t="str">
        <f t="shared" si="159"/>
        <v>Complete</v>
      </c>
      <c r="I5009" s="68" t="s">
        <v>6093</v>
      </c>
    </row>
    <row r="5010" spans="2:9" ht="15" customHeight="1" x14ac:dyDescent="0.25">
      <c r="B5010" s="7" t="s">
        <v>6073</v>
      </c>
      <c r="C5010" s="5">
        <v>21</v>
      </c>
      <c r="D5010" s="6" t="s">
        <v>8839</v>
      </c>
      <c r="E5010" s="76"/>
      <c r="F5010" s="76" t="str">
        <f>IF(INDEX(I.Electricity.ES4U20C3,21)="","",INDEX(I.Electricity.ES4U20C3,21))</f>
        <v/>
      </c>
      <c r="G5010" s="76"/>
      <c r="H5010" s="5" t="str">
        <f t="shared" si="159"/>
        <v>Complete</v>
      </c>
      <c r="I5010" s="71" t="s">
        <v>6094</v>
      </c>
    </row>
    <row r="5011" spans="2:9" ht="15" customHeight="1" x14ac:dyDescent="0.25">
      <c r="B5011" s="9" t="s">
        <v>6095</v>
      </c>
      <c r="C5011" s="1">
        <v>1</v>
      </c>
      <c r="D5011" s="2" t="s">
        <v>8840</v>
      </c>
      <c r="E5011" s="16"/>
      <c r="F5011" s="16" t="str">
        <f>IF(INDEX(I.Electricity.ES4U1C4,1)="","",INDEX(I.Electricity.ES4U1C4,1))</f>
        <v/>
      </c>
      <c r="G5011" s="16"/>
      <c r="H5011" s="1" t="str">
        <f>IF(AND(I.Developer.ES4=TRUE,I.Facility.UnitCount&gt;=1,I.Developer.C4=TRUE,F5011=""),"Incomplete","Complete")</f>
        <v>Complete</v>
      </c>
      <c r="I5011" s="68" t="s">
        <v>6096</v>
      </c>
    </row>
    <row r="5012" spans="2:9" ht="15" customHeight="1" x14ac:dyDescent="0.25">
      <c r="B5012" s="9" t="s">
        <v>6095</v>
      </c>
      <c r="C5012" s="1">
        <v>2</v>
      </c>
      <c r="D5012" s="2" t="s">
        <v>8840</v>
      </c>
      <c r="E5012" s="16"/>
      <c r="F5012" s="16" t="str">
        <f>IF(INDEX(I.Electricity.ES4U1C4,2)="","",INDEX(I.Electricity.ES4U1C4,2))</f>
        <v/>
      </c>
      <c r="G5012" s="16"/>
      <c r="H5012" s="1" t="str">
        <f>IF(AND(I.Developer.ES4=TRUE,I.Facility.UnitCount&gt;=1,I.Developer.C4=TRUE,F5012=""),"Incomplete","Complete")</f>
        <v>Complete</v>
      </c>
      <c r="I5012" s="68" t="s">
        <v>6097</v>
      </c>
    </row>
    <row r="5013" spans="2:9" ht="15" customHeight="1" x14ac:dyDescent="0.25">
      <c r="B5013" s="7" t="s">
        <v>6095</v>
      </c>
      <c r="C5013" s="5">
        <v>3</v>
      </c>
      <c r="D5013" s="6" t="s">
        <v>8840</v>
      </c>
      <c r="E5013" s="76"/>
      <c r="F5013" s="76" t="str">
        <f>IF(INDEX(I.Electricity.ES4U1C4,3)="","",INDEX(I.Electricity.ES4U1C4,3))</f>
        <v/>
      </c>
      <c r="G5013" s="76"/>
      <c r="H5013" s="5" t="str">
        <f>IF(AND(I.Developer.ES4=TRUE,I.Facility.UnitCount&gt;=1,I.Developer.C4=TRUE,F5013=""),"Incomplete","Complete")</f>
        <v>Complete</v>
      </c>
      <c r="I5013" s="71" t="s">
        <v>6098</v>
      </c>
    </row>
    <row r="5014" spans="2:9" ht="15" customHeight="1" x14ac:dyDescent="0.25">
      <c r="B5014" s="9" t="s">
        <v>6099</v>
      </c>
      <c r="C5014" s="1">
        <v>1</v>
      </c>
      <c r="D5014" s="2" t="s">
        <v>8841</v>
      </c>
      <c r="E5014" s="16"/>
      <c r="F5014" s="16" t="str">
        <f>IF(INDEX(I.Electricity.ES4U2C4,1)="","",INDEX(I.Electricity.ES4U2C4,1))</f>
        <v/>
      </c>
      <c r="G5014" s="16"/>
      <c r="H5014" s="1" t="str">
        <f>IF(AND(I.Developer.ES4=TRUE,I.Facility.UnitCount&gt;=2,I.Developer.C4=TRUE,F5014=""),"Incomplete","Complete")</f>
        <v>Complete</v>
      </c>
      <c r="I5014" s="68" t="s">
        <v>6100</v>
      </c>
    </row>
    <row r="5015" spans="2:9" ht="15" customHeight="1" x14ac:dyDescent="0.25">
      <c r="B5015" s="9" t="s">
        <v>6099</v>
      </c>
      <c r="C5015" s="1">
        <v>2</v>
      </c>
      <c r="D5015" s="2" t="s">
        <v>8841</v>
      </c>
      <c r="E5015" s="16"/>
      <c r="F5015" s="16" t="str">
        <f>IF(INDEX(I.Electricity.ES4U2C4,2)="","",INDEX(I.Electricity.ES4U2C4,2))</f>
        <v/>
      </c>
      <c r="G5015" s="16"/>
      <c r="H5015" s="1" t="str">
        <f>IF(AND(I.Developer.ES4=TRUE,I.Facility.UnitCount&gt;=2,I.Developer.C4=TRUE,F5015=""),"Incomplete","Complete")</f>
        <v>Complete</v>
      </c>
      <c r="I5015" s="68" t="s">
        <v>6101</v>
      </c>
    </row>
    <row r="5016" spans="2:9" ht="15" customHeight="1" x14ac:dyDescent="0.25">
      <c r="B5016" s="7" t="s">
        <v>6099</v>
      </c>
      <c r="C5016" s="5">
        <v>3</v>
      </c>
      <c r="D5016" s="6" t="s">
        <v>8841</v>
      </c>
      <c r="E5016" s="76"/>
      <c r="F5016" s="76" t="str">
        <f>IF(INDEX(I.Electricity.ES4U2C4,3)="","",INDEX(I.Electricity.ES4U2C4,3))</f>
        <v/>
      </c>
      <c r="G5016" s="76"/>
      <c r="H5016" s="5" t="str">
        <f>IF(AND(I.Developer.ES4=TRUE,I.Facility.UnitCount&gt;=2,I.Developer.C4=TRUE,F5016=""),"Incomplete","Complete")</f>
        <v>Complete</v>
      </c>
      <c r="I5016" s="71" t="s">
        <v>6102</v>
      </c>
    </row>
    <row r="5017" spans="2:9" ht="15" customHeight="1" x14ac:dyDescent="0.25">
      <c r="B5017" s="9" t="s">
        <v>6103</v>
      </c>
      <c r="C5017" s="1">
        <v>1</v>
      </c>
      <c r="D5017" s="2" t="s">
        <v>8842</v>
      </c>
      <c r="E5017" s="16"/>
      <c r="F5017" s="16" t="str">
        <f>IF(INDEX(I.Electricity.ES4U3C4,1)="","",INDEX(I.Electricity.ES4U3C4,1))</f>
        <v/>
      </c>
      <c r="G5017" s="16"/>
      <c r="H5017" s="1" t="str">
        <f>IF(AND(I.Developer.ES4=TRUE,I.Facility.UnitCount&gt;=3,I.Developer.C4=TRUE,F5017=""),"Incomplete","Complete")</f>
        <v>Complete</v>
      </c>
      <c r="I5017" s="68" t="s">
        <v>6104</v>
      </c>
    </row>
    <row r="5018" spans="2:9" ht="15" customHeight="1" x14ac:dyDescent="0.25">
      <c r="B5018" s="9" t="s">
        <v>6103</v>
      </c>
      <c r="C5018" s="1">
        <v>2</v>
      </c>
      <c r="D5018" s="2" t="s">
        <v>8842</v>
      </c>
      <c r="E5018" s="16"/>
      <c r="F5018" s="16" t="str">
        <f>IF(INDEX(I.Electricity.ES4U3C4,2)="","",INDEX(I.Electricity.ES4U3C4,2))</f>
        <v/>
      </c>
      <c r="G5018" s="16"/>
      <c r="H5018" s="1" t="str">
        <f>IF(AND(I.Developer.ES4=TRUE,I.Facility.UnitCount&gt;=3,I.Developer.C4=TRUE,F5018=""),"Incomplete","Complete")</f>
        <v>Complete</v>
      </c>
      <c r="I5018" s="68" t="s">
        <v>6105</v>
      </c>
    </row>
    <row r="5019" spans="2:9" ht="15" customHeight="1" x14ac:dyDescent="0.25">
      <c r="B5019" s="7" t="s">
        <v>6103</v>
      </c>
      <c r="C5019" s="5">
        <v>3</v>
      </c>
      <c r="D5019" s="6" t="s">
        <v>8842</v>
      </c>
      <c r="E5019" s="76"/>
      <c r="F5019" s="76" t="str">
        <f>IF(INDEX(I.Electricity.ES4U3C4,3)="","",INDEX(I.Electricity.ES4U3C4,3))</f>
        <v/>
      </c>
      <c r="G5019" s="76"/>
      <c r="H5019" s="5" t="str">
        <f>IF(AND(I.Developer.ES4=TRUE,I.Facility.UnitCount&gt;=3,I.Developer.C4=TRUE,F5019=""),"Incomplete","Complete")</f>
        <v>Complete</v>
      </c>
      <c r="I5019" s="71" t="s">
        <v>6106</v>
      </c>
    </row>
    <row r="5020" spans="2:9" ht="15" customHeight="1" x14ac:dyDescent="0.25">
      <c r="B5020" s="9" t="s">
        <v>6107</v>
      </c>
      <c r="C5020" s="1">
        <v>1</v>
      </c>
      <c r="D5020" s="2" t="s">
        <v>8843</v>
      </c>
      <c r="E5020" s="16"/>
      <c r="F5020" s="16" t="str">
        <f>IF(INDEX(I.Electricity.ES4U4C4,1)="","",INDEX(I.Electricity.ES4U4C4,1))</f>
        <v/>
      </c>
      <c r="G5020" s="16"/>
      <c r="H5020" s="1" t="str">
        <f>IF(AND(I.Developer.ES4=TRUE,I.Facility.UnitCount&gt;=4,I.Developer.C4=TRUE,F5020=""),"Incomplete","Complete")</f>
        <v>Complete</v>
      </c>
      <c r="I5020" s="68" t="s">
        <v>6108</v>
      </c>
    </row>
    <row r="5021" spans="2:9" ht="15" customHeight="1" x14ac:dyDescent="0.25">
      <c r="B5021" s="9" t="s">
        <v>6107</v>
      </c>
      <c r="C5021" s="1">
        <v>2</v>
      </c>
      <c r="D5021" s="2" t="s">
        <v>8843</v>
      </c>
      <c r="E5021" s="16"/>
      <c r="F5021" s="16" t="str">
        <f>IF(INDEX(I.Electricity.ES4U4C4,2)="","",INDEX(I.Electricity.ES4U4C4,2))</f>
        <v/>
      </c>
      <c r="G5021" s="16"/>
      <c r="H5021" s="1" t="str">
        <f>IF(AND(I.Developer.ES4=TRUE,I.Facility.UnitCount&gt;=4,I.Developer.C4=TRUE,F5021=""),"Incomplete","Complete")</f>
        <v>Complete</v>
      </c>
      <c r="I5021" s="68" t="s">
        <v>6109</v>
      </c>
    </row>
    <row r="5022" spans="2:9" ht="15" customHeight="1" x14ac:dyDescent="0.25">
      <c r="B5022" s="7" t="s">
        <v>6107</v>
      </c>
      <c r="C5022" s="5">
        <v>3</v>
      </c>
      <c r="D5022" s="6" t="s">
        <v>8843</v>
      </c>
      <c r="E5022" s="76"/>
      <c r="F5022" s="76" t="str">
        <f>IF(INDEX(I.Electricity.ES4U4C4,3)="","",INDEX(I.Electricity.ES4U4C4,3))</f>
        <v/>
      </c>
      <c r="G5022" s="76"/>
      <c r="H5022" s="5" t="str">
        <f>IF(AND(I.Developer.ES4=TRUE,I.Facility.UnitCount&gt;=4,I.Developer.C4=TRUE,F5022=""),"Incomplete","Complete")</f>
        <v>Complete</v>
      </c>
      <c r="I5022" s="71" t="s">
        <v>6110</v>
      </c>
    </row>
    <row r="5023" spans="2:9" ht="15" customHeight="1" x14ac:dyDescent="0.25">
      <c r="B5023" s="9" t="s">
        <v>6111</v>
      </c>
      <c r="C5023" s="1">
        <v>1</v>
      </c>
      <c r="D5023" s="2" t="s">
        <v>8844</v>
      </c>
      <c r="E5023" s="16"/>
      <c r="F5023" s="16" t="str">
        <f>IF(INDEX(I.Electricity.ES4U5C4,1)="","",INDEX(I.Electricity.ES4U5C4,1))</f>
        <v/>
      </c>
      <c r="G5023" s="16"/>
      <c r="H5023" s="1" t="str">
        <f>IF(AND(I.Developer.ES4=TRUE,I.Facility.UnitCount&gt;=5,I.Developer.C4=TRUE,F5023=""),"Incomplete","Complete")</f>
        <v>Complete</v>
      </c>
      <c r="I5023" s="68" t="s">
        <v>6112</v>
      </c>
    </row>
    <row r="5024" spans="2:9" ht="15" customHeight="1" x14ac:dyDescent="0.25">
      <c r="B5024" s="9" t="s">
        <v>6111</v>
      </c>
      <c r="C5024" s="1">
        <v>2</v>
      </c>
      <c r="D5024" s="2" t="s">
        <v>8844</v>
      </c>
      <c r="E5024" s="16"/>
      <c r="F5024" s="16" t="str">
        <f>IF(INDEX(I.Electricity.ES4U5C4,2)="","",INDEX(I.Electricity.ES4U5C4,2))</f>
        <v/>
      </c>
      <c r="G5024" s="16"/>
      <c r="H5024" s="1" t="str">
        <f>IF(AND(I.Developer.ES4=TRUE,I.Facility.UnitCount&gt;=5,I.Developer.C4=TRUE,F5024=""),"Incomplete","Complete")</f>
        <v>Complete</v>
      </c>
      <c r="I5024" s="68" t="s">
        <v>6113</v>
      </c>
    </row>
    <row r="5025" spans="2:9" ht="15" customHeight="1" x14ac:dyDescent="0.25">
      <c r="B5025" s="7" t="s">
        <v>6111</v>
      </c>
      <c r="C5025" s="5">
        <v>3</v>
      </c>
      <c r="D5025" s="6" t="s">
        <v>8844</v>
      </c>
      <c r="E5025" s="76"/>
      <c r="F5025" s="76" t="str">
        <f>IF(INDEX(I.Electricity.ES4U5C4,3)="","",INDEX(I.Electricity.ES4U5C4,3))</f>
        <v/>
      </c>
      <c r="G5025" s="76"/>
      <c r="H5025" s="5" t="str">
        <f>IF(AND(I.Developer.ES4=TRUE,I.Facility.UnitCount&gt;=5,I.Developer.C4=TRUE,F5025=""),"Incomplete","Complete")</f>
        <v>Complete</v>
      </c>
      <c r="I5025" s="71" t="s">
        <v>6114</v>
      </c>
    </row>
    <row r="5026" spans="2:9" ht="15" customHeight="1" x14ac:dyDescent="0.25">
      <c r="B5026" s="9" t="s">
        <v>6115</v>
      </c>
      <c r="C5026" s="1">
        <v>1</v>
      </c>
      <c r="D5026" s="2" t="s">
        <v>8845</v>
      </c>
      <c r="E5026" s="16"/>
      <c r="F5026" s="16" t="str">
        <f>IF(INDEX(I.Electricity.ES4U6C4,1)="","",INDEX(I.Electricity.ES4U6C4,1))</f>
        <v/>
      </c>
      <c r="G5026" s="16"/>
      <c r="H5026" s="1" t="str">
        <f>IF(AND(I.Developer.ES4=TRUE,I.Facility.UnitCount&gt;=6,I.Developer.C4=TRUE,F5026=""),"Incomplete","Complete")</f>
        <v>Complete</v>
      </c>
      <c r="I5026" s="68" t="s">
        <v>6116</v>
      </c>
    </row>
    <row r="5027" spans="2:9" ht="15" customHeight="1" x14ac:dyDescent="0.25">
      <c r="B5027" s="9" t="s">
        <v>6115</v>
      </c>
      <c r="C5027" s="1">
        <v>2</v>
      </c>
      <c r="D5027" s="2" t="s">
        <v>8845</v>
      </c>
      <c r="E5027" s="16"/>
      <c r="F5027" s="16" t="str">
        <f>IF(INDEX(I.Electricity.ES4U6C4,2)="","",INDEX(I.Electricity.ES4U6C4,2))</f>
        <v/>
      </c>
      <c r="G5027" s="16"/>
      <c r="H5027" s="1" t="str">
        <f>IF(AND(I.Developer.ES4=TRUE,I.Facility.UnitCount&gt;=6,I.Developer.C4=TRUE,F5027=""),"Incomplete","Complete")</f>
        <v>Complete</v>
      </c>
      <c r="I5027" s="68" t="s">
        <v>6117</v>
      </c>
    </row>
    <row r="5028" spans="2:9" ht="15" customHeight="1" x14ac:dyDescent="0.25">
      <c r="B5028" s="7" t="s">
        <v>6115</v>
      </c>
      <c r="C5028" s="5">
        <v>3</v>
      </c>
      <c r="D5028" s="6" t="s">
        <v>8845</v>
      </c>
      <c r="E5028" s="76"/>
      <c r="F5028" s="76" t="str">
        <f>IF(INDEX(I.Electricity.ES4U6C4,3)="","",INDEX(I.Electricity.ES4U6C4,3))</f>
        <v/>
      </c>
      <c r="G5028" s="76"/>
      <c r="H5028" s="5" t="str">
        <f>IF(AND(I.Developer.ES4=TRUE,I.Facility.UnitCount&gt;=6,I.Developer.C4=TRUE,F5028=""),"Incomplete","Complete")</f>
        <v>Complete</v>
      </c>
      <c r="I5028" s="71" t="s">
        <v>6118</v>
      </c>
    </row>
    <row r="5029" spans="2:9" ht="15" customHeight="1" x14ac:dyDescent="0.25">
      <c r="B5029" s="9" t="s">
        <v>6119</v>
      </c>
      <c r="C5029" s="1">
        <v>1</v>
      </c>
      <c r="D5029" s="2" t="s">
        <v>8846</v>
      </c>
      <c r="E5029" s="16"/>
      <c r="F5029" s="16" t="str">
        <f>IF(INDEX(I.Electricity.ES4U7C4,1)="","",INDEX(I.Electricity.ES4U7C4,1))</f>
        <v/>
      </c>
      <c r="G5029" s="16"/>
      <c r="H5029" s="1" t="str">
        <f>IF(AND(I.Developer.ES4=TRUE,I.Facility.UnitCount&gt;=7,I.Developer.C4=TRUE,F5029=""),"Incomplete","Complete")</f>
        <v>Complete</v>
      </c>
      <c r="I5029" s="68" t="s">
        <v>6120</v>
      </c>
    </row>
    <row r="5030" spans="2:9" ht="15" customHeight="1" x14ac:dyDescent="0.25">
      <c r="B5030" s="9" t="s">
        <v>6119</v>
      </c>
      <c r="C5030" s="1">
        <v>2</v>
      </c>
      <c r="D5030" s="2" t="s">
        <v>8846</v>
      </c>
      <c r="E5030" s="16"/>
      <c r="F5030" s="16" t="str">
        <f>IF(INDEX(I.Electricity.ES4U7C4,2)="","",INDEX(I.Electricity.ES4U7C4,2))</f>
        <v/>
      </c>
      <c r="G5030" s="16"/>
      <c r="H5030" s="1" t="str">
        <f>IF(AND(I.Developer.ES4=TRUE,I.Facility.UnitCount&gt;=7,I.Developer.C4=TRUE,F5030=""),"Incomplete","Complete")</f>
        <v>Complete</v>
      </c>
      <c r="I5030" s="68" t="s">
        <v>6121</v>
      </c>
    </row>
    <row r="5031" spans="2:9" ht="15" customHeight="1" x14ac:dyDescent="0.25">
      <c r="B5031" s="7" t="s">
        <v>6119</v>
      </c>
      <c r="C5031" s="5">
        <v>3</v>
      </c>
      <c r="D5031" s="6" t="s">
        <v>8846</v>
      </c>
      <c r="E5031" s="76"/>
      <c r="F5031" s="76" t="str">
        <f>IF(INDEX(I.Electricity.ES4U7C4,3)="","",INDEX(I.Electricity.ES4U7C4,3))</f>
        <v/>
      </c>
      <c r="G5031" s="76"/>
      <c r="H5031" s="5" t="str">
        <f>IF(AND(I.Developer.ES4=TRUE,I.Facility.UnitCount&gt;=7,I.Developer.C4=TRUE,F5031=""),"Incomplete","Complete")</f>
        <v>Complete</v>
      </c>
      <c r="I5031" s="71" t="s">
        <v>6122</v>
      </c>
    </row>
    <row r="5032" spans="2:9" ht="15" customHeight="1" x14ac:dyDescent="0.25">
      <c r="B5032" s="9" t="s">
        <v>6123</v>
      </c>
      <c r="C5032" s="1">
        <v>1</v>
      </c>
      <c r="D5032" s="2" t="s">
        <v>8847</v>
      </c>
      <c r="E5032" s="16"/>
      <c r="F5032" s="16" t="str">
        <f>IF(INDEX(I.Electricity.ES4U8C4,1)="","",INDEX(I.Electricity.ES4U8C4,1))</f>
        <v/>
      </c>
      <c r="G5032" s="16"/>
      <c r="H5032" s="1" t="str">
        <f>IF(AND(I.Developer.ES4=TRUE,I.Facility.UnitCount&gt;=8,I.Developer.C4=TRUE,F5032=""),"Incomplete","Complete")</f>
        <v>Complete</v>
      </c>
      <c r="I5032" s="68" t="s">
        <v>6124</v>
      </c>
    </row>
    <row r="5033" spans="2:9" ht="15" customHeight="1" x14ac:dyDescent="0.25">
      <c r="B5033" s="9" t="s">
        <v>6123</v>
      </c>
      <c r="C5033" s="1">
        <v>2</v>
      </c>
      <c r="D5033" s="2" t="s">
        <v>8847</v>
      </c>
      <c r="E5033" s="16"/>
      <c r="F5033" s="16" t="str">
        <f>IF(INDEX(I.Electricity.ES4U8C4,2)="","",INDEX(I.Electricity.ES4U8C4,2))</f>
        <v/>
      </c>
      <c r="G5033" s="16"/>
      <c r="H5033" s="1" t="str">
        <f>IF(AND(I.Developer.ES4=TRUE,I.Facility.UnitCount&gt;=8,I.Developer.C4=TRUE,F5033=""),"Incomplete","Complete")</f>
        <v>Complete</v>
      </c>
      <c r="I5033" s="68" t="s">
        <v>6125</v>
      </c>
    </row>
    <row r="5034" spans="2:9" ht="15" customHeight="1" x14ac:dyDescent="0.25">
      <c r="B5034" s="7" t="s">
        <v>6123</v>
      </c>
      <c r="C5034" s="5">
        <v>3</v>
      </c>
      <c r="D5034" s="6" t="s">
        <v>8847</v>
      </c>
      <c r="E5034" s="76"/>
      <c r="F5034" s="76" t="str">
        <f>IF(INDEX(I.Electricity.ES4U8C4,3)="","",INDEX(I.Electricity.ES4U8C4,3))</f>
        <v/>
      </c>
      <c r="G5034" s="76"/>
      <c r="H5034" s="5" t="str">
        <f>IF(AND(I.Developer.ES4=TRUE,I.Facility.UnitCount&gt;=8,I.Developer.C4=TRUE,F5034=""),"Incomplete","Complete")</f>
        <v>Complete</v>
      </c>
      <c r="I5034" s="71" t="s">
        <v>6126</v>
      </c>
    </row>
    <row r="5035" spans="2:9" ht="15" customHeight="1" x14ac:dyDescent="0.25">
      <c r="B5035" s="9" t="s">
        <v>6127</v>
      </c>
      <c r="C5035" s="1">
        <v>1</v>
      </c>
      <c r="D5035" s="2" t="s">
        <v>8848</v>
      </c>
      <c r="E5035" s="16"/>
      <c r="F5035" s="16" t="str">
        <f>IF(INDEX(I.Electricity.ES4U9C4,1)="","",INDEX(I.Electricity.ES4U9C4,1))</f>
        <v/>
      </c>
      <c r="G5035" s="16"/>
      <c r="H5035" s="1" t="str">
        <f>IF(AND(I.Developer.ES4=TRUE,I.Facility.UnitCount&gt;=9,I.Developer.C4=TRUE,F5035=""),"Incomplete","Complete")</f>
        <v>Complete</v>
      </c>
      <c r="I5035" s="68" t="s">
        <v>6128</v>
      </c>
    </row>
    <row r="5036" spans="2:9" ht="15" customHeight="1" x14ac:dyDescent="0.25">
      <c r="B5036" s="9" t="s">
        <v>6127</v>
      </c>
      <c r="C5036" s="1">
        <v>2</v>
      </c>
      <c r="D5036" s="2" t="s">
        <v>8848</v>
      </c>
      <c r="E5036" s="16"/>
      <c r="F5036" s="16" t="str">
        <f>IF(INDEX(I.Electricity.ES4U9C4,2)="","",INDEX(I.Electricity.ES4U9C4,2))</f>
        <v/>
      </c>
      <c r="G5036" s="16"/>
      <c r="H5036" s="1" t="str">
        <f>IF(AND(I.Developer.ES4=TRUE,I.Facility.UnitCount&gt;=9,I.Developer.C4=TRUE,F5036=""),"Incomplete","Complete")</f>
        <v>Complete</v>
      </c>
      <c r="I5036" s="68" t="s">
        <v>6129</v>
      </c>
    </row>
    <row r="5037" spans="2:9" ht="15" customHeight="1" x14ac:dyDescent="0.25">
      <c r="B5037" s="7" t="s">
        <v>6127</v>
      </c>
      <c r="C5037" s="5">
        <v>3</v>
      </c>
      <c r="D5037" s="6" t="s">
        <v>8848</v>
      </c>
      <c r="E5037" s="76"/>
      <c r="F5037" s="76" t="str">
        <f>IF(INDEX(I.Electricity.ES4U9C4,3)="","",INDEX(I.Electricity.ES4U9C4,3))</f>
        <v/>
      </c>
      <c r="G5037" s="76"/>
      <c r="H5037" s="5" t="str">
        <f>IF(AND(I.Developer.ES4=TRUE,I.Facility.UnitCount&gt;=9,I.Developer.C4=TRUE,F5037=""),"Incomplete","Complete")</f>
        <v>Complete</v>
      </c>
      <c r="I5037" s="71" t="s">
        <v>6130</v>
      </c>
    </row>
    <row r="5038" spans="2:9" ht="15" customHeight="1" x14ac:dyDescent="0.25">
      <c r="B5038" s="9" t="s">
        <v>6131</v>
      </c>
      <c r="C5038" s="1">
        <v>1</v>
      </c>
      <c r="D5038" s="2" t="s">
        <v>8849</v>
      </c>
      <c r="E5038" s="16"/>
      <c r="F5038" s="16" t="str">
        <f>IF(INDEX(I.Electricity.ES4U10C4,1)="","",INDEX(I.Electricity.ES4U10C4,1))</f>
        <v/>
      </c>
      <c r="G5038" s="16"/>
      <c r="H5038" s="1" t="str">
        <f>IF(AND(I.Developer.ES4=TRUE,I.Facility.UnitCount&gt;=10,I.Developer.C4=TRUE,F5038=""),"Incomplete","Complete")</f>
        <v>Complete</v>
      </c>
      <c r="I5038" s="68" t="s">
        <v>6132</v>
      </c>
    </row>
    <row r="5039" spans="2:9" ht="15" customHeight="1" x14ac:dyDescent="0.25">
      <c r="B5039" s="9" t="s">
        <v>6131</v>
      </c>
      <c r="C5039" s="1">
        <v>2</v>
      </c>
      <c r="D5039" s="2" t="s">
        <v>8849</v>
      </c>
      <c r="E5039" s="16"/>
      <c r="F5039" s="16" t="str">
        <f>IF(INDEX(I.Electricity.ES4U10C4,2)="","",INDEX(I.Electricity.ES4U10C4,2))</f>
        <v/>
      </c>
      <c r="G5039" s="16"/>
      <c r="H5039" s="1" t="str">
        <f>IF(AND(I.Developer.ES4=TRUE,I.Facility.UnitCount&gt;=10,I.Developer.C4=TRUE,F5039=""),"Incomplete","Complete")</f>
        <v>Complete</v>
      </c>
      <c r="I5039" s="68" t="s">
        <v>6133</v>
      </c>
    </row>
    <row r="5040" spans="2:9" ht="15" customHeight="1" x14ac:dyDescent="0.25">
      <c r="B5040" s="7" t="s">
        <v>6131</v>
      </c>
      <c r="C5040" s="5">
        <v>3</v>
      </c>
      <c r="D5040" s="6" t="s">
        <v>8849</v>
      </c>
      <c r="E5040" s="76"/>
      <c r="F5040" s="76" t="str">
        <f>IF(INDEX(I.Electricity.ES4U10C4,3)="","",INDEX(I.Electricity.ES4U10C4,3))</f>
        <v/>
      </c>
      <c r="G5040" s="76"/>
      <c r="H5040" s="5" t="str">
        <f>IF(AND(I.Developer.ES4=TRUE,I.Facility.UnitCount&gt;=10,I.Developer.C4=TRUE,F5040=""),"Incomplete","Complete")</f>
        <v>Complete</v>
      </c>
      <c r="I5040" s="71" t="s">
        <v>6134</v>
      </c>
    </row>
    <row r="5041" spans="2:9" ht="15" customHeight="1" x14ac:dyDescent="0.25">
      <c r="B5041" s="9" t="s">
        <v>6135</v>
      </c>
      <c r="C5041" s="1">
        <v>1</v>
      </c>
      <c r="D5041" s="2" t="s">
        <v>8850</v>
      </c>
      <c r="E5041" s="16"/>
      <c r="F5041" s="16" t="str">
        <f>IF(INDEX(I.Electricity.ES4U11C4,1)="","",INDEX(I.Electricity.ES4U11C4,1))</f>
        <v/>
      </c>
      <c r="G5041" s="16"/>
      <c r="H5041" s="1" t="str">
        <f>IF(AND(I.Developer.ES4=TRUE,I.Facility.UnitCount&gt;=11,I.Developer.C4=TRUE,F5041=""),"Incomplete","Complete")</f>
        <v>Complete</v>
      </c>
      <c r="I5041" s="68" t="s">
        <v>6136</v>
      </c>
    </row>
    <row r="5042" spans="2:9" ht="15" customHeight="1" x14ac:dyDescent="0.25">
      <c r="B5042" s="9" t="s">
        <v>6135</v>
      </c>
      <c r="C5042" s="1">
        <v>2</v>
      </c>
      <c r="D5042" s="2" t="s">
        <v>8850</v>
      </c>
      <c r="E5042" s="16"/>
      <c r="F5042" s="16" t="str">
        <f>IF(INDEX(I.Electricity.ES4U11C4,2)="","",INDEX(I.Electricity.ES4U11C4,2))</f>
        <v/>
      </c>
      <c r="G5042" s="16"/>
      <c r="H5042" s="1" t="str">
        <f>IF(AND(I.Developer.ES4=TRUE,I.Facility.UnitCount&gt;=11,I.Developer.C4=TRUE,F5042=""),"Incomplete","Complete")</f>
        <v>Complete</v>
      </c>
      <c r="I5042" s="68" t="s">
        <v>6137</v>
      </c>
    </row>
    <row r="5043" spans="2:9" ht="15" customHeight="1" x14ac:dyDescent="0.25">
      <c r="B5043" s="7" t="s">
        <v>6135</v>
      </c>
      <c r="C5043" s="5">
        <v>3</v>
      </c>
      <c r="D5043" s="6" t="s">
        <v>8850</v>
      </c>
      <c r="E5043" s="76"/>
      <c r="F5043" s="76" t="str">
        <f>IF(INDEX(I.Electricity.ES4U11C4,3)="","",INDEX(I.Electricity.ES4U11C4,3))</f>
        <v/>
      </c>
      <c r="G5043" s="76"/>
      <c r="H5043" s="5" t="str">
        <f>IF(AND(I.Developer.ES4=TRUE,I.Facility.UnitCount&gt;=11,I.Developer.C4=TRUE,F5043=""),"Incomplete","Complete")</f>
        <v>Complete</v>
      </c>
      <c r="I5043" s="71" t="s">
        <v>6138</v>
      </c>
    </row>
    <row r="5044" spans="2:9" ht="15" customHeight="1" x14ac:dyDescent="0.25">
      <c r="B5044" s="9" t="s">
        <v>6139</v>
      </c>
      <c r="C5044" s="1">
        <v>1</v>
      </c>
      <c r="D5044" s="2" t="s">
        <v>8851</v>
      </c>
      <c r="E5044" s="16"/>
      <c r="F5044" s="16" t="str">
        <f>IF(INDEX(I.Electricity.ES4U12C4,1)="","",INDEX(I.Electricity.ES4U12C4,1))</f>
        <v/>
      </c>
      <c r="G5044" s="16"/>
      <c r="H5044" s="1" t="str">
        <f>IF(AND(I.Developer.ES4=TRUE,I.Facility.UnitCount&gt;=12,I.Developer.C4=TRUE,F5044=""),"Incomplete","Complete")</f>
        <v>Complete</v>
      </c>
      <c r="I5044" s="68" t="s">
        <v>6140</v>
      </c>
    </row>
    <row r="5045" spans="2:9" ht="15" customHeight="1" x14ac:dyDescent="0.25">
      <c r="B5045" s="9" t="s">
        <v>6139</v>
      </c>
      <c r="C5045" s="1">
        <v>2</v>
      </c>
      <c r="D5045" s="2" t="s">
        <v>8851</v>
      </c>
      <c r="E5045" s="16"/>
      <c r="F5045" s="16" t="str">
        <f>IF(INDEX(I.Electricity.ES4U12C4,2)="","",INDEX(I.Electricity.ES4U12C4,2))</f>
        <v/>
      </c>
      <c r="G5045" s="16"/>
      <c r="H5045" s="1" t="str">
        <f>IF(AND(I.Developer.ES4=TRUE,I.Facility.UnitCount&gt;=12,I.Developer.C4=TRUE,F5045=""),"Incomplete","Complete")</f>
        <v>Complete</v>
      </c>
      <c r="I5045" s="68" t="s">
        <v>6141</v>
      </c>
    </row>
    <row r="5046" spans="2:9" ht="15" customHeight="1" x14ac:dyDescent="0.25">
      <c r="B5046" s="7" t="s">
        <v>6139</v>
      </c>
      <c r="C5046" s="5">
        <v>3</v>
      </c>
      <c r="D5046" s="6" t="s">
        <v>8851</v>
      </c>
      <c r="E5046" s="76"/>
      <c r="F5046" s="76" t="str">
        <f>IF(INDEX(I.Electricity.ES4U12C4,3)="","",INDEX(I.Electricity.ES4U12C4,3))</f>
        <v/>
      </c>
      <c r="G5046" s="76"/>
      <c r="H5046" s="5" t="str">
        <f>IF(AND(I.Developer.ES4=TRUE,I.Facility.UnitCount&gt;=12,I.Developer.C4=TRUE,F5046=""),"Incomplete","Complete")</f>
        <v>Complete</v>
      </c>
      <c r="I5046" s="71" t="s">
        <v>6142</v>
      </c>
    </row>
    <row r="5047" spans="2:9" ht="15" customHeight="1" x14ac:dyDescent="0.25">
      <c r="B5047" s="9" t="s">
        <v>6143</v>
      </c>
      <c r="C5047" s="1">
        <v>1</v>
      </c>
      <c r="D5047" s="2" t="s">
        <v>8852</v>
      </c>
      <c r="E5047" s="16"/>
      <c r="F5047" s="16" t="str">
        <f>IF(INDEX(I.Electricity.ES4U13C4,1)="","",INDEX(I.Electricity.ES4U13C4,1))</f>
        <v/>
      </c>
      <c r="G5047" s="16"/>
      <c r="H5047" s="1" t="str">
        <f>IF(AND(I.Developer.ES4=TRUE,I.Facility.UnitCount&gt;=13,I.Developer.C4=TRUE,F5047=""),"Incomplete","Complete")</f>
        <v>Complete</v>
      </c>
      <c r="I5047" s="68" t="s">
        <v>6144</v>
      </c>
    </row>
    <row r="5048" spans="2:9" ht="15" customHeight="1" x14ac:dyDescent="0.25">
      <c r="B5048" s="9" t="s">
        <v>6143</v>
      </c>
      <c r="C5048" s="1">
        <v>2</v>
      </c>
      <c r="D5048" s="2" t="s">
        <v>8852</v>
      </c>
      <c r="E5048" s="16"/>
      <c r="F5048" s="16" t="str">
        <f>IF(INDEX(I.Electricity.ES4U13C4,2)="","",INDEX(I.Electricity.ES4U13C4,2))</f>
        <v/>
      </c>
      <c r="G5048" s="16"/>
      <c r="H5048" s="1" t="str">
        <f>IF(AND(I.Developer.ES4=TRUE,I.Facility.UnitCount&gt;=13,I.Developer.C4=TRUE,F5048=""),"Incomplete","Complete")</f>
        <v>Complete</v>
      </c>
      <c r="I5048" s="68" t="s">
        <v>6145</v>
      </c>
    </row>
    <row r="5049" spans="2:9" ht="15" customHeight="1" x14ac:dyDescent="0.25">
      <c r="B5049" s="7" t="s">
        <v>6143</v>
      </c>
      <c r="C5049" s="5">
        <v>3</v>
      </c>
      <c r="D5049" s="6" t="s">
        <v>8852</v>
      </c>
      <c r="E5049" s="76"/>
      <c r="F5049" s="76" t="str">
        <f>IF(INDEX(I.Electricity.ES4U13C4,3)="","",INDEX(I.Electricity.ES4U13C4,3))</f>
        <v/>
      </c>
      <c r="G5049" s="76"/>
      <c r="H5049" s="5" t="str">
        <f>IF(AND(I.Developer.ES4=TRUE,I.Facility.UnitCount&gt;=13,I.Developer.C4=TRUE,F5049=""),"Incomplete","Complete")</f>
        <v>Complete</v>
      </c>
      <c r="I5049" s="71" t="s">
        <v>6146</v>
      </c>
    </row>
    <row r="5050" spans="2:9" ht="15" customHeight="1" x14ac:dyDescent="0.25">
      <c r="B5050" s="9" t="s">
        <v>6147</v>
      </c>
      <c r="C5050" s="1">
        <v>1</v>
      </c>
      <c r="D5050" s="2" t="s">
        <v>8853</v>
      </c>
      <c r="E5050" s="16"/>
      <c r="F5050" s="16" t="str">
        <f>IF(INDEX(I.Electricity.ES4U14C4,1)="","",INDEX(I.Electricity.ES4U14C4,1))</f>
        <v/>
      </c>
      <c r="G5050" s="16"/>
      <c r="H5050" s="1" t="str">
        <f>IF(AND(I.Developer.ES4=TRUE,I.Facility.UnitCount&gt;=14,I.Developer.C4=TRUE,F5050=""),"Incomplete","Complete")</f>
        <v>Complete</v>
      </c>
      <c r="I5050" s="68" t="s">
        <v>6148</v>
      </c>
    </row>
    <row r="5051" spans="2:9" ht="15" customHeight="1" x14ac:dyDescent="0.25">
      <c r="B5051" s="9" t="s">
        <v>6147</v>
      </c>
      <c r="C5051" s="1">
        <v>2</v>
      </c>
      <c r="D5051" s="2" t="s">
        <v>8853</v>
      </c>
      <c r="E5051" s="16"/>
      <c r="F5051" s="16" t="str">
        <f>IF(INDEX(I.Electricity.ES4U14C4,2)="","",INDEX(I.Electricity.ES4U14C4,2))</f>
        <v/>
      </c>
      <c r="G5051" s="16"/>
      <c r="H5051" s="1" t="str">
        <f>IF(AND(I.Developer.ES4=TRUE,I.Facility.UnitCount&gt;=14,I.Developer.C4=TRUE,F5051=""),"Incomplete","Complete")</f>
        <v>Complete</v>
      </c>
      <c r="I5051" s="68" t="s">
        <v>6149</v>
      </c>
    </row>
    <row r="5052" spans="2:9" ht="15" customHeight="1" x14ac:dyDescent="0.25">
      <c r="B5052" s="7" t="s">
        <v>6147</v>
      </c>
      <c r="C5052" s="5">
        <v>3</v>
      </c>
      <c r="D5052" s="6" t="s">
        <v>8853</v>
      </c>
      <c r="E5052" s="76"/>
      <c r="F5052" s="76" t="str">
        <f>IF(INDEX(I.Electricity.ES4U14C4,3)="","",INDEX(I.Electricity.ES4U14C4,3))</f>
        <v/>
      </c>
      <c r="G5052" s="76"/>
      <c r="H5052" s="5" t="str">
        <f>IF(AND(I.Developer.ES4=TRUE,I.Facility.UnitCount&gt;=14,I.Developer.C4=TRUE,F5052=""),"Incomplete","Complete")</f>
        <v>Complete</v>
      </c>
      <c r="I5052" s="71" t="s">
        <v>6150</v>
      </c>
    </row>
    <row r="5053" spans="2:9" ht="15" customHeight="1" x14ac:dyDescent="0.25">
      <c r="B5053" s="9" t="s">
        <v>6151</v>
      </c>
      <c r="C5053" s="1">
        <v>1</v>
      </c>
      <c r="D5053" s="2" t="s">
        <v>8854</v>
      </c>
      <c r="E5053" s="16"/>
      <c r="F5053" s="16" t="str">
        <f>IF(INDEX(I.Electricity.ES4U15C4,1)="","",INDEX(I.Electricity.ES4U15C4,1))</f>
        <v/>
      </c>
      <c r="G5053" s="16"/>
      <c r="H5053" s="1" t="str">
        <f>IF(AND(I.Developer.ES4=TRUE,I.Facility.UnitCount&gt;=15,I.Developer.C4=TRUE,F5053=""),"Incomplete","Complete")</f>
        <v>Complete</v>
      </c>
      <c r="I5053" s="68" t="s">
        <v>6152</v>
      </c>
    </row>
    <row r="5054" spans="2:9" ht="15" customHeight="1" x14ac:dyDescent="0.25">
      <c r="B5054" s="9" t="s">
        <v>6151</v>
      </c>
      <c r="C5054" s="1">
        <v>2</v>
      </c>
      <c r="D5054" s="2" t="s">
        <v>8854</v>
      </c>
      <c r="E5054" s="16"/>
      <c r="F5054" s="16" t="str">
        <f>IF(INDEX(I.Electricity.ES4U15C4,2)="","",INDEX(I.Electricity.ES4U15C4,2))</f>
        <v/>
      </c>
      <c r="G5054" s="16"/>
      <c r="H5054" s="1" t="str">
        <f>IF(AND(I.Developer.ES4=TRUE,I.Facility.UnitCount&gt;=15,I.Developer.C4=TRUE,F5054=""),"Incomplete","Complete")</f>
        <v>Complete</v>
      </c>
      <c r="I5054" s="68" t="s">
        <v>6153</v>
      </c>
    </row>
    <row r="5055" spans="2:9" ht="15" customHeight="1" x14ac:dyDescent="0.25">
      <c r="B5055" s="7" t="s">
        <v>6151</v>
      </c>
      <c r="C5055" s="5">
        <v>3</v>
      </c>
      <c r="D5055" s="6" t="s">
        <v>8854</v>
      </c>
      <c r="E5055" s="76"/>
      <c r="F5055" s="76" t="str">
        <f>IF(INDEX(I.Electricity.ES4U15C4,3)="","",INDEX(I.Electricity.ES4U15C4,3))</f>
        <v/>
      </c>
      <c r="G5055" s="76"/>
      <c r="H5055" s="5" t="str">
        <f>IF(AND(I.Developer.ES4=TRUE,I.Facility.UnitCount&gt;=15,I.Developer.C4=TRUE,F5055=""),"Incomplete","Complete")</f>
        <v>Complete</v>
      </c>
      <c r="I5055" s="71" t="s">
        <v>6154</v>
      </c>
    </row>
    <row r="5056" spans="2:9" ht="15" customHeight="1" x14ac:dyDescent="0.25">
      <c r="B5056" s="9" t="s">
        <v>6155</v>
      </c>
      <c r="C5056" s="1">
        <v>1</v>
      </c>
      <c r="D5056" s="2" t="s">
        <v>8855</v>
      </c>
      <c r="E5056" s="16"/>
      <c r="F5056" s="16" t="str">
        <f>IF(INDEX(I.Electricity.ES4U16C4,1)="","",INDEX(I.Electricity.ES4U16C4,1))</f>
        <v/>
      </c>
      <c r="G5056" s="16"/>
      <c r="H5056" s="1" t="str">
        <f>IF(AND(I.Developer.ES4=TRUE,I.Facility.UnitCount&gt;=16,I.Developer.C4=TRUE,F5056=""),"Incomplete","Complete")</f>
        <v>Complete</v>
      </c>
      <c r="I5056" s="68" t="s">
        <v>6156</v>
      </c>
    </row>
    <row r="5057" spans="2:9" ht="15" customHeight="1" x14ac:dyDescent="0.25">
      <c r="B5057" s="9" t="s">
        <v>6155</v>
      </c>
      <c r="C5057" s="1">
        <v>2</v>
      </c>
      <c r="D5057" s="2" t="s">
        <v>8855</v>
      </c>
      <c r="E5057" s="16"/>
      <c r="F5057" s="16" t="str">
        <f>IF(INDEX(I.Electricity.ES4U16C4,2)="","",INDEX(I.Electricity.ES4U16C4,2))</f>
        <v/>
      </c>
      <c r="G5057" s="16"/>
      <c r="H5057" s="1" t="str">
        <f>IF(AND(I.Developer.ES4=TRUE,I.Facility.UnitCount&gt;=16,I.Developer.C4=TRUE,F5057=""),"Incomplete","Complete")</f>
        <v>Complete</v>
      </c>
      <c r="I5057" s="68" t="s">
        <v>6157</v>
      </c>
    </row>
    <row r="5058" spans="2:9" ht="15" customHeight="1" x14ac:dyDescent="0.25">
      <c r="B5058" s="7" t="s">
        <v>6155</v>
      </c>
      <c r="C5058" s="5">
        <v>3</v>
      </c>
      <c r="D5058" s="6" t="s">
        <v>8855</v>
      </c>
      <c r="E5058" s="76"/>
      <c r="F5058" s="76" t="str">
        <f>IF(INDEX(I.Electricity.ES4U16C4,3)="","",INDEX(I.Electricity.ES4U16C4,3))</f>
        <v/>
      </c>
      <c r="G5058" s="76"/>
      <c r="H5058" s="5" t="str">
        <f>IF(AND(I.Developer.ES4=TRUE,I.Facility.UnitCount&gt;=16,I.Developer.C4=TRUE,F5058=""),"Incomplete","Complete")</f>
        <v>Complete</v>
      </c>
      <c r="I5058" s="71" t="s">
        <v>6158</v>
      </c>
    </row>
    <row r="5059" spans="2:9" ht="15" customHeight="1" x14ac:dyDescent="0.25">
      <c r="B5059" s="9" t="s">
        <v>6159</v>
      </c>
      <c r="C5059" s="1">
        <v>1</v>
      </c>
      <c r="D5059" s="2" t="s">
        <v>8856</v>
      </c>
      <c r="E5059" s="16"/>
      <c r="F5059" s="16" t="str">
        <f>IF(INDEX(I.Electricity.ES4U17C4,1)="","",INDEX(I.Electricity.ES4U17C4,1))</f>
        <v/>
      </c>
      <c r="G5059" s="16"/>
      <c r="H5059" s="1" t="str">
        <f>IF(AND(I.Developer.ES4=TRUE,I.Facility.UnitCount&gt;=17,I.Developer.C4=TRUE,F5059=""),"Incomplete","Complete")</f>
        <v>Complete</v>
      </c>
      <c r="I5059" s="68" t="s">
        <v>6160</v>
      </c>
    </row>
    <row r="5060" spans="2:9" ht="15" customHeight="1" x14ac:dyDescent="0.25">
      <c r="B5060" s="9" t="s">
        <v>6159</v>
      </c>
      <c r="C5060" s="1">
        <v>2</v>
      </c>
      <c r="D5060" s="2" t="s">
        <v>8856</v>
      </c>
      <c r="E5060" s="16"/>
      <c r="F5060" s="16" t="str">
        <f>IF(INDEX(I.Electricity.ES4U17C4,2)="","",INDEX(I.Electricity.ES4U17C4,2))</f>
        <v/>
      </c>
      <c r="G5060" s="16"/>
      <c r="H5060" s="1" t="str">
        <f>IF(AND(I.Developer.ES4=TRUE,I.Facility.UnitCount&gt;=17,I.Developer.C4=TRUE,F5060=""),"Incomplete","Complete")</f>
        <v>Complete</v>
      </c>
      <c r="I5060" s="68" t="s">
        <v>6161</v>
      </c>
    </row>
    <row r="5061" spans="2:9" ht="15" customHeight="1" x14ac:dyDescent="0.25">
      <c r="B5061" s="7" t="s">
        <v>6159</v>
      </c>
      <c r="C5061" s="5">
        <v>3</v>
      </c>
      <c r="D5061" s="6" t="s">
        <v>8856</v>
      </c>
      <c r="E5061" s="76"/>
      <c r="F5061" s="76" t="str">
        <f>IF(INDEX(I.Electricity.ES4U17C4,3)="","",INDEX(I.Electricity.ES4U17C4,3))</f>
        <v/>
      </c>
      <c r="G5061" s="76"/>
      <c r="H5061" s="5" t="str">
        <f>IF(AND(I.Developer.ES4=TRUE,I.Facility.UnitCount&gt;=17,I.Developer.C4=TRUE,F5061=""),"Incomplete","Complete")</f>
        <v>Complete</v>
      </c>
      <c r="I5061" s="71" t="s">
        <v>6162</v>
      </c>
    </row>
    <row r="5062" spans="2:9" ht="15" customHeight="1" x14ac:dyDescent="0.25">
      <c r="B5062" s="9" t="s">
        <v>6163</v>
      </c>
      <c r="C5062" s="1">
        <v>1</v>
      </c>
      <c r="D5062" s="2" t="s">
        <v>8857</v>
      </c>
      <c r="E5062" s="16"/>
      <c r="F5062" s="16" t="str">
        <f>IF(INDEX(I.Electricity.ES4U18C4,1)="","",INDEX(I.Electricity.ES4U18C4,1))</f>
        <v/>
      </c>
      <c r="G5062" s="16"/>
      <c r="H5062" s="1" t="str">
        <f>IF(AND(I.Developer.ES4=TRUE,I.Facility.UnitCount&gt;=18,I.Developer.C4=TRUE,F5062=""),"Incomplete","Complete")</f>
        <v>Complete</v>
      </c>
      <c r="I5062" s="68" t="s">
        <v>6164</v>
      </c>
    </row>
    <row r="5063" spans="2:9" ht="15" customHeight="1" x14ac:dyDescent="0.25">
      <c r="B5063" s="9" t="s">
        <v>6163</v>
      </c>
      <c r="C5063" s="1">
        <v>2</v>
      </c>
      <c r="D5063" s="2" t="s">
        <v>8857</v>
      </c>
      <c r="E5063" s="16"/>
      <c r="F5063" s="16" t="str">
        <f>IF(INDEX(I.Electricity.ES4U18C4,2)="","",INDEX(I.Electricity.ES4U18C4,2))</f>
        <v/>
      </c>
      <c r="G5063" s="16"/>
      <c r="H5063" s="1" t="str">
        <f>IF(AND(I.Developer.ES4=TRUE,I.Facility.UnitCount&gt;=18,I.Developer.C4=TRUE,F5063=""),"Incomplete","Complete")</f>
        <v>Complete</v>
      </c>
      <c r="I5063" s="68" t="s">
        <v>6165</v>
      </c>
    </row>
    <row r="5064" spans="2:9" ht="15" customHeight="1" x14ac:dyDescent="0.25">
      <c r="B5064" s="7" t="s">
        <v>6163</v>
      </c>
      <c r="C5064" s="5">
        <v>3</v>
      </c>
      <c r="D5064" s="6" t="s">
        <v>8857</v>
      </c>
      <c r="E5064" s="76"/>
      <c r="F5064" s="76" t="str">
        <f>IF(INDEX(I.Electricity.ES4U18C4,3)="","",INDEX(I.Electricity.ES4U18C4,3))</f>
        <v/>
      </c>
      <c r="G5064" s="76"/>
      <c r="H5064" s="5" t="str">
        <f>IF(AND(I.Developer.ES4=TRUE,I.Facility.UnitCount&gt;=18,I.Developer.C4=TRUE,F5064=""),"Incomplete","Complete")</f>
        <v>Complete</v>
      </c>
      <c r="I5064" s="71" t="s">
        <v>6166</v>
      </c>
    </row>
    <row r="5065" spans="2:9" ht="15" customHeight="1" x14ac:dyDescent="0.25">
      <c r="B5065" s="9" t="s">
        <v>6167</v>
      </c>
      <c r="C5065" s="1">
        <v>1</v>
      </c>
      <c r="D5065" s="2" t="s">
        <v>8858</v>
      </c>
      <c r="E5065" s="16"/>
      <c r="F5065" s="16" t="str">
        <f>IF(INDEX(I.Electricity.ES4U19C4,1)="","",INDEX(I.Electricity.ES4U19C4,1))</f>
        <v/>
      </c>
      <c r="G5065" s="16"/>
      <c r="H5065" s="1" t="str">
        <f>IF(AND(I.Developer.ES4=TRUE,I.Facility.UnitCount&gt;=19,I.Developer.C4=TRUE,F5065=""),"Incomplete","Complete")</f>
        <v>Complete</v>
      </c>
      <c r="I5065" s="68" t="s">
        <v>6168</v>
      </c>
    </row>
    <row r="5066" spans="2:9" ht="15" customHeight="1" x14ac:dyDescent="0.25">
      <c r="B5066" s="9" t="s">
        <v>6167</v>
      </c>
      <c r="C5066" s="1">
        <v>2</v>
      </c>
      <c r="D5066" s="2" t="s">
        <v>8858</v>
      </c>
      <c r="E5066" s="16"/>
      <c r="F5066" s="16" t="str">
        <f>IF(INDEX(I.Electricity.ES4U19C4,2)="","",INDEX(I.Electricity.ES4U19C4,2))</f>
        <v/>
      </c>
      <c r="G5066" s="16"/>
      <c r="H5066" s="1" t="str">
        <f>IF(AND(I.Developer.ES4=TRUE,I.Facility.UnitCount&gt;=19,I.Developer.C4=TRUE,F5066=""),"Incomplete","Complete")</f>
        <v>Complete</v>
      </c>
      <c r="I5066" s="68" t="s">
        <v>6169</v>
      </c>
    </row>
    <row r="5067" spans="2:9" ht="15" customHeight="1" x14ac:dyDescent="0.25">
      <c r="B5067" s="7" t="s">
        <v>6167</v>
      </c>
      <c r="C5067" s="5">
        <v>3</v>
      </c>
      <c r="D5067" s="6" t="s">
        <v>8858</v>
      </c>
      <c r="E5067" s="76"/>
      <c r="F5067" s="76" t="str">
        <f>IF(INDEX(I.Electricity.ES4U19C4,3)="","",INDEX(I.Electricity.ES4U19C4,3))</f>
        <v/>
      </c>
      <c r="G5067" s="76"/>
      <c r="H5067" s="5" t="str">
        <f>IF(AND(I.Developer.ES4=TRUE,I.Facility.UnitCount&gt;=19,I.Developer.C4=TRUE,F5067=""),"Incomplete","Complete")</f>
        <v>Complete</v>
      </c>
      <c r="I5067" s="71" t="s">
        <v>6170</v>
      </c>
    </row>
    <row r="5068" spans="2:9" ht="15" customHeight="1" x14ac:dyDescent="0.25">
      <c r="B5068" s="9" t="s">
        <v>6171</v>
      </c>
      <c r="C5068" s="1">
        <v>1</v>
      </c>
      <c r="D5068" s="2" t="s">
        <v>8859</v>
      </c>
      <c r="E5068" s="16"/>
      <c r="F5068" s="16" t="str">
        <f>IF(INDEX(I.Electricity.ES4U20C4,1)="","",INDEX(I.Electricity.ES4U20C4,1))</f>
        <v/>
      </c>
      <c r="G5068" s="16"/>
      <c r="H5068" s="1" t="str">
        <f>IF(AND(I.Developer.ES4=TRUE,I.Facility.UnitCount&gt;=20,I.Developer.C4=TRUE,F5068=""),"Incomplete","Complete")</f>
        <v>Complete</v>
      </c>
      <c r="I5068" s="68" t="s">
        <v>6172</v>
      </c>
    </row>
    <row r="5069" spans="2:9" ht="15" customHeight="1" x14ac:dyDescent="0.25">
      <c r="B5069" s="9" t="s">
        <v>6171</v>
      </c>
      <c r="C5069" s="1">
        <v>2</v>
      </c>
      <c r="D5069" s="2" t="s">
        <v>8859</v>
      </c>
      <c r="E5069" s="16"/>
      <c r="F5069" s="16" t="str">
        <f>IF(INDEX(I.Electricity.ES4U20C4,2)="","",INDEX(I.Electricity.ES4U20C4,2))</f>
        <v/>
      </c>
      <c r="G5069" s="16"/>
      <c r="H5069" s="1" t="str">
        <f>IF(AND(I.Developer.ES4=TRUE,I.Facility.UnitCount&gt;=20,I.Developer.C4=TRUE,F5069=""),"Incomplete","Complete")</f>
        <v>Complete</v>
      </c>
      <c r="I5069" s="68" t="s">
        <v>6173</v>
      </c>
    </row>
    <row r="5070" spans="2:9" ht="15" customHeight="1" x14ac:dyDescent="0.25">
      <c r="B5070" s="7" t="s">
        <v>6171</v>
      </c>
      <c r="C5070" s="5">
        <v>3</v>
      </c>
      <c r="D5070" s="6" t="s">
        <v>8859</v>
      </c>
      <c r="E5070" s="76"/>
      <c r="F5070" s="76" t="str">
        <f>IF(INDEX(I.Electricity.ES4U20C4,3)="","",INDEX(I.Electricity.ES4U20C4,3))</f>
        <v/>
      </c>
      <c r="G5070" s="76"/>
      <c r="H5070" s="5" t="str">
        <f>IF(AND(I.Developer.ES4=TRUE,I.Facility.UnitCount&gt;=20,I.Developer.C4=TRUE,F5070=""),"Incomplete","Complete")</f>
        <v>Complete</v>
      </c>
      <c r="I5070" s="71" t="s">
        <v>6174</v>
      </c>
    </row>
    <row r="5071" spans="2:9" ht="15" customHeight="1" x14ac:dyDescent="0.25">
      <c r="B5071" s="9" t="s">
        <v>6175</v>
      </c>
      <c r="C5071" s="1">
        <v>1</v>
      </c>
      <c r="D5071" s="2" t="s">
        <v>8860</v>
      </c>
      <c r="E5071" s="16"/>
      <c r="F5071" s="16" t="str">
        <f>IF(INDEX(I.Electricity.ES4U1C5,1)="","",INDEX(I.Electricity.ES4U1C5,1))</f>
        <v/>
      </c>
      <c r="G5071" s="16"/>
      <c r="H5071" s="1" t="str">
        <f>IF(AND(I.Developer.ES4=TRUE,I.Facility.UnitCount&gt;=1,I.Developer.C5=TRUE,F5071=""),"Incomplete","Complete")</f>
        <v>Complete</v>
      </c>
      <c r="I5071" s="68" t="s">
        <v>6176</v>
      </c>
    </row>
    <row r="5072" spans="2:9" ht="15" customHeight="1" x14ac:dyDescent="0.25">
      <c r="B5072" s="9" t="s">
        <v>6175</v>
      </c>
      <c r="C5072" s="1">
        <v>2</v>
      </c>
      <c r="D5072" s="2" t="s">
        <v>8860</v>
      </c>
      <c r="E5072" s="16"/>
      <c r="F5072" s="16" t="str">
        <f>IF(INDEX(I.Electricity.ES4U1C5,2)="","",INDEX(I.Electricity.ES4U1C5,2))</f>
        <v/>
      </c>
      <c r="G5072" s="16"/>
      <c r="H5072" s="1" t="str">
        <f>IF(AND(I.Developer.ES4=TRUE,I.Facility.UnitCount&gt;=1,I.Developer.C5=TRUE,F5072=""),"Incomplete","Complete")</f>
        <v>Complete</v>
      </c>
      <c r="I5072" s="68" t="s">
        <v>6177</v>
      </c>
    </row>
    <row r="5073" spans="2:9" ht="15" customHeight="1" x14ac:dyDescent="0.25">
      <c r="B5073" s="7" t="s">
        <v>6175</v>
      </c>
      <c r="C5073" s="5">
        <v>3</v>
      </c>
      <c r="D5073" s="6" t="s">
        <v>8860</v>
      </c>
      <c r="E5073" s="76"/>
      <c r="F5073" s="76" t="str">
        <f>IF(INDEX(I.Electricity.ES4U1C5,3)="","",INDEX(I.Electricity.ES4U1C5,3))</f>
        <v/>
      </c>
      <c r="G5073" s="76"/>
      <c r="H5073" s="5" t="str">
        <f>IF(AND(I.Developer.ES4=TRUE,I.Facility.UnitCount&gt;=1,I.Developer.C5=TRUE,F5073=""),"Incomplete","Complete")</f>
        <v>Complete</v>
      </c>
      <c r="I5073" s="71" t="s">
        <v>6178</v>
      </c>
    </row>
    <row r="5074" spans="2:9" ht="15" customHeight="1" x14ac:dyDescent="0.25">
      <c r="B5074" s="9" t="s">
        <v>6179</v>
      </c>
      <c r="C5074" s="1">
        <v>1</v>
      </c>
      <c r="D5074" s="2" t="s">
        <v>8861</v>
      </c>
      <c r="E5074" s="16"/>
      <c r="F5074" s="16" t="str">
        <f>IF(INDEX(I.Electricity.ES4U2C5,1)="","",INDEX(I.Electricity.ES4U2C5,1))</f>
        <v/>
      </c>
      <c r="G5074" s="16"/>
      <c r="H5074" s="1" t="str">
        <f>IF(AND(I.Developer.ES4=TRUE,I.Facility.UnitCount&gt;=2,I.Developer.C5=TRUE,F5074=""),"Incomplete","Complete")</f>
        <v>Complete</v>
      </c>
      <c r="I5074" s="68" t="s">
        <v>6180</v>
      </c>
    </row>
    <row r="5075" spans="2:9" ht="15" customHeight="1" x14ac:dyDescent="0.25">
      <c r="B5075" s="9" t="s">
        <v>6179</v>
      </c>
      <c r="C5075" s="1">
        <v>2</v>
      </c>
      <c r="D5075" s="2" t="s">
        <v>8861</v>
      </c>
      <c r="E5075" s="16"/>
      <c r="F5075" s="16" t="str">
        <f>IF(INDEX(I.Electricity.ES4U2C5,2)="","",INDEX(I.Electricity.ES4U2C5,2))</f>
        <v/>
      </c>
      <c r="G5075" s="16"/>
      <c r="H5075" s="1" t="str">
        <f>IF(AND(I.Developer.ES4=TRUE,I.Facility.UnitCount&gt;=2,I.Developer.C5=TRUE,F5075=""),"Incomplete","Complete")</f>
        <v>Complete</v>
      </c>
      <c r="I5075" s="68" t="s">
        <v>6181</v>
      </c>
    </row>
    <row r="5076" spans="2:9" ht="15" customHeight="1" x14ac:dyDescent="0.25">
      <c r="B5076" s="7" t="s">
        <v>6179</v>
      </c>
      <c r="C5076" s="5">
        <v>3</v>
      </c>
      <c r="D5076" s="6" t="s">
        <v>8861</v>
      </c>
      <c r="E5076" s="76"/>
      <c r="F5076" s="76" t="str">
        <f>IF(INDEX(I.Electricity.ES4U2C5,3)="","",INDEX(I.Electricity.ES4U2C5,3))</f>
        <v/>
      </c>
      <c r="G5076" s="76"/>
      <c r="H5076" s="5" t="str">
        <f>IF(AND(I.Developer.ES4=TRUE,I.Facility.UnitCount&gt;=2,I.Developer.C5=TRUE,F5076=""),"Incomplete","Complete")</f>
        <v>Complete</v>
      </c>
      <c r="I5076" s="71" t="s">
        <v>6182</v>
      </c>
    </row>
    <row r="5077" spans="2:9" ht="15" customHeight="1" x14ac:dyDescent="0.25">
      <c r="B5077" s="9" t="s">
        <v>6183</v>
      </c>
      <c r="C5077" s="1">
        <v>1</v>
      </c>
      <c r="D5077" s="2" t="s">
        <v>8862</v>
      </c>
      <c r="E5077" s="16"/>
      <c r="F5077" s="16" t="str">
        <f>IF(INDEX(I.Electricity.ES4U3C5,1)="","",INDEX(I.Electricity.ES4U3C5,1))</f>
        <v/>
      </c>
      <c r="G5077" s="16"/>
      <c r="H5077" s="1" t="str">
        <f>IF(AND(I.Developer.ES4=TRUE,I.Facility.UnitCount&gt;=3,I.Developer.C5=TRUE,F5077=""),"Incomplete","Complete")</f>
        <v>Complete</v>
      </c>
      <c r="I5077" s="68" t="s">
        <v>6184</v>
      </c>
    </row>
    <row r="5078" spans="2:9" ht="15" customHeight="1" x14ac:dyDescent="0.25">
      <c r="B5078" s="9" t="s">
        <v>6183</v>
      </c>
      <c r="C5078" s="1">
        <v>2</v>
      </c>
      <c r="D5078" s="2" t="s">
        <v>8862</v>
      </c>
      <c r="E5078" s="16"/>
      <c r="F5078" s="16" t="str">
        <f>IF(INDEX(I.Electricity.ES4U3C5,2)="","",INDEX(I.Electricity.ES4U3C5,2))</f>
        <v/>
      </c>
      <c r="G5078" s="16"/>
      <c r="H5078" s="1" t="str">
        <f>IF(AND(I.Developer.ES4=TRUE,I.Facility.UnitCount&gt;=3,I.Developer.C5=TRUE,F5078=""),"Incomplete","Complete")</f>
        <v>Complete</v>
      </c>
      <c r="I5078" s="68" t="s">
        <v>6185</v>
      </c>
    </row>
    <row r="5079" spans="2:9" ht="15" customHeight="1" x14ac:dyDescent="0.25">
      <c r="B5079" s="7" t="s">
        <v>6183</v>
      </c>
      <c r="C5079" s="5">
        <v>3</v>
      </c>
      <c r="D5079" s="6" t="s">
        <v>8862</v>
      </c>
      <c r="E5079" s="76"/>
      <c r="F5079" s="76" t="str">
        <f>IF(INDEX(I.Electricity.ES4U3C5,3)="","",INDEX(I.Electricity.ES4U3C5,3))</f>
        <v/>
      </c>
      <c r="G5079" s="76"/>
      <c r="H5079" s="5" t="str">
        <f>IF(AND(I.Developer.ES4=TRUE,I.Facility.UnitCount&gt;=3,I.Developer.C5=TRUE,F5079=""),"Incomplete","Complete")</f>
        <v>Complete</v>
      </c>
      <c r="I5079" s="71" t="s">
        <v>6186</v>
      </c>
    </row>
    <row r="5080" spans="2:9" ht="15" customHeight="1" x14ac:dyDescent="0.25">
      <c r="B5080" s="9" t="s">
        <v>6187</v>
      </c>
      <c r="C5080" s="1">
        <v>1</v>
      </c>
      <c r="D5080" s="2" t="s">
        <v>8863</v>
      </c>
      <c r="E5080" s="16"/>
      <c r="F5080" s="16" t="str">
        <f>IF(INDEX(I.Electricity.ES4U4C5,1)="","",INDEX(I.Electricity.ES4U4C5,1))</f>
        <v/>
      </c>
      <c r="G5080" s="16"/>
      <c r="H5080" s="1" t="str">
        <f>IF(AND(I.Developer.ES4=TRUE,I.Facility.UnitCount&gt;=4,I.Developer.C5=TRUE,F5080=""),"Incomplete","Complete")</f>
        <v>Complete</v>
      </c>
      <c r="I5080" s="68" t="s">
        <v>6188</v>
      </c>
    </row>
    <row r="5081" spans="2:9" ht="15" customHeight="1" x14ac:dyDescent="0.25">
      <c r="B5081" s="9" t="s">
        <v>6187</v>
      </c>
      <c r="C5081" s="1">
        <v>2</v>
      </c>
      <c r="D5081" s="2" t="s">
        <v>8863</v>
      </c>
      <c r="E5081" s="16"/>
      <c r="F5081" s="16" t="str">
        <f>IF(INDEX(I.Electricity.ES4U4C5,2)="","",INDEX(I.Electricity.ES4U4C5,2))</f>
        <v/>
      </c>
      <c r="G5081" s="16"/>
      <c r="H5081" s="1" t="str">
        <f>IF(AND(I.Developer.ES4=TRUE,I.Facility.UnitCount&gt;=4,I.Developer.C5=TRUE,F5081=""),"Incomplete","Complete")</f>
        <v>Complete</v>
      </c>
      <c r="I5081" s="68" t="s">
        <v>6189</v>
      </c>
    </row>
    <row r="5082" spans="2:9" ht="15" customHeight="1" x14ac:dyDescent="0.25">
      <c r="B5082" s="7" t="s">
        <v>6187</v>
      </c>
      <c r="C5082" s="5">
        <v>3</v>
      </c>
      <c r="D5082" s="6" t="s">
        <v>8863</v>
      </c>
      <c r="E5082" s="76"/>
      <c r="F5082" s="76" t="str">
        <f>IF(INDEX(I.Electricity.ES4U4C5,3)="","",INDEX(I.Electricity.ES4U4C5,3))</f>
        <v/>
      </c>
      <c r="G5082" s="76"/>
      <c r="H5082" s="5" t="str">
        <f>IF(AND(I.Developer.ES4=TRUE,I.Facility.UnitCount&gt;=4,I.Developer.C5=TRUE,F5082=""),"Incomplete","Complete")</f>
        <v>Complete</v>
      </c>
      <c r="I5082" s="71" t="s">
        <v>6190</v>
      </c>
    </row>
    <row r="5083" spans="2:9" ht="15" customHeight="1" x14ac:dyDescent="0.25">
      <c r="B5083" s="9" t="s">
        <v>6191</v>
      </c>
      <c r="C5083" s="1">
        <v>1</v>
      </c>
      <c r="D5083" s="2" t="s">
        <v>8864</v>
      </c>
      <c r="E5083" s="16"/>
      <c r="F5083" s="16" t="str">
        <f>IF(INDEX(I.Electricity.ES4U5C5,1)="","",INDEX(I.Electricity.ES4U5C5,1))</f>
        <v/>
      </c>
      <c r="G5083" s="16"/>
      <c r="H5083" s="1" t="str">
        <f>IF(AND(I.Developer.ES4=TRUE,I.Facility.UnitCount&gt;=5,I.Developer.C5=TRUE,F5083=""),"Incomplete","Complete")</f>
        <v>Complete</v>
      </c>
      <c r="I5083" s="68" t="s">
        <v>6192</v>
      </c>
    </row>
    <row r="5084" spans="2:9" ht="15" customHeight="1" x14ac:dyDescent="0.25">
      <c r="B5084" s="9" t="s">
        <v>6191</v>
      </c>
      <c r="C5084" s="1">
        <v>2</v>
      </c>
      <c r="D5084" s="2" t="s">
        <v>8864</v>
      </c>
      <c r="E5084" s="16"/>
      <c r="F5084" s="16" t="str">
        <f>IF(INDEX(I.Electricity.ES4U5C5,2)="","",INDEX(I.Electricity.ES4U5C5,2))</f>
        <v/>
      </c>
      <c r="G5084" s="16"/>
      <c r="H5084" s="1" t="str">
        <f>IF(AND(I.Developer.ES4=TRUE,I.Facility.UnitCount&gt;=5,I.Developer.C5=TRUE,F5084=""),"Incomplete","Complete")</f>
        <v>Complete</v>
      </c>
      <c r="I5084" s="68" t="s">
        <v>6193</v>
      </c>
    </row>
    <row r="5085" spans="2:9" ht="15" customHeight="1" x14ac:dyDescent="0.25">
      <c r="B5085" s="7" t="s">
        <v>6191</v>
      </c>
      <c r="C5085" s="5">
        <v>3</v>
      </c>
      <c r="D5085" s="6" t="s">
        <v>8864</v>
      </c>
      <c r="E5085" s="76"/>
      <c r="F5085" s="76" t="str">
        <f>IF(INDEX(I.Electricity.ES4U5C5,3)="","",INDEX(I.Electricity.ES4U5C5,3))</f>
        <v/>
      </c>
      <c r="G5085" s="76"/>
      <c r="H5085" s="5" t="str">
        <f>IF(AND(I.Developer.ES4=TRUE,I.Facility.UnitCount&gt;=5,I.Developer.C5=TRUE,F5085=""),"Incomplete","Complete")</f>
        <v>Complete</v>
      </c>
      <c r="I5085" s="71" t="s">
        <v>6194</v>
      </c>
    </row>
    <row r="5086" spans="2:9" ht="15" customHeight="1" x14ac:dyDescent="0.25">
      <c r="B5086" s="9" t="s">
        <v>6195</v>
      </c>
      <c r="C5086" s="1">
        <v>1</v>
      </c>
      <c r="D5086" s="2" t="s">
        <v>8865</v>
      </c>
      <c r="E5086" s="16"/>
      <c r="F5086" s="16" t="str">
        <f>IF(INDEX(I.Electricity.ES4U6C5,1)="","",INDEX(I.Electricity.ES4U6C5,1))</f>
        <v/>
      </c>
      <c r="G5086" s="16"/>
      <c r="H5086" s="1" t="str">
        <f>IF(AND(I.Developer.ES4=TRUE,I.Facility.UnitCount&gt;=6,I.Developer.C5=TRUE,F5086=""),"Incomplete","Complete")</f>
        <v>Complete</v>
      </c>
      <c r="I5086" s="68" t="s">
        <v>6196</v>
      </c>
    </row>
    <row r="5087" spans="2:9" ht="15" customHeight="1" x14ac:dyDescent="0.25">
      <c r="B5087" s="9" t="s">
        <v>6195</v>
      </c>
      <c r="C5087" s="1">
        <v>2</v>
      </c>
      <c r="D5087" s="2" t="s">
        <v>8865</v>
      </c>
      <c r="E5087" s="16"/>
      <c r="F5087" s="16" t="str">
        <f>IF(INDEX(I.Electricity.ES4U6C5,2)="","",INDEX(I.Electricity.ES4U6C5,2))</f>
        <v/>
      </c>
      <c r="G5087" s="16"/>
      <c r="H5087" s="1" t="str">
        <f>IF(AND(I.Developer.ES4=TRUE,I.Facility.UnitCount&gt;=6,I.Developer.C5=TRUE,F5087=""),"Incomplete","Complete")</f>
        <v>Complete</v>
      </c>
      <c r="I5087" s="68" t="s">
        <v>6197</v>
      </c>
    </row>
    <row r="5088" spans="2:9" ht="15" customHeight="1" x14ac:dyDescent="0.25">
      <c r="B5088" s="7" t="s">
        <v>6195</v>
      </c>
      <c r="C5088" s="5">
        <v>3</v>
      </c>
      <c r="D5088" s="6" t="s">
        <v>8865</v>
      </c>
      <c r="E5088" s="76"/>
      <c r="F5088" s="76" t="str">
        <f>IF(INDEX(I.Electricity.ES4U6C5,3)="","",INDEX(I.Electricity.ES4U6C5,3))</f>
        <v/>
      </c>
      <c r="G5088" s="76"/>
      <c r="H5088" s="5" t="str">
        <f>IF(AND(I.Developer.ES4=TRUE,I.Facility.UnitCount&gt;=6,I.Developer.C5=TRUE,F5088=""),"Incomplete","Complete")</f>
        <v>Complete</v>
      </c>
      <c r="I5088" s="71" t="s">
        <v>6198</v>
      </c>
    </row>
    <row r="5089" spans="2:9" ht="15" customHeight="1" x14ac:dyDescent="0.25">
      <c r="B5089" s="9" t="s">
        <v>6199</v>
      </c>
      <c r="C5089" s="1">
        <v>1</v>
      </c>
      <c r="D5089" s="2" t="s">
        <v>8866</v>
      </c>
      <c r="E5089" s="16"/>
      <c r="F5089" s="16" t="str">
        <f>IF(INDEX(I.Electricity.ES4U7C5,1)="","",INDEX(I.Electricity.ES4U7C5,1))</f>
        <v/>
      </c>
      <c r="G5089" s="16"/>
      <c r="H5089" s="1" t="str">
        <f>IF(AND(I.Developer.ES4=TRUE,I.Facility.UnitCount&gt;=7,I.Developer.C5=TRUE,F5089=""),"Incomplete","Complete")</f>
        <v>Complete</v>
      </c>
      <c r="I5089" s="68" t="s">
        <v>6200</v>
      </c>
    </row>
    <row r="5090" spans="2:9" ht="15" customHeight="1" x14ac:dyDescent="0.25">
      <c r="B5090" s="9" t="s">
        <v>6199</v>
      </c>
      <c r="C5090" s="1">
        <v>2</v>
      </c>
      <c r="D5090" s="2" t="s">
        <v>8866</v>
      </c>
      <c r="E5090" s="16"/>
      <c r="F5090" s="16" t="str">
        <f>IF(INDEX(I.Electricity.ES4U7C5,2)="","",INDEX(I.Electricity.ES4U7C5,2))</f>
        <v/>
      </c>
      <c r="G5090" s="16"/>
      <c r="H5090" s="1" t="str">
        <f>IF(AND(I.Developer.ES4=TRUE,I.Facility.UnitCount&gt;=7,I.Developer.C5=TRUE,F5090=""),"Incomplete","Complete")</f>
        <v>Complete</v>
      </c>
      <c r="I5090" s="68" t="s">
        <v>6201</v>
      </c>
    </row>
    <row r="5091" spans="2:9" ht="15" customHeight="1" x14ac:dyDescent="0.25">
      <c r="B5091" s="7" t="s">
        <v>6199</v>
      </c>
      <c r="C5091" s="5">
        <v>3</v>
      </c>
      <c r="D5091" s="6" t="s">
        <v>8866</v>
      </c>
      <c r="E5091" s="76"/>
      <c r="F5091" s="76" t="str">
        <f>IF(INDEX(I.Electricity.ES4U7C5,3)="","",INDEX(I.Electricity.ES4U7C5,3))</f>
        <v/>
      </c>
      <c r="G5091" s="76"/>
      <c r="H5091" s="5" t="str">
        <f>IF(AND(I.Developer.ES4=TRUE,I.Facility.UnitCount&gt;=7,I.Developer.C5=TRUE,F5091=""),"Incomplete","Complete")</f>
        <v>Complete</v>
      </c>
      <c r="I5091" s="71" t="s">
        <v>6202</v>
      </c>
    </row>
    <row r="5092" spans="2:9" ht="15" customHeight="1" x14ac:dyDescent="0.25">
      <c r="B5092" s="9" t="s">
        <v>6203</v>
      </c>
      <c r="C5092" s="1">
        <v>1</v>
      </c>
      <c r="D5092" s="2" t="s">
        <v>8867</v>
      </c>
      <c r="E5092" s="16"/>
      <c r="F5092" s="16" t="str">
        <f>IF(INDEX(I.Electricity.ES4U8C5,1)="","",INDEX(I.Electricity.ES4U8C5,1))</f>
        <v/>
      </c>
      <c r="G5092" s="16"/>
      <c r="H5092" s="1" t="str">
        <f>IF(AND(I.Developer.ES4=TRUE,I.Facility.UnitCount&gt;=8,I.Developer.C5=TRUE,F5092=""),"Incomplete","Complete")</f>
        <v>Complete</v>
      </c>
      <c r="I5092" s="68" t="s">
        <v>6204</v>
      </c>
    </row>
    <row r="5093" spans="2:9" ht="15" customHeight="1" x14ac:dyDescent="0.25">
      <c r="B5093" s="9" t="s">
        <v>6203</v>
      </c>
      <c r="C5093" s="1">
        <v>2</v>
      </c>
      <c r="D5093" s="2" t="s">
        <v>8867</v>
      </c>
      <c r="E5093" s="16"/>
      <c r="F5093" s="16" t="str">
        <f>IF(INDEX(I.Electricity.ES4U8C5,2)="","",INDEX(I.Electricity.ES4U8C5,2))</f>
        <v/>
      </c>
      <c r="G5093" s="16"/>
      <c r="H5093" s="1" t="str">
        <f>IF(AND(I.Developer.ES4=TRUE,I.Facility.UnitCount&gt;=8,I.Developer.C5=TRUE,F5093=""),"Incomplete","Complete")</f>
        <v>Complete</v>
      </c>
      <c r="I5093" s="68" t="s">
        <v>6205</v>
      </c>
    </row>
    <row r="5094" spans="2:9" ht="15" customHeight="1" x14ac:dyDescent="0.25">
      <c r="B5094" s="7" t="s">
        <v>6203</v>
      </c>
      <c r="C5094" s="5">
        <v>3</v>
      </c>
      <c r="D5094" s="6" t="s">
        <v>8867</v>
      </c>
      <c r="E5094" s="76"/>
      <c r="F5094" s="76" t="str">
        <f>IF(INDEX(I.Electricity.ES4U8C5,3)="","",INDEX(I.Electricity.ES4U8C5,3))</f>
        <v/>
      </c>
      <c r="G5094" s="76"/>
      <c r="H5094" s="5" t="str">
        <f>IF(AND(I.Developer.ES4=TRUE,I.Facility.UnitCount&gt;=8,I.Developer.C5=TRUE,F5094=""),"Incomplete","Complete")</f>
        <v>Complete</v>
      </c>
      <c r="I5094" s="71" t="s">
        <v>6206</v>
      </c>
    </row>
    <row r="5095" spans="2:9" ht="15" customHeight="1" x14ac:dyDescent="0.25">
      <c r="B5095" s="9" t="s">
        <v>6207</v>
      </c>
      <c r="C5095" s="1">
        <v>1</v>
      </c>
      <c r="D5095" s="2" t="s">
        <v>8868</v>
      </c>
      <c r="E5095" s="16"/>
      <c r="F5095" s="16" t="str">
        <f>IF(INDEX(I.Electricity.ES4U9C5,1)="","",INDEX(I.Electricity.ES4U9C5,1))</f>
        <v/>
      </c>
      <c r="G5095" s="16"/>
      <c r="H5095" s="1" t="str">
        <f>IF(AND(I.Developer.ES4=TRUE,I.Facility.UnitCount&gt;=9,I.Developer.C5=TRUE,F5095=""),"Incomplete","Complete")</f>
        <v>Complete</v>
      </c>
      <c r="I5095" s="68" t="s">
        <v>6208</v>
      </c>
    </row>
    <row r="5096" spans="2:9" ht="15" customHeight="1" x14ac:dyDescent="0.25">
      <c r="B5096" s="9" t="s">
        <v>6207</v>
      </c>
      <c r="C5096" s="1">
        <v>2</v>
      </c>
      <c r="D5096" s="2" t="s">
        <v>8868</v>
      </c>
      <c r="E5096" s="16"/>
      <c r="F5096" s="16" t="str">
        <f>IF(INDEX(I.Electricity.ES4U9C5,2)="","",INDEX(I.Electricity.ES4U9C5,2))</f>
        <v/>
      </c>
      <c r="G5096" s="16"/>
      <c r="H5096" s="1" t="str">
        <f>IF(AND(I.Developer.ES4=TRUE,I.Facility.UnitCount&gt;=9,I.Developer.C5=TRUE,F5096=""),"Incomplete","Complete")</f>
        <v>Complete</v>
      </c>
      <c r="I5096" s="68" t="s">
        <v>6209</v>
      </c>
    </row>
    <row r="5097" spans="2:9" ht="15" customHeight="1" x14ac:dyDescent="0.25">
      <c r="B5097" s="7" t="s">
        <v>6207</v>
      </c>
      <c r="C5097" s="5">
        <v>3</v>
      </c>
      <c r="D5097" s="6" t="s">
        <v>8868</v>
      </c>
      <c r="E5097" s="76"/>
      <c r="F5097" s="76" t="str">
        <f>IF(INDEX(I.Electricity.ES4U9C5,3)="","",INDEX(I.Electricity.ES4U9C5,3))</f>
        <v/>
      </c>
      <c r="G5097" s="76"/>
      <c r="H5097" s="5" t="str">
        <f>IF(AND(I.Developer.ES4=TRUE,I.Facility.UnitCount&gt;=9,I.Developer.C5=TRUE,F5097=""),"Incomplete","Complete")</f>
        <v>Complete</v>
      </c>
      <c r="I5097" s="71" t="s">
        <v>6210</v>
      </c>
    </row>
    <row r="5098" spans="2:9" ht="15" customHeight="1" x14ac:dyDescent="0.25">
      <c r="B5098" s="9" t="s">
        <v>6211</v>
      </c>
      <c r="C5098" s="1">
        <v>1</v>
      </c>
      <c r="D5098" s="2" t="s">
        <v>8869</v>
      </c>
      <c r="E5098" s="16"/>
      <c r="F5098" s="16" t="str">
        <f>IF(INDEX(I.Electricity.ES4U10C5,1)="","",INDEX(I.Electricity.ES4U10C5,1))</f>
        <v/>
      </c>
      <c r="G5098" s="16"/>
      <c r="H5098" s="1" t="str">
        <f>IF(AND(I.Developer.ES4=TRUE,I.Facility.UnitCount&gt;=10,I.Developer.C5=TRUE,F5098=""),"Incomplete","Complete")</f>
        <v>Complete</v>
      </c>
      <c r="I5098" s="68" t="s">
        <v>6212</v>
      </c>
    </row>
    <row r="5099" spans="2:9" ht="15" customHeight="1" x14ac:dyDescent="0.25">
      <c r="B5099" s="9" t="s">
        <v>6211</v>
      </c>
      <c r="C5099" s="1">
        <v>2</v>
      </c>
      <c r="D5099" s="2" t="s">
        <v>8869</v>
      </c>
      <c r="E5099" s="16"/>
      <c r="F5099" s="16" t="str">
        <f>IF(INDEX(I.Electricity.ES4U10C5,2)="","",INDEX(I.Electricity.ES4U10C5,2))</f>
        <v/>
      </c>
      <c r="G5099" s="16"/>
      <c r="H5099" s="1" t="str">
        <f>IF(AND(I.Developer.ES4=TRUE,I.Facility.UnitCount&gt;=10,I.Developer.C5=TRUE,F5099=""),"Incomplete","Complete")</f>
        <v>Complete</v>
      </c>
      <c r="I5099" s="68" t="s">
        <v>6213</v>
      </c>
    </row>
    <row r="5100" spans="2:9" ht="15" customHeight="1" x14ac:dyDescent="0.25">
      <c r="B5100" s="7" t="s">
        <v>6211</v>
      </c>
      <c r="C5100" s="5">
        <v>3</v>
      </c>
      <c r="D5100" s="6" t="s">
        <v>8869</v>
      </c>
      <c r="E5100" s="76"/>
      <c r="F5100" s="76" t="str">
        <f>IF(INDEX(I.Electricity.ES4U10C5,3)="","",INDEX(I.Electricity.ES4U10C5,3))</f>
        <v/>
      </c>
      <c r="G5100" s="76"/>
      <c r="H5100" s="5" t="str">
        <f>IF(AND(I.Developer.ES4=TRUE,I.Facility.UnitCount&gt;=10,I.Developer.C5=TRUE,F5100=""),"Incomplete","Complete")</f>
        <v>Complete</v>
      </c>
      <c r="I5100" s="71" t="s">
        <v>6214</v>
      </c>
    </row>
    <row r="5101" spans="2:9" ht="15" customHeight="1" x14ac:dyDescent="0.25">
      <c r="B5101" s="9" t="s">
        <v>6215</v>
      </c>
      <c r="C5101" s="1">
        <v>1</v>
      </c>
      <c r="D5101" s="2" t="s">
        <v>8870</v>
      </c>
      <c r="E5101" s="16"/>
      <c r="F5101" s="16" t="str">
        <f>IF(INDEX(I.Electricity.ES4U11C5,1)="","",INDEX(I.Electricity.ES4U11C5,1))</f>
        <v/>
      </c>
      <c r="G5101" s="16"/>
      <c r="H5101" s="1" t="str">
        <f>IF(AND(I.Developer.ES4=TRUE,I.Facility.UnitCount&gt;=11,I.Developer.C5=TRUE,F5101=""),"Incomplete","Complete")</f>
        <v>Complete</v>
      </c>
      <c r="I5101" s="68" t="s">
        <v>6216</v>
      </c>
    </row>
    <row r="5102" spans="2:9" ht="15" customHeight="1" x14ac:dyDescent="0.25">
      <c r="B5102" s="9" t="s">
        <v>6215</v>
      </c>
      <c r="C5102" s="1">
        <v>2</v>
      </c>
      <c r="D5102" s="2" t="s">
        <v>8870</v>
      </c>
      <c r="E5102" s="16"/>
      <c r="F5102" s="16" t="str">
        <f>IF(INDEX(I.Electricity.ES4U11C5,2)="","",INDEX(I.Electricity.ES4U11C5,2))</f>
        <v/>
      </c>
      <c r="G5102" s="16"/>
      <c r="H5102" s="1" t="str">
        <f>IF(AND(I.Developer.ES4=TRUE,I.Facility.UnitCount&gt;=11,I.Developer.C5=TRUE,F5102=""),"Incomplete","Complete")</f>
        <v>Complete</v>
      </c>
      <c r="I5102" s="68" t="s">
        <v>6217</v>
      </c>
    </row>
    <row r="5103" spans="2:9" ht="15" customHeight="1" x14ac:dyDescent="0.25">
      <c r="B5103" s="7" t="s">
        <v>6215</v>
      </c>
      <c r="C5103" s="5">
        <v>3</v>
      </c>
      <c r="D5103" s="6" t="s">
        <v>8870</v>
      </c>
      <c r="E5103" s="76"/>
      <c r="F5103" s="76" t="str">
        <f>IF(INDEX(I.Electricity.ES4U11C5,3)="","",INDEX(I.Electricity.ES4U11C5,3))</f>
        <v/>
      </c>
      <c r="G5103" s="76"/>
      <c r="H5103" s="5" t="str">
        <f>IF(AND(I.Developer.ES4=TRUE,I.Facility.UnitCount&gt;=11,I.Developer.C5=TRUE,F5103=""),"Incomplete","Complete")</f>
        <v>Complete</v>
      </c>
      <c r="I5103" s="71" t="s">
        <v>6218</v>
      </c>
    </row>
    <row r="5104" spans="2:9" ht="15" customHeight="1" x14ac:dyDescent="0.25">
      <c r="B5104" s="9" t="s">
        <v>6219</v>
      </c>
      <c r="C5104" s="1">
        <v>1</v>
      </c>
      <c r="D5104" s="2" t="s">
        <v>8871</v>
      </c>
      <c r="E5104" s="16"/>
      <c r="F5104" s="16" t="str">
        <f>IF(INDEX(I.Electricity.ES4U12C5,1)="","",INDEX(I.Electricity.ES4U12C5,1))</f>
        <v/>
      </c>
      <c r="G5104" s="16"/>
      <c r="H5104" s="1" t="str">
        <f>IF(AND(I.Developer.ES4=TRUE,I.Facility.UnitCount&gt;=12,I.Developer.C5=TRUE,F5104=""),"Incomplete","Complete")</f>
        <v>Complete</v>
      </c>
      <c r="I5104" s="68" t="s">
        <v>6220</v>
      </c>
    </row>
    <row r="5105" spans="2:9" ht="15" customHeight="1" x14ac:dyDescent="0.25">
      <c r="B5105" s="9" t="s">
        <v>6219</v>
      </c>
      <c r="C5105" s="1">
        <v>2</v>
      </c>
      <c r="D5105" s="2" t="s">
        <v>8871</v>
      </c>
      <c r="E5105" s="16"/>
      <c r="F5105" s="16" t="str">
        <f>IF(INDEX(I.Electricity.ES4U12C5,2)="","",INDEX(I.Electricity.ES4U12C5,2))</f>
        <v/>
      </c>
      <c r="G5105" s="16"/>
      <c r="H5105" s="1" t="str">
        <f>IF(AND(I.Developer.ES4=TRUE,I.Facility.UnitCount&gt;=12,I.Developer.C5=TRUE,F5105=""),"Incomplete","Complete")</f>
        <v>Complete</v>
      </c>
      <c r="I5105" s="68" t="s">
        <v>6221</v>
      </c>
    </row>
    <row r="5106" spans="2:9" ht="15" customHeight="1" x14ac:dyDescent="0.25">
      <c r="B5106" s="7" t="s">
        <v>6219</v>
      </c>
      <c r="C5106" s="5">
        <v>3</v>
      </c>
      <c r="D5106" s="6" t="s">
        <v>8871</v>
      </c>
      <c r="E5106" s="76"/>
      <c r="F5106" s="76" t="str">
        <f>IF(INDEX(I.Electricity.ES4U12C5,3)="","",INDEX(I.Electricity.ES4U12C5,3))</f>
        <v/>
      </c>
      <c r="G5106" s="76"/>
      <c r="H5106" s="5" t="str">
        <f>IF(AND(I.Developer.ES4=TRUE,I.Facility.UnitCount&gt;=12,I.Developer.C5=TRUE,F5106=""),"Incomplete","Complete")</f>
        <v>Complete</v>
      </c>
      <c r="I5106" s="71" t="s">
        <v>6222</v>
      </c>
    </row>
    <row r="5107" spans="2:9" ht="15" customHeight="1" x14ac:dyDescent="0.25">
      <c r="B5107" s="9" t="s">
        <v>6223</v>
      </c>
      <c r="C5107" s="1">
        <v>1</v>
      </c>
      <c r="D5107" s="2" t="s">
        <v>8872</v>
      </c>
      <c r="E5107" s="16"/>
      <c r="F5107" s="16" t="str">
        <f>IF(INDEX(I.Electricity.ES4U13C5,1)="","",INDEX(I.Electricity.ES4U13C5,1))</f>
        <v/>
      </c>
      <c r="G5107" s="16"/>
      <c r="H5107" s="1" t="str">
        <f>IF(AND(I.Developer.ES4=TRUE,I.Facility.UnitCount&gt;=13,I.Developer.C5=TRUE,F5107=""),"Incomplete","Complete")</f>
        <v>Complete</v>
      </c>
      <c r="I5107" s="68" t="s">
        <v>6224</v>
      </c>
    </row>
    <row r="5108" spans="2:9" ht="15" customHeight="1" x14ac:dyDescent="0.25">
      <c r="B5108" s="9" t="s">
        <v>6223</v>
      </c>
      <c r="C5108" s="1">
        <v>2</v>
      </c>
      <c r="D5108" s="2" t="s">
        <v>8872</v>
      </c>
      <c r="E5108" s="16"/>
      <c r="F5108" s="16" t="str">
        <f>IF(INDEX(I.Electricity.ES4U13C5,2)="","",INDEX(I.Electricity.ES4U13C5,2))</f>
        <v/>
      </c>
      <c r="G5108" s="16"/>
      <c r="H5108" s="1" t="str">
        <f>IF(AND(I.Developer.ES4=TRUE,I.Facility.UnitCount&gt;=13,I.Developer.C5=TRUE,F5108=""),"Incomplete","Complete")</f>
        <v>Complete</v>
      </c>
      <c r="I5108" s="68" t="s">
        <v>6225</v>
      </c>
    </row>
    <row r="5109" spans="2:9" ht="15" customHeight="1" x14ac:dyDescent="0.25">
      <c r="B5109" s="7" t="s">
        <v>6223</v>
      </c>
      <c r="C5109" s="5">
        <v>3</v>
      </c>
      <c r="D5109" s="6" t="s">
        <v>8872</v>
      </c>
      <c r="E5109" s="76"/>
      <c r="F5109" s="76" t="str">
        <f>IF(INDEX(I.Electricity.ES4U13C5,3)="","",INDEX(I.Electricity.ES4U13C5,3))</f>
        <v/>
      </c>
      <c r="G5109" s="76"/>
      <c r="H5109" s="5" t="str">
        <f>IF(AND(I.Developer.ES4=TRUE,I.Facility.UnitCount&gt;=13,I.Developer.C5=TRUE,F5109=""),"Incomplete","Complete")</f>
        <v>Complete</v>
      </c>
      <c r="I5109" s="71" t="s">
        <v>6226</v>
      </c>
    </row>
    <row r="5110" spans="2:9" ht="15" customHeight="1" x14ac:dyDescent="0.25">
      <c r="B5110" s="9" t="s">
        <v>6227</v>
      </c>
      <c r="C5110" s="1">
        <v>1</v>
      </c>
      <c r="D5110" s="2" t="s">
        <v>8873</v>
      </c>
      <c r="E5110" s="16"/>
      <c r="F5110" s="16" t="str">
        <f>IF(INDEX(I.Electricity.ES4U14C5,1)="","",INDEX(I.Electricity.ES4U14C5,1))</f>
        <v/>
      </c>
      <c r="G5110" s="16"/>
      <c r="H5110" s="1" t="str">
        <f>IF(AND(I.Developer.ES4=TRUE,I.Facility.UnitCount&gt;=14,I.Developer.C5=TRUE,F5110=""),"Incomplete","Complete")</f>
        <v>Complete</v>
      </c>
      <c r="I5110" s="68" t="s">
        <v>6228</v>
      </c>
    </row>
    <row r="5111" spans="2:9" ht="15" customHeight="1" x14ac:dyDescent="0.25">
      <c r="B5111" s="9" t="s">
        <v>6227</v>
      </c>
      <c r="C5111" s="1">
        <v>2</v>
      </c>
      <c r="D5111" s="2" t="s">
        <v>8873</v>
      </c>
      <c r="E5111" s="16"/>
      <c r="F5111" s="16" t="str">
        <f>IF(INDEX(I.Electricity.ES4U14C5,2)="","",INDEX(I.Electricity.ES4U14C5,2))</f>
        <v/>
      </c>
      <c r="G5111" s="16"/>
      <c r="H5111" s="1" t="str">
        <f>IF(AND(I.Developer.ES4=TRUE,I.Facility.UnitCount&gt;=14,I.Developer.C5=TRUE,F5111=""),"Incomplete","Complete")</f>
        <v>Complete</v>
      </c>
      <c r="I5111" s="68" t="s">
        <v>6229</v>
      </c>
    </row>
    <row r="5112" spans="2:9" ht="15" customHeight="1" x14ac:dyDescent="0.25">
      <c r="B5112" s="7" t="s">
        <v>6227</v>
      </c>
      <c r="C5112" s="5">
        <v>3</v>
      </c>
      <c r="D5112" s="6" t="s">
        <v>8873</v>
      </c>
      <c r="E5112" s="76"/>
      <c r="F5112" s="76" t="str">
        <f>IF(INDEX(I.Electricity.ES4U14C5,3)="","",INDEX(I.Electricity.ES4U14C5,3))</f>
        <v/>
      </c>
      <c r="G5112" s="76"/>
      <c r="H5112" s="5" t="str">
        <f>IF(AND(I.Developer.ES4=TRUE,I.Facility.UnitCount&gt;=14,I.Developer.C5=TRUE,F5112=""),"Incomplete","Complete")</f>
        <v>Complete</v>
      </c>
      <c r="I5112" s="71" t="s">
        <v>6230</v>
      </c>
    </row>
    <row r="5113" spans="2:9" ht="15" customHeight="1" x14ac:dyDescent="0.25">
      <c r="B5113" s="9" t="s">
        <v>6231</v>
      </c>
      <c r="C5113" s="1">
        <v>1</v>
      </c>
      <c r="D5113" s="2" t="s">
        <v>8874</v>
      </c>
      <c r="E5113" s="16"/>
      <c r="F5113" s="16" t="str">
        <f>IF(INDEX(I.Electricity.ES4U15C5,1)="","",INDEX(I.Electricity.ES4U15C5,1))</f>
        <v/>
      </c>
      <c r="G5113" s="16"/>
      <c r="H5113" s="1" t="str">
        <f>IF(AND(I.Developer.ES4=TRUE,I.Facility.UnitCount&gt;=15,I.Developer.C5=TRUE,F5113=""),"Incomplete","Complete")</f>
        <v>Complete</v>
      </c>
      <c r="I5113" s="68" t="s">
        <v>6232</v>
      </c>
    </row>
    <row r="5114" spans="2:9" ht="15" customHeight="1" x14ac:dyDescent="0.25">
      <c r="B5114" s="9" t="s">
        <v>6231</v>
      </c>
      <c r="C5114" s="1">
        <v>2</v>
      </c>
      <c r="D5114" s="2" t="s">
        <v>8874</v>
      </c>
      <c r="E5114" s="16"/>
      <c r="F5114" s="16" t="str">
        <f>IF(INDEX(I.Electricity.ES4U15C5,2)="","",INDEX(I.Electricity.ES4U15C5,2))</f>
        <v/>
      </c>
      <c r="G5114" s="16"/>
      <c r="H5114" s="1" t="str">
        <f>IF(AND(I.Developer.ES4=TRUE,I.Facility.UnitCount&gt;=15,I.Developer.C5=TRUE,F5114=""),"Incomplete","Complete")</f>
        <v>Complete</v>
      </c>
      <c r="I5114" s="68" t="s">
        <v>6233</v>
      </c>
    </row>
    <row r="5115" spans="2:9" ht="15" customHeight="1" x14ac:dyDescent="0.25">
      <c r="B5115" s="7" t="s">
        <v>6231</v>
      </c>
      <c r="C5115" s="5">
        <v>3</v>
      </c>
      <c r="D5115" s="6" t="s">
        <v>8874</v>
      </c>
      <c r="E5115" s="76"/>
      <c r="F5115" s="76" t="str">
        <f>IF(INDEX(I.Electricity.ES4U15C5,3)="","",INDEX(I.Electricity.ES4U15C5,3))</f>
        <v/>
      </c>
      <c r="G5115" s="76"/>
      <c r="H5115" s="5" t="str">
        <f>IF(AND(I.Developer.ES4=TRUE,I.Facility.UnitCount&gt;=15,I.Developer.C5=TRUE,F5115=""),"Incomplete","Complete")</f>
        <v>Complete</v>
      </c>
      <c r="I5115" s="71" t="s">
        <v>6234</v>
      </c>
    </row>
    <row r="5116" spans="2:9" ht="15" customHeight="1" x14ac:dyDescent="0.25">
      <c r="B5116" s="9" t="s">
        <v>6235</v>
      </c>
      <c r="C5116" s="1">
        <v>1</v>
      </c>
      <c r="D5116" s="2" t="s">
        <v>8875</v>
      </c>
      <c r="E5116" s="16"/>
      <c r="F5116" s="16" t="str">
        <f>IF(INDEX(I.Electricity.ES4U16C5,1)="","",INDEX(I.Electricity.ES4U16C5,1))</f>
        <v/>
      </c>
      <c r="G5116" s="16"/>
      <c r="H5116" s="1" t="str">
        <f>IF(AND(I.Developer.ES4=TRUE,I.Facility.UnitCount&gt;=16,I.Developer.C5=TRUE,F5116=""),"Incomplete","Complete")</f>
        <v>Complete</v>
      </c>
      <c r="I5116" s="68" t="s">
        <v>6236</v>
      </c>
    </row>
    <row r="5117" spans="2:9" ht="15" customHeight="1" x14ac:dyDescent="0.25">
      <c r="B5117" s="9" t="s">
        <v>6235</v>
      </c>
      <c r="C5117" s="1">
        <v>2</v>
      </c>
      <c r="D5117" s="2" t="s">
        <v>8875</v>
      </c>
      <c r="E5117" s="16"/>
      <c r="F5117" s="16" t="str">
        <f>IF(INDEX(I.Electricity.ES4U16C5,2)="","",INDEX(I.Electricity.ES4U16C5,2))</f>
        <v/>
      </c>
      <c r="G5117" s="16"/>
      <c r="H5117" s="1" t="str">
        <f>IF(AND(I.Developer.ES4=TRUE,I.Facility.UnitCount&gt;=16,I.Developer.C5=TRUE,F5117=""),"Incomplete","Complete")</f>
        <v>Complete</v>
      </c>
      <c r="I5117" s="68" t="s">
        <v>6237</v>
      </c>
    </row>
    <row r="5118" spans="2:9" ht="15" customHeight="1" x14ac:dyDescent="0.25">
      <c r="B5118" s="7" t="s">
        <v>6235</v>
      </c>
      <c r="C5118" s="5">
        <v>3</v>
      </c>
      <c r="D5118" s="6" t="s">
        <v>8875</v>
      </c>
      <c r="E5118" s="76"/>
      <c r="F5118" s="76" t="str">
        <f>IF(INDEX(I.Electricity.ES4U16C5,3)="","",INDEX(I.Electricity.ES4U16C5,3))</f>
        <v/>
      </c>
      <c r="G5118" s="76"/>
      <c r="H5118" s="5" t="str">
        <f>IF(AND(I.Developer.ES4=TRUE,I.Facility.UnitCount&gt;=16,I.Developer.C5=TRUE,F5118=""),"Incomplete","Complete")</f>
        <v>Complete</v>
      </c>
      <c r="I5118" s="71" t="s">
        <v>6238</v>
      </c>
    </row>
    <row r="5119" spans="2:9" ht="15" customHeight="1" x14ac:dyDescent="0.25">
      <c r="B5119" s="9" t="s">
        <v>6239</v>
      </c>
      <c r="C5119" s="1">
        <v>1</v>
      </c>
      <c r="D5119" s="2" t="s">
        <v>8876</v>
      </c>
      <c r="E5119" s="16"/>
      <c r="F5119" s="16" t="str">
        <f>IF(INDEX(I.Electricity.ES4U17C5,1)="","",INDEX(I.Electricity.ES4U17C5,1))</f>
        <v/>
      </c>
      <c r="G5119" s="16"/>
      <c r="H5119" s="1" t="str">
        <f>IF(AND(I.Developer.ES4=TRUE,I.Facility.UnitCount&gt;=17,I.Developer.C5=TRUE,F5119=""),"Incomplete","Complete")</f>
        <v>Complete</v>
      </c>
      <c r="I5119" s="68" t="s">
        <v>6240</v>
      </c>
    </row>
    <row r="5120" spans="2:9" ht="15" customHeight="1" x14ac:dyDescent="0.25">
      <c r="B5120" s="9" t="s">
        <v>6239</v>
      </c>
      <c r="C5120" s="1">
        <v>2</v>
      </c>
      <c r="D5120" s="2" t="s">
        <v>8876</v>
      </c>
      <c r="E5120" s="16"/>
      <c r="F5120" s="16" t="str">
        <f>IF(INDEX(I.Electricity.ES4U17C5,2)="","",INDEX(I.Electricity.ES4U17C5,2))</f>
        <v/>
      </c>
      <c r="G5120" s="16"/>
      <c r="H5120" s="1" t="str">
        <f>IF(AND(I.Developer.ES4=TRUE,I.Facility.UnitCount&gt;=17,I.Developer.C5=TRUE,F5120=""),"Incomplete","Complete")</f>
        <v>Complete</v>
      </c>
      <c r="I5120" s="68" t="s">
        <v>6241</v>
      </c>
    </row>
    <row r="5121" spans="2:9" ht="15" customHeight="1" x14ac:dyDescent="0.25">
      <c r="B5121" s="7" t="s">
        <v>6239</v>
      </c>
      <c r="C5121" s="5">
        <v>3</v>
      </c>
      <c r="D5121" s="6" t="s">
        <v>8876</v>
      </c>
      <c r="E5121" s="76"/>
      <c r="F5121" s="76" t="str">
        <f>IF(INDEX(I.Electricity.ES4U17C5,3)="","",INDEX(I.Electricity.ES4U17C5,3))</f>
        <v/>
      </c>
      <c r="G5121" s="76"/>
      <c r="H5121" s="5" t="str">
        <f>IF(AND(I.Developer.ES4=TRUE,I.Facility.UnitCount&gt;=17,I.Developer.C5=TRUE,F5121=""),"Incomplete","Complete")</f>
        <v>Complete</v>
      </c>
      <c r="I5121" s="71" t="s">
        <v>6242</v>
      </c>
    </row>
    <row r="5122" spans="2:9" ht="15" customHeight="1" x14ac:dyDescent="0.25">
      <c r="B5122" s="9" t="s">
        <v>6243</v>
      </c>
      <c r="C5122" s="1">
        <v>1</v>
      </c>
      <c r="D5122" s="2" t="s">
        <v>8877</v>
      </c>
      <c r="E5122" s="16"/>
      <c r="F5122" s="16" t="str">
        <f>IF(INDEX(I.Electricity.ES4U18C5,1)="","",INDEX(I.Electricity.ES4U18C5,1))</f>
        <v/>
      </c>
      <c r="G5122" s="16"/>
      <c r="H5122" s="1" t="str">
        <f>IF(AND(I.Developer.ES4=TRUE,I.Facility.UnitCount&gt;=18,I.Developer.C5=TRUE,F5122=""),"Incomplete","Complete")</f>
        <v>Complete</v>
      </c>
      <c r="I5122" s="68" t="s">
        <v>6244</v>
      </c>
    </row>
    <row r="5123" spans="2:9" ht="15" customHeight="1" x14ac:dyDescent="0.25">
      <c r="B5123" s="9" t="s">
        <v>6243</v>
      </c>
      <c r="C5123" s="1">
        <v>2</v>
      </c>
      <c r="D5123" s="2" t="s">
        <v>8877</v>
      </c>
      <c r="E5123" s="16"/>
      <c r="F5123" s="16" t="str">
        <f>IF(INDEX(I.Electricity.ES4U18C5,2)="","",INDEX(I.Electricity.ES4U18C5,2))</f>
        <v/>
      </c>
      <c r="G5123" s="16"/>
      <c r="H5123" s="1" t="str">
        <f>IF(AND(I.Developer.ES4=TRUE,I.Facility.UnitCount&gt;=18,I.Developer.C5=TRUE,F5123=""),"Incomplete","Complete")</f>
        <v>Complete</v>
      </c>
      <c r="I5123" s="68" t="s">
        <v>6245</v>
      </c>
    </row>
    <row r="5124" spans="2:9" ht="15" customHeight="1" x14ac:dyDescent="0.25">
      <c r="B5124" s="7" t="s">
        <v>6243</v>
      </c>
      <c r="C5124" s="5">
        <v>3</v>
      </c>
      <c r="D5124" s="6" t="s">
        <v>8877</v>
      </c>
      <c r="E5124" s="76"/>
      <c r="F5124" s="76" t="str">
        <f>IF(INDEX(I.Electricity.ES4U18C5,3)="","",INDEX(I.Electricity.ES4U18C5,3))</f>
        <v/>
      </c>
      <c r="G5124" s="76"/>
      <c r="H5124" s="5" t="str">
        <f>IF(AND(I.Developer.ES4=TRUE,I.Facility.UnitCount&gt;=18,I.Developer.C5=TRUE,F5124=""),"Incomplete","Complete")</f>
        <v>Complete</v>
      </c>
      <c r="I5124" s="71" t="s">
        <v>6246</v>
      </c>
    </row>
    <row r="5125" spans="2:9" ht="15" customHeight="1" x14ac:dyDescent="0.25">
      <c r="B5125" s="9" t="s">
        <v>6247</v>
      </c>
      <c r="C5125" s="1">
        <v>1</v>
      </c>
      <c r="D5125" s="2" t="s">
        <v>8878</v>
      </c>
      <c r="E5125" s="16"/>
      <c r="F5125" s="16" t="str">
        <f>IF(INDEX(I.Electricity.ES4U19C5,1)="","",INDEX(I.Electricity.ES4U19C5,1))</f>
        <v/>
      </c>
      <c r="G5125" s="16"/>
      <c r="H5125" s="1" t="str">
        <f>IF(AND(I.Developer.ES4=TRUE,I.Facility.UnitCount&gt;=19,I.Developer.C5=TRUE,F5125=""),"Incomplete","Complete")</f>
        <v>Complete</v>
      </c>
      <c r="I5125" s="68" t="s">
        <v>6248</v>
      </c>
    </row>
    <row r="5126" spans="2:9" ht="15" customHeight="1" x14ac:dyDescent="0.25">
      <c r="B5126" s="9" t="s">
        <v>6247</v>
      </c>
      <c r="C5126" s="1">
        <v>2</v>
      </c>
      <c r="D5126" s="2" t="s">
        <v>8878</v>
      </c>
      <c r="E5126" s="16"/>
      <c r="F5126" s="16" t="str">
        <f>IF(INDEX(I.Electricity.ES4U19C5,2)="","",INDEX(I.Electricity.ES4U19C5,2))</f>
        <v/>
      </c>
      <c r="G5126" s="16"/>
      <c r="H5126" s="1" t="str">
        <f>IF(AND(I.Developer.ES4=TRUE,I.Facility.UnitCount&gt;=19,I.Developer.C5=TRUE,F5126=""),"Incomplete","Complete")</f>
        <v>Complete</v>
      </c>
      <c r="I5126" s="68" t="s">
        <v>6249</v>
      </c>
    </row>
    <row r="5127" spans="2:9" ht="15" customHeight="1" x14ac:dyDescent="0.25">
      <c r="B5127" s="7" t="s">
        <v>6247</v>
      </c>
      <c r="C5127" s="5">
        <v>3</v>
      </c>
      <c r="D5127" s="6" t="s">
        <v>8878</v>
      </c>
      <c r="E5127" s="76"/>
      <c r="F5127" s="76" t="str">
        <f>IF(INDEX(I.Electricity.ES4U19C5,3)="","",INDEX(I.Electricity.ES4U19C5,3))</f>
        <v/>
      </c>
      <c r="G5127" s="76"/>
      <c r="H5127" s="5" t="str">
        <f>IF(AND(I.Developer.ES4=TRUE,I.Facility.UnitCount&gt;=19,I.Developer.C5=TRUE,F5127=""),"Incomplete","Complete")</f>
        <v>Complete</v>
      </c>
      <c r="I5127" s="71" t="s">
        <v>6250</v>
      </c>
    </row>
    <row r="5128" spans="2:9" ht="15" customHeight="1" x14ac:dyDescent="0.25">
      <c r="B5128" s="9" t="s">
        <v>6251</v>
      </c>
      <c r="C5128" s="1">
        <v>1</v>
      </c>
      <c r="D5128" s="2" t="s">
        <v>8879</v>
      </c>
      <c r="E5128" s="16"/>
      <c r="F5128" s="16" t="str">
        <f>IF(INDEX(I.Electricity.ES4U20C5,1)="","",INDEX(I.Electricity.ES4U20C5,1))</f>
        <v/>
      </c>
      <c r="G5128" s="16"/>
      <c r="H5128" s="1" t="str">
        <f>IF(AND(I.Developer.ES4=TRUE,I.Facility.UnitCount&gt;=20,I.Developer.C5=TRUE,F5128=""),"Incomplete","Complete")</f>
        <v>Complete</v>
      </c>
      <c r="I5128" s="68" t="s">
        <v>6252</v>
      </c>
    </row>
    <row r="5129" spans="2:9" ht="15" customHeight="1" x14ac:dyDescent="0.25">
      <c r="B5129" s="9" t="s">
        <v>6251</v>
      </c>
      <c r="C5129" s="1">
        <v>2</v>
      </c>
      <c r="D5129" s="2" t="s">
        <v>8879</v>
      </c>
      <c r="E5129" s="16"/>
      <c r="F5129" s="16" t="str">
        <f>IF(INDEX(I.Electricity.ES4U20C5,2)="","",INDEX(I.Electricity.ES4U20C5,2))</f>
        <v/>
      </c>
      <c r="G5129" s="16"/>
      <c r="H5129" s="1" t="str">
        <f>IF(AND(I.Developer.ES4=TRUE,I.Facility.UnitCount&gt;=20,I.Developer.C5=TRUE,F5129=""),"Incomplete","Complete")</f>
        <v>Complete</v>
      </c>
      <c r="I5129" s="68" t="s">
        <v>6253</v>
      </c>
    </row>
    <row r="5130" spans="2:9" ht="15" customHeight="1" x14ac:dyDescent="0.25">
      <c r="B5130" s="7" t="s">
        <v>6251</v>
      </c>
      <c r="C5130" s="5">
        <v>3</v>
      </c>
      <c r="D5130" s="6" t="s">
        <v>8879</v>
      </c>
      <c r="E5130" s="76"/>
      <c r="F5130" s="76" t="str">
        <f>IF(INDEX(I.Electricity.ES4U20C5,3)="","",INDEX(I.Electricity.ES4U20C5,3))</f>
        <v/>
      </c>
      <c r="G5130" s="76"/>
      <c r="H5130" s="5" t="str">
        <f>IF(AND(I.Developer.ES4=TRUE,I.Facility.UnitCount&gt;=20,I.Developer.C5=TRUE,F5130=""),"Incomplete","Complete")</f>
        <v>Complete</v>
      </c>
      <c r="I5130" s="71" t="s">
        <v>6254</v>
      </c>
    </row>
    <row r="5131" spans="2:9" ht="15" customHeight="1" x14ac:dyDescent="0.25">
      <c r="B5131" s="9" t="s">
        <v>6255</v>
      </c>
      <c r="C5131" s="1">
        <v>1</v>
      </c>
      <c r="D5131" s="2" t="s">
        <v>8880</v>
      </c>
      <c r="E5131" s="16"/>
      <c r="F5131" s="16" t="str">
        <f>IF(INDEX(I.Electricity.ES4U1C6,1)="","",INDEX(I.Electricity.ES4U1C6,1))</f>
        <v/>
      </c>
      <c r="G5131" s="16"/>
      <c r="H5131" s="1" t="str">
        <f>IF(AND(I.Developer.ES4=TRUE,I.Facility.UnitCount&gt;=1,I.Developer.C6=TRUE,F5131=""),"Incomplete","Complete")</f>
        <v>Complete</v>
      </c>
      <c r="I5131" s="68" t="s">
        <v>6256</v>
      </c>
    </row>
    <row r="5132" spans="2:9" ht="15" customHeight="1" x14ac:dyDescent="0.25">
      <c r="B5132" s="9" t="s">
        <v>6255</v>
      </c>
      <c r="C5132" s="1">
        <v>2</v>
      </c>
      <c r="D5132" s="2" t="s">
        <v>8880</v>
      </c>
      <c r="E5132" s="16"/>
      <c r="F5132" s="16" t="str">
        <f>IF(INDEX(I.Electricity.ES4U1C6,2)="","",INDEX(I.Electricity.ES4U1C6,2))</f>
        <v/>
      </c>
      <c r="G5132" s="16"/>
      <c r="H5132" s="1" t="str">
        <f>IF(AND(I.Developer.ES4=TRUE,I.Facility.UnitCount&gt;=1,I.Developer.C6=TRUE,F5132=""),"Incomplete","Complete")</f>
        <v>Complete</v>
      </c>
      <c r="I5132" s="68" t="s">
        <v>6257</v>
      </c>
    </row>
    <row r="5133" spans="2:9" ht="15" customHeight="1" x14ac:dyDescent="0.25">
      <c r="B5133" s="7" t="s">
        <v>6255</v>
      </c>
      <c r="C5133" s="5">
        <v>3</v>
      </c>
      <c r="D5133" s="6" t="s">
        <v>8880</v>
      </c>
      <c r="E5133" s="76"/>
      <c r="F5133" s="76" t="str">
        <f>IF(INDEX(I.Electricity.ES4U1C6,3)="","",INDEX(I.Electricity.ES4U1C6,3))</f>
        <v/>
      </c>
      <c r="G5133" s="76"/>
      <c r="H5133" s="5" t="str">
        <f>IF(AND(I.Developer.ES4=TRUE,I.Facility.UnitCount&gt;=1,I.Developer.C6=TRUE,F5133=""),"Incomplete","Complete")</f>
        <v>Complete</v>
      </c>
      <c r="I5133" s="71" t="s">
        <v>6258</v>
      </c>
    </row>
    <row r="5134" spans="2:9" ht="15" customHeight="1" x14ac:dyDescent="0.25">
      <c r="B5134" s="9" t="s">
        <v>6259</v>
      </c>
      <c r="C5134" s="1">
        <v>1</v>
      </c>
      <c r="D5134" s="2" t="s">
        <v>8881</v>
      </c>
      <c r="E5134" s="16"/>
      <c r="F5134" s="16" t="str">
        <f>IF(INDEX(I.Electricity.ES4U2C6,1)="","",INDEX(I.Electricity.ES4U2C6,1))</f>
        <v/>
      </c>
      <c r="G5134" s="16"/>
      <c r="H5134" s="1" t="str">
        <f>IF(AND(I.Developer.ES4=TRUE,I.Facility.UnitCount&gt;=2,I.Developer.C6=TRUE,F5134=""),"Incomplete","Complete")</f>
        <v>Complete</v>
      </c>
      <c r="I5134" s="68" t="s">
        <v>6260</v>
      </c>
    </row>
    <row r="5135" spans="2:9" ht="15" customHeight="1" x14ac:dyDescent="0.25">
      <c r="B5135" s="9" t="s">
        <v>6259</v>
      </c>
      <c r="C5135" s="1">
        <v>2</v>
      </c>
      <c r="D5135" s="2" t="s">
        <v>8881</v>
      </c>
      <c r="E5135" s="16"/>
      <c r="F5135" s="16" t="str">
        <f>IF(INDEX(I.Electricity.ES4U2C6,2)="","",INDEX(I.Electricity.ES4U2C6,2))</f>
        <v/>
      </c>
      <c r="G5135" s="16"/>
      <c r="H5135" s="1" t="str">
        <f>IF(AND(I.Developer.ES4=TRUE,I.Facility.UnitCount&gt;=2,I.Developer.C6=TRUE,F5135=""),"Incomplete","Complete")</f>
        <v>Complete</v>
      </c>
      <c r="I5135" s="68" t="s">
        <v>6261</v>
      </c>
    </row>
    <row r="5136" spans="2:9" ht="15" customHeight="1" x14ac:dyDescent="0.25">
      <c r="B5136" s="7" t="s">
        <v>6259</v>
      </c>
      <c r="C5136" s="5">
        <v>3</v>
      </c>
      <c r="D5136" s="6" t="s">
        <v>8881</v>
      </c>
      <c r="E5136" s="76"/>
      <c r="F5136" s="76" t="str">
        <f>IF(INDEX(I.Electricity.ES4U2C6,3)="","",INDEX(I.Electricity.ES4U2C6,3))</f>
        <v/>
      </c>
      <c r="G5136" s="76"/>
      <c r="H5136" s="5" t="str">
        <f>IF(AND(I.Developer.ES4=TRUE,I.Facility.UnitCount&gt;=2,I.Developer.C6=TRUE,F5136=""),"Incomplete","Complete")</f>
        <v>Complete</v>
      </c>
      <c r="I5136" s="71" t="s">
        <v>6262</v>
      </c>
    </row>
    <row r="5137" spans="2:9" ht="15" customHeight="1" x14ac:dyDescent="0.25">
      <c r="B5137" s="9" t="s">
        <v>6263</v>
      </c>
      <c r="C5137" s="1">
        <v>1</v>
      </c>
      <c r="D5137" s="2" t="s">
        <v>8882</v>
      </c>
      <c r="E5137" s="16"/>
      <c r="F5137" s="16" t="str">
        <f>IF(INDEX(I.Electricity.ES4U3C6,1)="","",INDEX(I.Electricity.ES4U3C6,1))</f>
        <v/>
      </c>
      <c r="G5137" s="16"/>
      <c r="H5137" s="1" t="str">
        <f>IF(AND(I.Developer.ES4=TRUE,I.Facility.UnitCount&gt;=3,I.Developer.C6=TRUE,F5137=""),"Incomplete","Complete")</f>
        <v>Complete</v>
      </c>
      <c r="I5137" s="68" t="s">
        <v>6264</v>
      </c>
    </row>
    <row r="5138" spans="2:9" ht="15" customHeight="1" x14ac:dyDescent="0.25">
      <c r="B5138" s="9" t="s">
        <v>6263</v>
      </c>
      <c r="C5138" s="1">
        <v>2</v>
      </c>
      <c r="D5138" s="2" t="s">
        <v>8882</v>
      </c>
      <c r="E5138" s="16"/>
      <c r="F5138" s="16" t="str">
        <f>IF(INDEX(I.Electricity.ES4U3C6,2)="","",INDEX(I.Electricity.ES4U3C6,2))</f>
        <v/>
      </c>
      <c r="G5138" s="16"/>
      <c r="H5138" s="1" t="str">
        <f>IF(AND(I.Developer.ES4=TRUE,I.Facility.UnitCount&gt;=3,I.Developer.C6=TRUE,F5138=""),"Incomplete","Complete")</f>
        <v>Complete</v>
      </c>
      <c r="I5138" s="68" t="s">
        <v>6265</v>
      </c>
    </row>
    <row r="5139" spans="2:9" ht="15" customHeight="1" x14ac:dyDescent="0.25">
      <c r="B5139" s="7" t="s">
        <v>6263</v>
      </c>
      <c r="C5139" s="5">
        <v>3</v>
      </c>
      <c r="D5139" s="6" t="s">
        <v>8882</v>
      </c>
      <c r="E5139" s="76"/>
      <c r="F5139" s="76" t="str">
        <f>IF(INDEX(I.Electricity.ES4U3C6,3)="","",INDEX(I.Electricity.ES4U3C6,3))</f>
        <v/>
      </c>
      <c r="G5139" s="76"/>
      <c r="H5139" s="5" t="str">
        <f>IF(AND(I.Developer.ES4=TRUE,I.Facility.UnitCount&gt;=3,I.Developer.C6=TRUE,F5139=""),"Incomplete","Complete")</f>
        <v>Complete</v>
      </c>
      <c r="I5139" s="71" t="s">
        <v>6266</v>
      </c>
    </row>
    <row r="5140" spans="2:9" ht="15" customHeight="1" x14ac:dyDescent="0.25">
      <c r="B5140" s="9" t="s">
        <v>6267</v>
      </c>
      <c r="C5140" s="1">
        <v>1</v>
      </c>
      <c r="D5140" s="2" t="s">
        <v>8883</v>
      </c>
      <c r="E5140" s="16"/>
      <c r="F5140" s="16" t="str">
        <f>IF(INDEX(I.Electricity.ES4U4C6,1)="","",INDEX(I.Electricity.ES4U4C6,1))</f>
        <v/>
      </c>
      <c r="G5140" s="16"/>
      <c r="H5140" s="1" t="str">
        <f>IF(AND(I.Developer.ES4=TRUE,I.Facility.UnitCount&gt;=4,I.Developer.C6=TRUE,F5140=""),"Incomplete","Complete")</f>
        <v>Complete</v>
      </c>
      <c r="I5140" s="68" t="s">
        <v>6268</v>
      </c>
    </row>
    <row r="5141" spans="2:9" ht="15" customHeight="1" x14ac:dyDescent="0.25">
      <c r="B5141" s="9" t="s">
        <v>6267</v>
      </c>
      <c r="C5141" s="1">
        <v>2</v>
      </c>
      <c r="D5141" s="2" t="s">
        <v>8883</v>
      </c>
      <c r="E5141" s="16"/>
      <c r="F5141" s="16" t="str">
        <f>IF(INDEX(I.Electricity.ES4U4C6,2)="","",INDEX(I.Electricity.ES4U4C6,2))</f>
        <v/>
      </c>
      <c r="G5141" s="16"/>
      <c r="H5141" s="1" t="str">
        <f>IF(AND(I.Developer.ES4=TRUE,I.Facility.UnitCount&gt;=4,I.Developer.C6=TRUE,F5141=""),"Incomplete","Complete")</f>
        <v>Complete</v>
      </c>
      <c r="I5141" s="68" t="s">
        <v>6269</v>
      </c>
    </row>
    <row r="5142" spans="2:9" ht="15" customHeight="1" x14ac:dyDescent="0.25">
      <c r="B5142" s="7" t="s">
        <v>6267</v>
      </c>
      <c r="C5142" s="5">
        <v>3</v>
      </c>
      <c r="D5142" s="6" t="s">
        <v>8883</v>
      </c>
      <c r="E5142" s="76"/>
      <c r="F5142" s="76" t="str">
        <f>IF(INDEX(I.Electricity.ES4U4C6,3)="","",INDEX(I.Electricity.ES4U4C6,3))</f>
        <v/>
      </c>
      <c r="G5142" s="76"/>
      <c r="H5142" s="5" t="str">
        <f>IF(AND(I.Developer.ES4=TRUE,I.Facility.UnitCount&gt;=4,I.Developer.C6=TRUE,F5142=""),"Incomplete","Complete")</f>
        <v>Complete</v>
      </c>
      <c r="I5142" s="71" t="s">
        <v>6270</v>
      </c>
    </row>
    <row r="5143" spans="2:9" ht="15" customHeight="1" x14ac:dyDescent="0.25">
      <c r="B5143" s="9" t="s">
        <v>6271</v>
      </c>
      <c r="C5143" s="1">
        <v>1</v>
      </c>
      <c r="D5143" s="2" t="s">
        <v>8884</v>
      </c>
      <c r="E5143" s="16"/>
      <c r="F5143" s="16" t="str">
        <f>IF(INDEX(I.Electricity.ES4U5C6,1)="","",INDEX(I.Electricity.ES4U5C6,1))</f>
        <v/>
      </c>
      <c r="G5143" s="16"/>
      <c r="H5143" s="1" t="str">
        <f>IF(AND(I.Developer.ES4=TRUE,I.Facility.UnitCount&gt;=5,I.Developer.C6=TRUE,F5143=""),"Incomplete","Complete")</f>
        <v>Complete</v>
      </c>
      <c r="I5143" s="68" t="s">
        <v>6272</v>
      </c>
    </row>
    <row r="5144" spans="2:9" ht="15" customHeight="1" x14ac:dyDescent="0.25">
      <c r="B5144" s="9" t="s">
        <v>6271</v>
      </c>
      <c r="C5144" s="1">
        <v>2</v>
      </c>
      <c r="D5144" s="2" t="s">
        <v>8884</v>
      </c>
      <c r="E5144" s="16"/>
      <c r="F5144" s="16" t="str">
        <f>IF(INDEX(I.Electricity.ES4U5C6,2)="","",INDEX(I.Electricity.ES4U5C6,2))</f>
        <v/>
      </c>
      <c r="G5144" s="16"/>
      <c r="H5144" s="1" t="str">
        <f>IF(AND(I.Developer.ES4=TRUE,I.Facility.UnitCount&gt;=5,I.Developer.C6=TRUE,F5144=""),"Incomplete","Complete")</f>
        <v>Complete</v>
      </c>
      <c r="I5144" s="68" t="s">
        <v>6273</v>
      </c>
    </row>
    <row r="5145" spans="2:9" ht="15" customHeight="1" x14ac:dyDescent="0.25">
      <c r="B5145" s="7" t="s">
        <v>6271</v>
      </c>
      <c r="C5145" s="5">
        <v>3</v>
      </c>
      <c r="D5145" s="6" t="s">
        <v>8884</v>
      </c>
      <c r="E5145" s="76"/>
      <c r="F5145" s="76" t="str">
        <f>IF(INDEX(I.Electricity.ES4U5C6,3)="","",INDEX(I.Electricity.ES4U5C6,3))</f>
        <v/>
      </c>
      <c r="G5145" s="76"/>
      <c r="H5145" s="5" t="str">
        <f>IF(AND(I.Developer.ES4=TRUE,I.Facility.UnitCount&gt;=5,I.Developer.C6=TRUE,F5145=""),"Incomplete","Complete")</f>
        <v>Complete</v>
      </c>
      <c r="I5145" s="71" t="s">
        <v>6274</v>
      </c>
    </row>
    <row r="5146" spans="2:9" ht="15" customHeight="1" x14ac:dyDescent="0.25">
      <c r="B5146" s="9" t="s">
        <v>6275</v>
      </c>
      <c r="C5146" s="1">
        <v>1</v>
      </c>
      <c r="D5146" s="2" t="s">
        <v>8885</v>
      </c>
      <c r="E5146" s="16"/>
      <c r="F5146" s="16" t="str">
        <f>IF(INDEX(I.Electricity.ES4U6C6,1)="","",INDEX(I.Electricity.ES4U6C6,1))</f>
        <v/>
      </c>
      <c r="G5146" s="16"/>
      <c r="H5146" s="1" t="str">
        <f>IF(AND(I.Developer.ES4=TRUE,I.Facility.UnitCount&gt;=6,I.Developer.C6=TRUE,F5146=""),"Incomplete","Complete")</f>
        <v>Complete</v>
      </c>
      <c r="I5146" s="68" t="s">
        <v>6276</v>
      </c>
    </row>
    <row r="5147" spans="2:9" ht="15" customHeight="1" x14ac:dyDescent="0.25">
      <c r="B5147" s="9" t="s">
        <v>6275</v>
      </c>
      <c r="C5147" s="1">
        <v>2</v>
      </c>
      <c r="D5147" s="2" t="s">
        <v>8885</v>
      </c>
      <c r="E5147" s="16"/>
      <c r="F5147" s="16" t="str">
        <f>IF(INDEX(I.Electricity.ES4U6C6,2)="","",INDEX(I.Electricity.ES4U6C6,2))</f>
        <v/>
      </c>
      <c r="G5147" s="16"/>
      <c r="H5147" s="1" t="str">
        <f>IF(AND(I.Developer.ES4=TRUE,I.Facility.UnitCount&gt;=6,I.Developer.C6=TRUE,F5147=""),"Incomplete","Complete")</f>
        <v>Complete</v>
      </c>
      <c r="I5147" s="68" t="s">
        <v>6277</v>
      </c>
    </row>
    <row r="5148" spans="2:9" ht="15" customHeight="1" x14ac:dyDescent="0.25">
      <c r="B5148" s="7" t="s">
        <v>6275</v>
      </c>
      <c r="C5148" s="5">
        <v>3</v>
      </c>
      <c r="D5148" s="6" t="s">
        <v>8885</v>
      </c>
      <c r="E5148" s="76"/>
      <c r="F5148" s="76" t="str">
        <f>IF(INDEX(I.Electricity.ES4U6C6,3)="","",INDEX(I.Electricity.ES4U6C6,3))</f>
        <v/>
      </c>
      <c r="G5148" s="76"/>
      <c r="H5148" s="5" t="str">
        <f>IF(AND(I.Developer.ES4=TRUE,I.Facility.UnitCount&gt;=6,I.Developer.C6=TRUE,F5148=""),"Incomplete","Complete")</f>
        <v>Complete</v>
      </c>
      <c r="I5148" s="71" t="s">
        <v>6278</v>
      </c>
    </row>
    <row r="5149" spans="2:9" ht="15" customHeight="1" x14ac:dyDescent="0.25">
      <c r="B5149" s="9" t="s">
        <v>6279</v>
      </c>
      <c r="C5149" s="1">
        <v>1</v>
      </c>
      <c r="D5149" s="2" t="s">
        <v>8886</v>
      </c>
      <c r="E5149" s="16"/>
      <c r="F5149" s="16" t="str">
        <f>IF(INDEX(I.Electricity.ES4U7C6,1)="","",INDEX(I.Electricity.ES4U7C6,1))</f>
        <v/>
      </c>
      <c r="G5149" s="16"/>
      <c r="H5149" s="1" t="str">
        <f>IF(AND(I.Developer.ES4=TRUE,I.Facility.UnitCount&gt;=7,I.Developer.C6=TRUE,F5149=""),"Incomplete","Complete")</f>
        <v>Complete</v>
      </c>
      <c r="I5149" s="68" t="s">
        <v>6280</v>
      </c>
    </row>
    <row r="5150" spans="2:9" ht="15" customHeight="1" x14ac:dyDescent="0.25">
      <c r="B5150" s="9" t="s">
        <v>6279</v>
      </c>
      <c r="C5150" s="1">
        <v>2</v>
      </c>
      <c r="D5150" s="2" t="s">
        <v>8886</v>
      </c>
      <c r="E5150" s="16"/>
      <c r="F5150" s="16" t="str">
        <f>IF(INDEX(I.Electricity.ES4U7C6,2)="","",INDEX(I.Electricity.ES4U7C6,2))</f>
        <v/>
      </c>
      <c r="G5150" s="16"/>
      <c r="H5150" s="1" t="str">
        <f>IF(AND(I.Developer.ES4=TRUE,I.Facility.UnitCount&gt;=7,I.Developer.C6=TRUE,F5150=""),"Incomplete","Complete")</f>
        <v>Complete</v>
      </c>
      <c r="I5150" s="68" t="s">
        <v>6281</v>
      </c>
    </row>
    <row r="5151" spans="2:9" ht="15" customHeight="1" x14ac:dyDescent="0.25">
      <c r="B5151" s="7" t="s">
        <v>6279</v>
      </c>
      <c r="C5151" s="5">
        <v>3</v>
      </c>
      <c r="D5151" s="6" t="s">
        <v>8886</v>
      </c>
      <c r="E5151" s="76"/>
      <c r="F5151" s="76" t="str">
        <f>IF(INDEX(I.Electricity.ES4U7C6,3)="","",INDEX(I.Electricity.ES4U7C6,3))</f>
        <v/>
      </c>
      <c r="G5151" s="76"/>
      <c r="H5151" s="5" t="str">
        <f>IF(AND(I.Developer.ES4=TRUE,I.Facility.UnitCount&gt;=7,I.Developer.C6=TRUE,F5151=""),"Incomplete","Complete")</f>
        <v>Complete</v>
      </c>
      <c r="I5151" s="71" t="s">
        <v>6282</v>
      </c>
    </row>
    <row r="5152" spans="2:9" ht="15" customHeight="1" x14ac:dyDescent="0.25">
      <c r="B5152" s="9" t="s">
        <v>6283</v>
      </c>
      <c r="C5152" s="1">
        <v>1</v>
      </c>
      <c r="D5152" s="2" t="s">
        <v>8887</v>
      </c>
      <c r="E5152" s="16"/>
      <c r="F5152" s="16" t="str">
        <f>IF(INDEX(I.Electricity.ES4U8C6,1)="","",INDEX(I.Electricity.ES4U8C6,1))</f>
        <v/>
      </c>
      <c r="G5152" s="16"/>
      <c r="H5152" s="1" t="str">
        <f>IF(AND(I.Developer.ES4=TRUE,I.Facility.UnitCount&gt;=8,I.Developer.C6=TRUE,F5152=""),"Incomplete","Complete")</f>
        <v>Complete</v>
      </c>
      <c r="I5152" s="68" t="s">
        <v>6284</v>
      </c>
    </row>
    <row r="5153" spans="2:9" ht="15" customHeight="1" x14ac:dyDescent="0.25">
      <c r="B5153" s="9" t="s">
        <v>6283</v>
      </c>
      <c r="C5153" s="1">
        <v>2</v>
      </c>
      <c r="D5153" s="2" t="s">
        <v>8887</v>
      </c>
      <c r="E5153" s="16"/>
      <c r="F5153" s="16" t="str">
        <f>IF(INDEX(I.Electricity.ES4U8C6,2)="","",INDEX(I.Electricity.ES4U8C6,2))</f>
        <v/>
      </c>
      <c r="G5153" s="16"/>
      <c r="H5153" s="1" t="str">
        <f>IF(AND(I.Developer.ES4=TRUE,I.Facility.UnitCount&gt;=8,I.Developer.C6=TRUE,F5153=""),"Incomplete","Complete")</f>
        <v>Complete</v>
      </c>
      <c r="I5153" s="68" t="s">
        <v>6285</v>
      </c>
    </row>
    <row r="5154" spans="2:9" ht="15" customHeight="1" x14ac:dyDescent="0.25">
      <c r="B5154" s="7" t="s">
        <v>6283</v>
      </c>
      <c r="C5154" s="5">
        <v>3</v>
      </c>
      <c r="D5154" s="6" t="s">
        <v>8887</v>
      </c>
      <c r="E5154" s="76"/>
      <c r="F5154" s="76" t="str">
        <f>IF(INDEX(I.Electricity.ES4U8C6,3)="","",INDEX(I.Electricity.ES4U8C6,3))</f>
        <v/>
      </c>
      <c r="G5154" s="76"/>
      <c r="H5154" s="5" t="str">
        <f>IF(AND(I.Developer.ES4=TRUE,I.Facility.UnitCount&gt;=8,I.Developer.C6=TRUE,F5154=""),"Incomplete","Complete")</f>
        <v>Complete</v>
      </c>
      <c r="I5154" s="71" t="s">
        <v>6286</v>
      </c>
    </row>
    <row r="5155" spans="2:9" ht="15" customHeight="1" x14ac:dyDescent="0.25">
      <c r="B5155" s="9" t="s">
        <v>6287</v>
      </c>
      <c r="C5155" s="1">
        <v>1</v>
      </c>
      <c r="D5155" s="2" t="s">
        <v>8888</v>
      </c>
      <c r="E5155" s="16"/>
      <c r="F5155" s="16" t="str">
        <f>IF(INDEX(I.Electricity.ES4U9C6,1)="","",INDEX(I.Electricity.ES4U9C6,1))</f>
        <v/>
      </c>
      <c r="G5155" s="16"/>
      <c r="H5155" s="1" t="str">
        <f>IF(AND(I.Developer.ES4=TRUE,I.Facility.UnitCount&gt;=9,I.Developer.C6=TRUE,F5155=""),"Incomplete","Complete")</f>
        <v>Complete</v>
      </c>
      <c r="I5155" s="68" t="s">
        <v>6288</v>
      </c>
    </row>
    <row r="5156" spans="2:9" ht="15" customHeight="1" x14ac:dyDescent="0.25">
      <c r="B5156" s="9" t="s">
        <v>6287</v>
      </c>
      <c r="C5156" s="1">
        <v>2</v>
      </c>
      <c r="D5156" s="2" t="s">
        <v>8888</v>
      </c>
      <c r="E5156" s="16"/>
      <c r="F5156" s="16" t="str">
        <f>IF(INDEX(I.Electricity.ES4U9C6,2)="","",INDEX(I.Electricity.ES4U9C6,2))</f>
        <v/>
      </c>
      <c r="G5156" s="16"/>
      <c r="H5156" s="1" t="str">
        <f>IF(AND(I.Developer.ES4=TRUE,I.Facility.UnitCount&gt;=9,I.Developer.C6=TRUE,F5156=""),"Incomplete","Complete")</f>
        <v>Complete</v>
      </c>
      <c r="I5156" s="68" t="s">
        <v>6289</v>
      </c>
    </row>
    <row r="5157" spans="2:9" ht="15" customHeight="1" x14ac:dyDescent="0.25">
      <c r="B5157" s="7" t="s">
        <v>6287</v>
      </c>
      <c r="C5157" s="5">
        <v>3</v>
      </c>
      <c r="D5157" s="6" t="s">
        <v>8888</v>
      </c>
      <c r="E5157" s="76"/>
      <c r="F5157" s="76" t="str">
        <f>IF(INDEX(I.Electricity.ES4U9C6,3)="","",INDEX(I.Electricity.ES4U9C6,3))</f>
        <v/>
      </c>
      <c r="G5157" s="76"/>
      <c r="H5157" s="5" t="str">
        <f>IF(AND(I.Developer.ES4=TRUE,I.Facility.UnitCount&gt;=9,I.Developer.C6=TRUE,F5157=""),"Incomplete","Complete")</f>
        <v>Complete</v>
      </c>
      <c r="I5157" s="71" t="s">
        <v>6290</v>
      </c>
    </row>
    <row r="5158" spans="2:9" ht="15" customHeight="1" x14ac:dyDescent="0.25">
      <c r="B5158" s="9" t="s">
        <v>6291</v>
      </c>
      <c r="C5158" s="1">
        <v>1</v>
      </c>
      <c r="D5158" s="2" t="s">
        <v>8889</v>
      </c>
      <c r="E5158" s="16"/>
      <c r="F5158" s="16" t="str">
        <f>IF(INDEX(I.Electricity.ES4U10C6,1)="","",INDEX(I.Electricity.ES4U10C6,1))</f>
        <v/>
      </c>
      <c r="G5158" s="16"/>
      <c r="H5158" s="1" t="str">
        <f>IF(AND(I.Developer.ES4=TRUE,I.Facility.UnitCount&gt;=10,I.Developer.C6=TRUE,F5158=""),"Incomplete","Complete")</f>
        <v>Complete</v>
      </c>
      <c r="I5158" s="68" t="s">
        <v>6292</v>
      </c>
    </row>
    <row r="5159" spans="2:9" ht="15" customHeight="1" x14ac:dyDescent="0.25">
      <c r="B5159" s="9" t="s">
        <v>6291</v>
      </c>
      <c r="C5159" s="1">
        <v>2</v>
      </c>
      <c r="D5159" s="2" t="s">
        <v>8889</v>
      </c>
      <c r="E5159" s="16"/>
      <c r="F5159" s="16" t="str">
        <f>IF(INDEX(I.Electricity.ES4U10C6,2)="","",INDEX(I.Electricity.ES4U10C6,2))</f>
        <v/>
      </c>
      <c r="G5159" s="16"/>
      <c r="H5159" s="1" t="str">
        <f>IF(AND(I.Developer.ES4=TRUE,I.Facility.UnitCount&gt;=10,I.Developer.C6=TRUE,F5159=""),"Incomplete","Complete")</f>
        <v>Complete</v>
      </c>
      <c r="I5159" s="68" t="s">
        <v>6293</v>
      </c>
    </row>
    <row r="5160" spans="2:9" ht="15" customHeight="1" x14ac:dyDescent="0.25">
      <c r="B5160" s="7" t="s">
        <v>6291</v>
      </c>
      <c r="C5160" s="5">
        <v>3</v>
      </c>
      <c r="D5160" s="6" t="s">
        <v>8889</v>
      </c>
      <c r="E5160" s="76"/>
      <c r="F5160" s="76" t="str">
        <f>IF(INDEX(I.Electricity.ES4U10C6,3)="","",INDEX(I.Electricity.ES4U10C6,3))</f>
        <v/>
      </c>
      <c r="G5160" s="76"/>
      <c r="H5160" s="5" t="str">
        <f>IF(AND(I.Developer.ES4=TRUE,I.Facility.UnitCount&gt;=10,I.Developer.C6=TRUE,F5160=""),"Incomplete","Complete")</f>
        <v>Complete</v>
      </c>
      <c r="I5160" s="71" t="s">
        <v>6294</v>
      </c>
    </row>
    <row r="5161" spans="2:9" ht="15" customHeight="1" x14ac:dyDescent="0.25">
      <c r="B5161" s="9" t="s">
        <v>6295</v>
      </c>
      <c r="C5161" s="1">
        <v>1</v>
      </c>
      <c r="D5161" s="2" t="s">
        <v>8890</v>
      </c>
      <c r="E5161" s="16"/>
      <c r="F5161" s="16" t="str">
        <f>IF(INDEX(I.Electricity.ES4U11C6,1)="","",INDEX(I.Electricity.ES4U11C6,1))</f>
        <v/>
      </c>
      <c r="G5161" s="16"/>
      <c r="H5161" s="1" t="str">
        <f>IF(AND(I.Developer.ES4=TRUE,I.Facility.UnitCount&gt;=11,I.Developer.C6=TRUE,F5161=""),"Incomplete","Complete")</f>
        <v>Complete</v>
      </c>
      <c r="I5161" s="68" t="s">
        <v>6296</v>
      </c>
    </row>
    <row r="5162" spans="2:9" ht="15" customHeight="1" x14ac:dyDescent="0.25">
      <c r="B5162" s="9" t="s">
        <v>6295</v>
      </c>
      <c r="C5162" s="1">
        <v>2</v>
      </c>
      <c r="D5162" s="2" t="s">
        <v>8890</v>
      </c>
      <c r="E5162" s="16"/>
      <c r="F5162" s="16" t="str">
        <f>IF(INDEX(I.Electricity.ES4U11C6,2)="","",INDEX(I.Electricity.ES4U11C6,2))</f>
        <v/>
      </c>
      <c r="G5162" s="16"/>
      <c r="H5162" s="1" t="str">
        <f>IF(AND(I.Developer.ES4=TRUE,I.Facility.UnitCount&gt;=11,I.Developer.C6=TRUE,F5162=""),"Incomplete","Complete")</f>
        <v>Complete</v>
      </c>
      <c r="I5162" s="68" t="s">
        <v>6297</v>
      </c>
    </row>
    <row r="5163" spans="2:9" ht="15" customHeight="1" x14ac:dyDescent="0.25">
      <c r="B5163" s="7" t="s">
        <v>6295</v>
      </c>
      <c r="C5163" s="5">
        <v>3</v>
      </c>
      <c r="D5163" s="6" t="s">
        <v>8890</v>
      </c>
      <c r="E5163" s="76"/>
      <c r="F5163" s="76" t="str">
        <f>IF(INDEX(I.Electricity.ES4U11C6,3)="","",INDEX(I.Electricity.ES4U11C6,3))</f>
        <v/>
      </c>
      <c r="G5163" s="76"/>
      <c r="H5163" s="5" t="str">
        <f>IF(AND(I.Developer.ES4=TRUE,I.Facility.UnitCount&gt;=11,I.Developer.C6=TRUE,F5163=""),"Incomplete","Complete")</f>
        <v>Complete</v>
      </c>
      <c r="I5163" s="71" t="s">
        <v>6298</v>
      </c>
    </row>
    <row r="5164" spans="2:9" ht="15" customHeight="1" x14ac:dyDescent="0.25">
      <c r="B5164" s="9" t="s">
        <v>6299</v>
      </c>
      <c r="C5164" s="1">
        <v>1</v>
      </c>
      <c r="D5164" s="2" t="s">
        <v>8891</v>
      </c>
      <c r="E5164" s="16"/>
      <c r="F5164" s="16" t="str">
        <f>IF(INDEX(I.Electricity.ES4U12C6,1)="","",INDEX(I.Electricity.ES4U12C6,1))</f>
        <v/>
      </c>
      <c r="G5164" s="16"/>
      <c r="H5164" s="1" t="str">
        <f>IF(AND(I.Developer.ES4=TRUE,I.Facility.UnitCount&gt;=12,I.Developer.C6=TRUE,F5164=""),"Incomplete","Complete")</f>
        <v>Complete</v>
      </c>
      <c r="I5164" s="68" t="s">
        <v>6300</v>
      </c>
    </row>
    <row r="5165" spans="2:9" ht="15" customHeight="1" x14ac:dyDescent="0.25">
      <c r="B5165" s="9" t="s">
        <v>6299</v>
      </c>
      <c r="C5165" s="1">
        <v>2</v>
      </c>
      <c r="D5165" s="2" t="s">
        <v>8891</v>
      </c>
      <c r="E5165" s="16"/>
      <c r="F5165" s="16" t="str">
        <f>IF(INDEX(I.Electricity.ES4U12C6,2)="","",INDEX(I.Electricity.ES4U12C6,2))</f>
        <v/>
      </c>
      <c r="G5165" s="16"/>
      <c r="H5165" s="1" t="str">
        <f>IF(AND(I.Developer.ES4=TRUE,I.Facility.UnitCount&gt;=12,I.Developer.C6=TRUE,F5165=""),"Incomplete","Complete")</f>
        <v>Complete</v>
      </c>
      <c r="I5165" s="68" t="s">
        <v>6301</v>
      </c>
    </row>
    <row r="5166" spans="2:9" ht="15" customHeight="1" x14ac:dyDescent="0.25">
      <c r="B5166" s="7" t="s">
        <v>6299</v>
      </c>
      <c r="C5166" s="5">
        <v>3</v>
      </c>
      <c r="D5166" s="6" t="s">
        <v>8891</v>
      </c>
      <c r="E5166" s="76"/>
      <c r="F5166" s="76" t="str">
        <f>IF(INDEX(I.Electricity.ES4U12C6,3)="","",INDEX(I.Electricity.ES4U12C6,3))</f>
        <v/>
      </c>
      <c r="G5166" s="76"/>
      <c r="H5166" s="5" t="str">
        <f>IF(AND(I.Developer.ES4=TRUE,I.Facility.UnitCount&gt;=12,I.Developer.C6=TRUE,F5166=""),"Incomplete","Complete")</f>
        <v>Complete</v>
      </c>
      <c r="I5166" s="71" t="s">
        <v>6302</v>
      </c>
    </row>
    <row r="5167" spans="2:9" ht="15" customHeight="1" x14ac:dyDescent="0.25">
      <c r="B5167" s="9" t="s">
        <v>6303</v>
      </c>
      <c r="C5167" s="1">
        <v>1</v>
      </c>
      <c r="D5167" s="2" t="s">
        <v>8892</v>
      </c>
      <c r="E5167" s="16"/>
      <c r="F5167" s="16" t="str">
        <f>IF(INDEX(I.Electricity.ES4U13C6,1)="","",INDEX(I.Electricity.ES4U13C6,1))</f>
        <v/>
      </c>
      <c r="G5167" s="16"/>
      <c r="H5167" s="1" t="str">
        <f>IF(AND(I.Developer.ES4=TRUE,I.Facility.UnitCount&gt;=13,I.Developer.C6=TRUE,F5167=""),"Incomplete","Complete")</f>
        <v>Complete</v>
      </c>
      <c r="I5167" s="68" t="s">
        <v>6304</v>
      </c>
    </row>
    <row r="5168" spans="2:9" ht="15" customHeight="1" x14ac:dyDescent="0.25">
      <c r="B5168" s="9" t="s">
        <v>6303</v>
      </c>
      <c r="C5168" s="1">
        <v>2</v>
      </c>
      <c r="D5168" s="2" t="s">
        <v>8892</v>
      </c>
      <c r="E5168" s="16"/>
      <c r="F5168" s="16" t="str">
        <f>IF(INDEX(I.Electricity.ES4U13C6,2)="","",INDEX(I.Electricity.ES4U13C6,2))</f>
        <v/>
      </c>
      <c r="G5168" s="16"/>
      <c r="H5168" s="1" t="str">
        <f>IF(AND(I.Developer.ES4=TRUE,I.Facility.UnitCount&gt;=13,I.Developer.C6=TRUE,F5168=""),"Incomplete","Complete")</f>
        <v>Complete</v>
      </c>
      <c r="I5168" s="68" t="s">
        <v>6305</v>
      </c>
    </row>
    <row r="5169" spans="2:9" ht="15" customHeight="1" x14ac:dyDescent="0.25">
      <c r="B5169" s="7" t="s">
        <v>6303</v>
      </c>
      <c r="C5169" s="5">
        <v>3</v>
      </c>
      <c r="D5169" s="6" t="s">
        <v>8892</v>
      </c>
      <c r="E5169" s="76"/>
      <c r="F5169" s="76" t="str">
        <f>IF(INDEX(I.Electricity.ES4U13C6,3)="","",INDEX(I.Electricity.ES4U13C6,3))</f>
        <v/>
      </c>
      <c r="G5169" s="76"/>
      <c r="H5169" s="5" t="str">
        <f>IF(AND(I.Developer.ES4=TRUE,I.Facility.UnitCount&gt;=13,I.Developer.C6=TRUE,F5169=""),"Incomplete","Complete")</f>
        <v>Complete</v>
      </c>
      <c r="I5169" s="71" t="s">
        <v>6306</v>
      </c>
    </row>
    <row r="5170" spans="2:9" ht="15" customHeight="1" x14ac:dyDescent="0.25">
      <c r="B5170" s="9" t="s">
        <v>6307</v>
      </c>
      <c r="C5170" s="1">
        <v>1</v>
      </c>
      <c r="D5170" s="2" t="s">
        <v>8893</v>
      </c>
      <c r="E5170" s="16"/>
      <c r="F5170" s="16" t="str">
        <f>IF(INDEX(I.Electricity.ES4U14C6,1)="","",INDEX(I.Electricity.ES4U14C6,1))</f>
        <v/>
      </c>
      <c r="G5170" s="16"/>
      <c r="H5170" s="1" t="str">
        <f>IF(AND(I.Developer.ES4=TRUE,I.Facility.UnitCount&gt;=14,I.Developer.C6=TRUE,F5170=""),"Incomplete","Complete")</f>
        <v>Complete</v>
      </c>
      <c r="I5170" s="68" t="s">
        <v>6308</v>
      </c>
    </row>
    <row r="5171" spans="2:9" ht="15" customHeight="1" x14ac:dyDescent="0.25">
      <c r="B5171" s="9" t="s">
        <v>6307</v>
      </c>
      <c r="C5171" s="1">
        <v>2</v>
      </c>
      <c r="D5171" s="2" t="s">
        <v>8893</v>
      </c>
      <c r="E5171" s="16"/>
      <c r="F5171" s="16" t="str">
        <f>IF(INDEX(I.Electricity.ES4U14C6,2)="","",INDEX(I.Electricity.ES4U14C6,2))</f>
        <v/>
      </c>
      <c r="G5171" s="16"/>
      <c r="H5171" s="1" t="str">
        <f>IF(AND(I.Developer.ES4=TRUE,I.Facility.UnitCount&gt;=14,I.Developer.C6=TRUE,F5171=""),"Incomplete","Complete")</f>
        <v>Complete</v>
      </c>
      <c r="I5171" s="68" t="s">
        <v>6309</v>
      </c>
    </row>
    <row r="5172" spans="2:9" ht="15" customHeight="1" x14ac:dyDescent="0.25">
      <c r="B5172" s="7" t="s">
        <v>6307</v>
      </c>
      <c r="C5172" s="5">
        <v>3</v>
      </c>
      <c r="D5172" s="6" t="s">
        <v>8893</v>
      </c>
      <c r="E5172" s="76"/>
      <c r="F5172" s="76" t="str">
        <f>IF(INDEX(I.Electricity.ES4U14C6,3)="","",INDEX(I.Electricity.ES4U14C6,3))</f>
        <v/>
      </c>
      <c r="G5172" s="76"/>
      <c r="H5172" s="5" t="str">
        <f>IF(AND(I.Developer.ES4=TRUE,I.Facility.UnitCount&gt;=14,I.Developer.C6=TRUE,F5172=""),"Incomplete","Complete")</f>
        <v>Complete</v>
      </c>
      <c r="I5172" s="71" t="s">
        <v>6310</v>
      </c>
    </row>
    <row r="5173" spans="2:9" ht="15" customHeight="1" x14ac:dyDescent="0.25">
      <c r="B5173" s="9" t="s">
        <v>6311</v>
      </c>
      <c r="C5173" s="1">
        <v>1</v>
      </c>
      <c r="D5173" s="2" t="s">
        <v>8894</v>
      </c>
      <c r="E5173" s="16"/>
      <c r="F5173" s="16" t="str">
        <f>IF(INDEX(I.Electricity.ES4U15C6,1)="","",INDEX(I.Electricity.ES4U15C6,1))</f>
        <v/>
      </c>
      <c r="G5173" s="16"/>
      <c r="H5173" s="1" t="str">
        <f>IF(AND(I.Developer.ES4=TRUE,I.Facility.UnitCount&gt;=15,I.Developer.C6=TRUE,F5173=""),"Incomplete","Complete")</f>
        <v>Complete</v>
      </c>
      <c r="I5173" s="68" t="s">
        <v>6312</v>
      </c>
    </row>
    <row r="5174" spans="2:9" ht="15" customHeight="1" x14ac:dyDescent="0.25">
      <c r="B5174" s="9" t="s">
        <v>6311</v>
      </c>
      <c r="C5174" s="1">
        <v>2</v>
      </c>
      <c r="D5174" s="2" t="s">
        <v>8894</v>
      </c>
      <c r="E5174" s="16"/>
      <c r="F5174" s="16" t="str">
        <f>IF(INDEX(I.Electricity.ES4U15C6,2)="","",INDEX(I.Electricity.ES4U15C6,2))</f>
        <v/>
      </c>
      <c r="G5174" s="16"/>
      <c r="H5174" s="1" t="str">
        <f>IF(AND(I.Developer.ES4=TRUE,I.Facility.UnitCount&gt;=15,I.Developer.C6=TRUE,F5174=""),"Incomplete","Complete")</f>
        <v>Complete</v>
      </c>
      <c r="I5174" s="68" t="s">
        <v>6313</v>
      </c>
    </row>
    <row r="5175" spans="2:9" ht="15" customHeight="1" x14ac:dyDescent="0.25">
      <c r="B5175" s="7" t="s">
        <v>6311</v>
      </c>
      <c r="C5175" s="5">
        <v>3</v>
      </c>
      <c r="D5175" s="6" t="s">
        <v>8894</v>
      </c>
      <c r="E5175" s="76"/>
      <c r="F5175" s="76" t="str">
        <f>IF(INDEX(I.Electricity.ES4U15C6,3)="","",INDEX(I.Electricity.ES4U15C6,3))</f>
        <v/>
      </c>
      <c r="G5175" s="76"/>
      <c r="H5175" s="5" t="str">
        <f>IF(AND(I.Developer.ES4=TRUE,I.Facility.UnitCount&gt;=15,I.Developer.C6=TRUE,F5175=""),"Incomplete","Complete")</f>
        <v>Complete</v>
      </c>
      <c r="I5175" s="71" t="s">
        <v>6314</v>
      </c>
    </row>
    <row r="5176" spans="2:9" ht="15" customHeight="1" x14ac:dyDescent="0.25">
      <c r="B5176" s="9" t="s">
        <v>6315</v>
      </c>
      <c r="C5176" s="1">
        <v>1</v>
      </c>
      <c r="D5176" s="2" t="s">
        <v>8895</v>
      </c>
      <c r="E5176" s="16"/>
      <c r="F5176" s="16" t="str">
        <f>IF(INDEX(I.Electricity.ES4U16C6,1)="","",INDEX(I.Electricity.ES4U16C6,1))</f>
        <v/>
      </c>
      <c r="G5176" s="16"/>
      <c r="H5176" s="1" t="str">
        <f>IF(AND(I.Developer.ES4=TRUE,I.Facility.UnitCount&gt;=16,I.Developer.C6=TRUE,F5176=""),"Incomplete","Complete")</f>
        <v>Complete</v>
      </c>
      <c r="I5176" s="68" t="s">
        <v>6316</v>
      </c>
    </row>
    <row r="5177" spans="2:9" ht="15" customHeight="1" x14ac:dyDescent="0.25">
      <c r="B5177" s="9" t="s">
        <v>6315</v>
      </c>
      <c r="C5177" s="1">
        <v>2</v>
      </c>
      <c r="D5177" s="2" t="s">
        <v>8895</v>
      </c>
      <c r="E5177" s="16"/>
      <c r="F5177" s="16" t="str">
        <f>IF(INDEX(I.Electricity.ES4U16C6,2)="","",INDEX(I.Electricity.ES4U16C6,2))</f>
        <v/>
      </c>
      <c r="G5177" s="16"/>
      <c r="H5177" s="1" t="str">
        <f>IF(AND(I.Developer.ES4=TRUE,I.Facility.UnitCount&gt;=16,I.Developer.C6=TRUE,F5177=""),"Incomplete","Complete")</f>
        <v>Complete</v>
      </c>
      <c r="I5177" s="68" t="s">
        <v>6317</v>
      </c>
    </row>
    <row r="5178" spans="2:9" ht="15" customHeight="1" x14ac:dyDescent="0.25">
      <c r="B5178" s="7" t="s">
        <v>6315</v>
      </c>
      <c r="C5178" s="5">
        <v>3</v>
      </c>
      <c r="D5178" s="6" t="s">
        <v>8895</v>
      </c>
      <c r="E5178" s="76"/>
      <c r="F5178" s="76" t="str">
        <f>IF(INDEX(I.Electricity.ES4U16C6,3)="","",INDEX(I.Electricity.ES4U16C6,3))</f>
        <v/>
      </c>
      <c r="G5178" s="76"/>
      <c r="H5178" s="5" t="str">
        <f>IF(AND(I.Developer.ES4=TRUE,I.Facility.UnitCount&gt;=16,I.Developer.C6=TRUE,F5178=""),"Incomplete","Complete")</f>
        <v>Complete</v>
      </c>
      <c r="I5178" s="71" t="s">
        <v>6318</v>
      </c>
    </row>
    <row r="5179" spans="2:9" ht="15" customHeight="1" x14ac:dyDescent="0.25">
      <c r="B5179" s="9" t="s">
        <v>6319</v>
      </c>
      <c r="C5179" s="1">
        <v>1</v>
      </c>
      <c r="D5179" s="2" t="s">
        <v>8896</v>
      </c>
      <c r="E5179" s="16"/>
      <c r="F5179" s="16" t="str">
        <f>IF(INDEX(I.Electricity.ES4U17C6,1)="","",INDEX(I.Electricity.ES4U17C6,1))</f>
        <v/>
      </c>
      <c r="G5179" s="16"/>
      <c r="H5179" s="1" t="str">
        <f>IF(AND(I.Developer.ES4=TRUE,I.Facility.UnitCount&gt;=17,I.Developer.C6=TRUE,F5179=""),"Incomplete","Complete")</f>
        <v>Complete</v>
      </c>
      <c r="I5179" s="68" t="s">
        <v>6320</v>
      </c>
    </row>
    <row r="5180" spans="2:9" ht="15" customHeight="1" x14ac:dyDescent="0.25">
      <c r="B5180" s="9" t="s">
        <v>6319</v>
      </c>
      <c r="C5180" s="1">
        <v>2</v>
      </c>
      <c r="D5180" s="2" t="s">
        <v>8896</v>
      </c>
      <c r="E5180" s="16"/>
      <c r="F5180" s="16" t="str">
        <f>IF(INDEX(I.Electricity.ES4U17C6,2)="","",INDEX(I.Electricity.ES4U17C6,2))</f>
        <v/>
      </c>
      <c r="G5180" s="16"/>
      <c r="H5180" s="1" t="str">
        <f>IF(AND(I.Developer.ES4=TRUE,I.Facility.UnitCount&gt;=17,I.Developer.C6=TRUE,F5180=""),"Incomplete","Complete")</f>
        <v>Complete</v>
      </c>
      <c r="I5180" s="68" t="s">
        <v>6321</v>
      </c>
    </row>
    <row r="5181" spans="2:9" ht="15" customHeight="1" x14ac:dyDescent="0.25">
      <c r="B5181" s="7" t="s">
        <v>6319</v>
      </c>
      <c r="C5181" s="5">
        <v>3</v>
      </c>
      <c r="D5181" s="6" t="s">
        <v>8896</v>
      </c>
      <c r="E5181" s="76"/>
      <c r="F5181" s="76" t="str">
        <f>IF(INDEX(I.Electricity.ES4U17C6,3)="","",INDEX(I.Electricity.ES4U17C6,3))</f>
        <v/>
      </c>
      <c r="G5181" s="76"/>
      <c r="H5181" s="5" t="str">
        <f>IF(AND(I.Developer.ES4=TRUE,I.Facility.UnitCount&gt;=17,I.Developer.C6=TRUE,F5181=""),"Incomplete","Complete")</f>
        <v>Complete</v>
      </c>
      <c r="I5181" s="71" t="s">
        <v>6322</v>
      </c>
    </row>
    <row r="5182" spans="2:9" ht="15" customHeight="1" x14ac:dyDescent="0.25">
      <c r="B5182" s="9" t="s">
        <v>6323</v>
      </c>
      <c r="C5182" s="1">
        <v>1</v>
      </c>
      <c r="D5182" s="2" t="s">
        <v>8897</v>
      </c>
      <c r="E5182" s="16"/>
      <c r="F5182" s="16" t="str">
        <f>IF(INDEX(I.Electricity.ES4U18C6,1)="","",INDEX(I.Electricity.ES4U18C6,1))</f>
        <v/>
      </c>
      <c r="G5182" s="16"/>
      <c r="H5182" s="1" t="str">
        <f>IF(AND(I.Developer.ES4=TRUE,I.Facility.UnitCount&gt;=18,I.Developer.C6=TRUE,F5182=""),"Incomplete","Complete")</f>
        <v>Complete</v>
      </c>
      <c r="I5182" s="68" t="s">
        <v>6324</v>
      </c>
    </row>
    <row r="5183" spans="2:9" ht="15" customHeight="1" x14ac:dyDescent="0.25">
      <c r="B5183" s="9" t="s">
        <v>6323</v>
      </c>
      <c r="C5183" s="1">
        <v>2</v>
      </c>
      <c r="D5183" s="2" t="s">
        <v>8897</v>
      </c>
      <c r="E5183" s="16"/>
      <c r="F5183" s="16" t="str">
        <f>IF(INDEX(I.Electricity.ES4U18C6,2)="","",INDEX(I.Electricity.ES4U18C6,2))</f>
        <v/>
      </c>
      <c r="G5183" s="16"/>
      <c r="H5183" s="1" t="str">
        <f>IF(AND(I.Developer.ES4=TRUE,I.Facility.UnitCount&gt;=18,I.Developer.C6=TRUE,F5183=""),"Incomplete","Complete")</f>
        <v>Complete</v>
      </c>
      <c r="I5183" s="68" t="s">
        <v>6325</v>
      </c>
    </row>
    <row r="5184" spans="2:9" ht="15" customHeight="1" x14ac:dyDescent="0.25">
      <c r="B5184" s="7" t="s">
        <v>6323</v>
      </c>
      <c r="C5184" s="5">
        <v>3</v>
      </c>
      <c r="D5184" s="6" t="s">
        <v>8897</v>
      </c>
      <c r="E5184" s="76"/>
      <c r="F5184" s="76" t="str">
        <f>IF(INDEX(I.Electricity.ES4U18C6,3)="","",INDEX(I.Electricity.ES4U18C6,3))</f>
        <v/>
      </c>
      <c r="G5184" s="76"/>
      <c r="H5184" s="5" t="str">
        <f>IF(AND(I.Developer.ES4=TRUE,I.Facility.UnitCount&gt;=18,I.Developer.C6=TRUE,F5184=""),"Incomplete","Complete")</f>
        <v>Complete</v>
      </c>
      <c r="I5184" s="71" t="s">
        <v>6326</v>
      </c>
    </row>
    <row r="5185" spans="2:9" ht="15" customHeight="1" x14ac:dyDescent="0.25">
      <c r="B5185" s="9" t="s">
        <v>6327</v>
      </c>
      <c r="C5185" s="1">
        <v>1</v>
      </c>
      <c r="D5185" s="2" t="s">
        <v>8898</v>
      </c>
      <c r="E5185" s="16"/>
      <c r="F5185" s="16" t="str">
        <f>IF(INDEX(I.Electricity.ES4U19C6,1)="","",INDEX(I.Electricity.ES4U19C6,1))</f>
        <v/>
      </c>
      <c r="G5185" s="16"/>
      <c r="H5185" s="1" t="str">
        <f>IF(AND(I.Developer.ES4=TRUE,I.Facility.UnitCount&gt;=19,I.Developer.C6=TRUE,F5185=""),"Incomplete","Complete")</f>
        <v>Complete</v>
      </c>
      <c r="I5185" s="68" t="s">
        <v>6328</v>
      </c>
    </row>
    <row r="5186" spans="2:9" ht="15" customHeight="1" x14ac:dyDescent="0.25">
      <c r="B5186" s="9" t="s">
        <v>6327</v>
      </c>
      <c r="C5186" s="1">
        <v>2</v>
      </c>
      <c r="D5186" s="2" t="s">
        <v>8898</v>
      </c>
      <c r="E5186" s="16"/>
      <c r="F5186" s="16" t="str">
        <f>IF(INDEX(I.Electricity.ES4U19C6,2)="","",INDEX(I.Electricity.ES4U19C6,2))</f>
        <v/>
      </c>
      <c r="G5186" s="16"/>
      <c r="H5186" s="1" t="str">
        <f>IF(AND(I.Developer.ES4=TRUE,I.Facility.UnitCount&gt;=19,I.Developer.C6=TRUE,F5186=""),"Incomplete","Complete")</f>
        <v>Complete</v>
      </c>
      <c r="I5186" s="68" t="s">
        <v>6329</v>
      </c>
    </row>
    <row r="5187" spans="2:9" ht="15" customHeight="1" x14ac:dyDescent="0.25">
      <c r="B5187" s="7" t="s">
        <v>6327</v>
      </c>
      <c r="C5187" s="5">
        <v>3</v>
      </c>
      <c r="D5187" s="6" t="s">
        <v>8898</v>
      </c>
      <c r="E5187" s="76"/>
      <c r="F5187" s="76" t="str">
        <f>IF(INDEX(I.Electricity.ES4U19C6,3)="","",INDEX(I.Electricity.ES4U19C6,3))</f>
        <v/>
      </c>
      <c r="G5187" s="76"/>
      <c r="H5187" s="5" t="str">
        <f>IF(AND(I.Developer.ES4=TRUE,I.Facility.UnitCount&gt;=19,I.Developer.C6=TRUE,F5187=""),"Incomplete","Complete")</f>
        <v>Complete</v>
      </c>
      <c r="I5187" s="71" t="s">
        <v>6330</v>
      </c>
    </row>
    <row r="5188" spans="2:9" ht="15" customHeight="1" x14ac:dyDescent="0.25">
      <c r="B5188" s="9" t="s">
        <v>6331</v>
      </c>
      <c r="C5188" s="1">
        <v>1</v>
      </c>
      <c r="D5188" s="2" t="s">
        <v>8899</v>
      </c>
      <c r="E5188" s="16"/>
      <c r="F5188" s="16" t="str">
        <f>IF(INDEX(I.Electricity.ES4U20C6,1)="","",INDEX(I.Electricity.ES4U20C6,1))</f>
        <v/>
      </c>
      <c r="G5188" s="16"/>
      <c r="H5188" s="1" t="str">
        <f>IF(AND(I.Developer.ES4=TRUE,I.Facility.UnitCount&gt;=20,I.Developer.C6=TRUE,F5188=""),"Incomplete","Complete")</f>
        <v>Complete</v>
      </c>
      <c r="I5188" s="68" t="s">
        <v>6332</v>
      </c>
    </row>
    <row r="5189" spans="2:9" ht="15" customHeight="1" x14ac:dyDescent="0.25">
      <c r="B5189" s="9" t="s">
        <v>6331</v>
      </c>
      <c r="C5189" s="1">
        <v>2</v>
      </c>
      <c r="D5189" s="2" t="s">
        <v>8899</v>
      </c>
      <c r="E5189" s="16"/>
      <c r="F5189" s="16" t="str">
        <f>IF(INDEX(I.Electricity.ES4U20C6,2)="","",INDEX(I.Electricity.ES4U20C6,2))</f>
        <v/>
      </c>
      <c r="G5189" s="16"/>
      <c r="H5189" s="1" t="str">
        <f>IF(AND(I.Developer.ES4=TRUE,I.Facility.UnitCount&gt;=20,I.Developer.C6=TRUE,F5189=""),"Incomplete","Complete")</f>
        <v>Complete</v>
      </c>
      <c r="I5189" s="68" t="s">
        <v>6333</v>
      </c>
    </row>
    <row r="5190" spans="2:9" ht="15" customHeight="1" x14ac:dyDescent="0.25">
      <c r="B5190" s="7" t="s">
        <v>6331</v>
      </c>
      <c r="C5190" s="5">
        <v>3</v>
      </c>
      <c r="D5190" s="6" t="s">
        <v>8899</v>
      </c>
      <c r="E5190" s="76"/>
      <c r="F5190" s="76" t="str">
        <f>IF(INDEX(I.Electricity.ES4U20C6,3)="","",INDEX(I.Electricity.ES4U20C6,3))</f>
        <v/>
      </c>
      <c r="G5190" s="76"/>
      <c r="H5190" s="5" t="str">
        <f>IF(AND(I.Developer.ES4=TRUE,I.Facility.UnitCount&gt;=20,I.Developer.C6=TRUE,F5190=""),"Incomplete","Complete")</f>
        <v>Complete</v>
      </c>
      <c r="I5190" s="71" t="s">
        <v>6334</v>
      </c>
    </row>
    <row r="5191" spans="2:9" ht="15" customHeight="1" x14ac:dyDescent="0.25">
      <c r="B5191" s="9" t="s">
        <v>6335</v>
      </c>
      <c r="C5191" s="1">
        <v>1</v>
      </c>
      <c r="D5191" s="2" t="s">
        <v>8900</v>
      </c>
      <c r="E5191" s="16"/>
      <c r="F5191" s="16" t="str">
        <f>IF(INDEX(I.Electricity.ES4U1C7,1)="","",INDEX(I.Electricity.ES4U1C7,1))</f>
        <v/>
      </c>
      <c r="G5191" s="16"/>
      <c r="H5191" s="1" t="str">
        <f>IF(AND(I.Developer.ES4=TRUE,I.Facility.UnitCount&gt;=1,I.Developer.C7=TRUE,F5191=""),"Incomplete","Complete")</f>
        <v>Complete</v>
      </c>
      <c r="I5191" s="68" t="s">
        <v>6336</v>
      </c>
    </row>
    <row r="5192" spans="2:9" ht="15" customHeight="1" x14ac:dyDescent="0.25">
      <c r="B5192" s="9" t="s">
        <v>6335</v>
      </c>
      <c r="C5192" s="1">
        <v>2</v>
      </c>
      <c r="D5192" s="2" t="s">
        <v>8900</v>
      </c>
      <c r="E5192" s="16"/>
      <c r="F5192" s="16" t="str">
        <f>IF(INDEX(I.Electricity.ES4U1C7,2)="","",INDEX(I.Electricity.ES4U1C7,2))</f>
        <v/>
      </c>
      <c r="G5192" s="16"/>
      <c r="H5192" s="1" t="str">
        <f>IF(AND(I.Developer.ES4=TRUE,I.Facility.UnitCount&gt;=1,I.Developer.C7=TRUE,F5192=""),"Incomplete","Complete")</f>
        <v>Complete</v>
      </c>
      <c r="I5192" s="68" t="s">
        <v>6337</v>
      </c>
    </row>
    <row r="5193" spans="2:9" ht="15" customHeight="1" x14ac:dyDescent="0.25">
      <c r="B5193" s="7" t="s">
        <v>6335</v>
      </c>
      <c r="C5193" s="5">
        <v>3</v>
      </c>
      <c r="D5193" s="6" t="s">
        <v>8900</v>
      </c>
      <c r="E5193" s="76"/>
      <c r="F5193" s="76" t="str">
        <f>IF(INDEX(I.Electricity.ES4U1C7,3)="","",INDEX(I.Electricity.ES4U1C7,3))</f>
        <v/>
      </c>
      <c r="G5193" s="76"/>
      <c r="H5193" s="5" t="str">
        <f>IF(AND(I.Developer.ES4=TRUE,I.Facility.UnitCount&gt;=1,I.Developer.C7=TRUE,F5193=""),"Incomplete","Complete")</f>
        <v>Complete</v>
      </c>
      <c r="I5193" s="71" t="s">
        <v>6338</v>
      </c>
    </row>
    <row r="5194" spans="2:9" ht="15" customHeight="1" x14ac:dyDescent="0.25">
      <c r="B5194" s="9" t="s">
        <v>6339</v>
      </c>
      <c r="C5194" s="1">
        <v>1</v>
      </c>
      <c r="D5194" s="2" t="s">
        <v>8901</v>
      </c>
      <c r="E5194" s="16"/>
      <c r="F5194" s="16" t="str">
        <f>IF(INDEX(I.Electricity.ES4U2C7,1)="","",INDEX(I.Electricity.ES4U2C7,1))</f>
        <v/>
      </c>
      <c r="G5194" s="16"/>
      <c r="H5194" s="1" t="str">
        <f>IF(AND(I.Developer.ES4=TRUE,I.Facility.UnitCount&gt;=2,I.Developer.C7=TRUE,F5194=""),"Incomplete","Complete")</f>
        <v>Complete</v>
      </c>
      <c r="I5194" s="68" t="s">
        <v>6340</v>
      </c>
    </row>
    <row r="5195" spans="2:9" ht="15" customHeight="1" x14ac:dyDescent="0.25">
      <c r="B5195" s="9" t="s">
        <v>6339</v>
      </c>
      <c r="C5195" s="1">
        <v>2</v>
      </c>
      <c r="D5195" s="2" t="s">
        <v>8901</v>
      </c>
      <c r="E5195" s="16"/>
      <c r="F5195" s="16" t="str">
        <f>IF(INDEX(I.Electricity.ES4U2C7,2)="","",INDEX(I.Electricity.ES4U2C7,2))</f>
        <v/>
      </c>
      <c r="G5195" s="16"/>
      <c r="H5195" s="1" t="str">
        <f>IF(AND(I.Developer.ES4=TRUE,I.Facility.UnitCount&gt;=2,I.Developer.C7=TRUE,F5195=""),"Incomplete","Complete")</f>
        <v>Complete</v>
      </c>
      <c r="I5195" s="68" t="s">
        <v>6341</v>
      </c>
    </row>
    <row r="5196" spans="2:9" ht="15" customHeight="1" x14ac:dyDescent="0.25">
      <c r="B5196" s="7" t="s">
        <v>6339</v>
      </c>
      <c r="C5196" s="5">
        <v>3</v>
      </c>
      <c r="D5196" s="6" t="s">
        <v>8901</v>
      </c>
      <c r="E5196" s="76"/>
      <c r="F5196" s="76" t="str">
        <f>IF(INDEX(I.Electricity.ES4U2C7,3)="","",INDEX(I.Electricity.ES4U2C7,3))</f>
        <v/>
      </c>
      <c r="G5196" s="76"/>
      <c r="H5196" s="5" t="str">
        <f>IF(AND(I.Developer.ES4=TRUE,I.Facility.UnitCount&gt;=2,I.Developer.C7=TRUE,F5196=""),"Incomplete","Complete")</f>
        <v>Complete</v>
      </c>
      <c r="I5196" s="71" t="s">
        <v>6342</v>
      </c>
    </row>
    <row r="5197" spans="2:9" ht="15" customHeight="1" x14ac:dyDescent="0.25">
      <c r="B5197" s="9" t="s">
        <v>6343</v>
      </c>
      <c r="C5197" s="1">
        <v>1</v>
      </c>
      <c r="D5197" s="2" t="s">
        <v>8902</v>
      </c>
      <c r="E5197" s="16"/>
      <c r="F5197" s="16" t="str">
        <f>IF(INDEX(I.Electricity.ES4U3C7,1)="","",INDEX(I.Electricity.ES4U3C7,1))</f>
        <v/>
      </c>
      <c r="G5197" s="16"/>
      <c r="H5197" s="1" t="str">
        <f>IF(AND(I.Developer.ES4=TRUE,I.Facility.UnitCount&gt;=3,I.Developer.C7=TRUE,F5197=""),"Incomplete","Complete")</f>
        <v>Complete</v>
      </c>
      <c r="I5197" s="68" t="s">
        <v>6344</v>
      </c>
    </row>
    <row r="5198" spans="2:9" ht="15" customHeight="1" x14ac:dyDescent="0.25">
      <c r="B5198" s="9" t="s">
        <v>6343</v>
      </c>
      <c r="C5198" s="1">
        <v>2</v>
      </c>
      <c r="D5198" s="2" t="s">
        <v>8902</v>
      </c>
      <c r="E5198" s="16"/>
      <c r="F5198" s="16" t="str">
        <f>IF(INDEX(I.Electricity.ES4U3C7,2)="","",INDEX(I.Electricity.ES4U3C7,2))</f>
        <v/>
      </c>
      <c r="G5198" s="16"/>
      <c r="H5198" s="1" t="str">
        <f>IF(AND(I.Developer.ES4=TRUE,I.Facility.UnitCount&gt;=3,I.Developer.C7=TRUE,F5198=""),"Incomplete","Complete")</f>
        <v>Complete</v>
      </c>
      <c r="I5198" s="68" t="s">
        <v>6345</v>
      </c>
    </row>
    <row r="5199" spans="2:9" ht="15" customHeight="1" x14ac:dyDescent="0.25">
      <c r="B5199" s="7" t="s">
        <v>6343</v>
      </c>
      <c r="C5199" s="5">
        <v>3</v>
      </c>
      <c r="D5199" s="6" t="s">
        <v>8902</v>
      </c>
      <c r="E5199" s="76"/>
      <c r="F5199" s="76" t="str">
        <f>IF(INDEX(I.Electricity.ES4U3C7,3)="","",INDEX(I.Electricity.ES4U3C7,3))</f>
        <v/>
      </c>
      <c r="G5199" s="76"/>
      <c r="H5199" s="5" t="str">
        <f>IF(AND(I.Developer.ES4=TRUE,I.Facility.UnitCount&gt;=3,I.Developer.C7=TRUE,F5199=""),"Incomplete","Complete")</f>
        <v>Complete</v>
      </c>
      <c r="I5199" s="71" t="s">
        <v>6346</v>
      </c>
    </row>
    <row r="5200" spans="2:9" ht="15" customHeight="1" x14ac:dyDescent="0.25">
      <c r="B5200" s="9" t="s">
        <v>6347</v>
      </c>
      <c r="C5200" s="1">
        <v>1</v>
      </c>
      <c r="D5200" s="2" t="s">
        <v>8903</v>
      </c>
      <c r="E5200" s="16"/>
      <c r="F5200" s="16" t="str">
        <f>IF(INDEX(I.Electricity.ES4U4C7,1)="","",INDEX(I.Electricity.ES4U4C7,1))</f>
        <v/>
      </c>
      <c r="G5200" s="16"/>
      <c r="H5200" s="1" t="str">
        <f>IF(AND(I.Developer.ES4=TRUE,I.Facility.UnitCount&gt;=4,I.Developer.C7=TRUE,F5200=""),"Incomplete","Complete")</f>
        <v>Complete</v>
      </c>
      <c r="I5200" s="68" t="s">
        <v>6348</v>
      </c>
    </row>
    <row r="5201" spans="2:9" ht="15" customHeight="1" x14ac:dyDescent="0.25">
      <c r="B5201" s="9" t="s">
        <v>6347</v>
      </c>
      <c r="C5201" s="1">
        <v>2</v>
      </c>
      <c r="D5201" s="2" t="s">
        <v>8903</v>
      </c>
      <c r="E5201" s="16"/>
      <c r="F5201" s="16" t="str">
        <f>IF(INDEX(I.Electricity.ES4U4C7,2)="","",INDEX(I.Electricity.ES4U4C7,2))</f>
        <v/>
      </c>
      <c r="G5201" s="16"/>
      <c r="H5201" s="1" t="str">
        <f>IF(AND(I.Developer.ES4=TRUE,I.Facility.UnitCount&gt;=4,I.Developer.C7=TRUE,F5201=""),"Incomplete","Complete")</f>
        <v>Complete</v>
      </c>
      <c r="I5201" s="68" t="s">
        <v>6349</v>
      </c>
    </row>
    <row r="5202" spans="2:9" ht="15" customHeight="1" x14ac:dyDescent="0.25">
      <c r="B5202" s="7" t="s">
        <v>6347</v>
      </c>
      <c r="C5202" s="5">
        <v>3</v>
      </c>
      <c r="D5202" s="6" t="s">
        <v>8903</v>
      </c>
      <c r="E5202" s="76"/>
      <c r="F5202" s="76" t="str">
        <f>IF(INDEX(I.Electricity.ES4U4C7,3)="","",INDEX(I.Electricity.ES4U4C7,3))</f>
        <v/>
      </c>
      <c r="G5202" s="76"/>
      <c r="H5202" s="5" t="str">
        <f>IF(AND(I.Developer.ES4=TRUE,I.Facility.UnitCount&gt;=4,I.Developer.C7=TRUE,F5202=""),"Incomplete","Complete")</f>
        <v>Complete</v>
      </c>
      <c r="I5202" s="71" t="s">
        <v>6350</v>
      </c>
    </row>
    <row r="5203" spans="2:9" ht="15" customHeight="1" x14ac:dyDescent="0.25">
      <c r="B5203" s="9" t="s">
        <v>6351</v>
      </c>
      <c r="C5203" s="1">
        <v>1</v>
      </c>
      <c r="D5203" s="2" t="s">
        <v>8904</v>
      </c>
      <c r="E5203" s="16"/>
      <c r="F5203" s="16" t="str">
        <f>IF(INDEX(I.Electricity.ES4U5C7,1)="","",INDEX(I.Electricity.ES4U5C7,1))</f>
        <v/>
      </c>
      <c r="G5203" s="16"/>
      <c r="H5203" s="1" t="str">
        <f>IF(AND(I.Developer.ES4=TRUE,I.Facility.UnitCount&gt;=5,I.Developer.C7=TRUE,F5203=""),"Incomplete","Complete")</f>
        <v>Complete</v>
      </c>
      <c r="I5203" s="68" t="s">
        <v>6352</v>
      </c>
    </row>
    <row r="5204" spans="2:9" ht="15" customHeight="1" x14ac:dyDescent="0.25">
      <c r="B5204" s="9" t="s">
        <v>6351</v>
      </c>
      <c r="C5204" s="1">
        <v>2</v>
      </c>
      <c r="D5204" s="2" t="s">
        <v>8904</v>
      </c>
      <c r="E5204" s="16"/>
      <c r="F5204" s="16" t="str">
        <f>IF(INDEX(I.Electricity.ES4U5C7,2)="","",INDEX(I.Electricity.ES4U5C7,2))</f>
        <v/>
      </c>
      <c r="G5204" s="16"/>
      <c r="H5204" s="1" t="str">
        <f>IF(AND(I.Developer.ES4=TRUE,I.Facility.UnitCount&gt;=5,I.Developer.C7=TRUE,F5204=""),"Incomplete","Complete")</f>
        <v>Complete</v>
      </c>
      <c r="I5204" s="68" t="s">
        <v>6353</v>
      </c>
    </row>
    <row r="5205" spans="2:9" ht="15" customHeight="1" x14ac:dyDescent="0.25">
      <c r="B5205" s="7" t="s">
        <v>6351</v>
      </c>
      <c r="C5205" s="5">
        <v>3</v>
      </c>
      <c r="D5205" s="6" t="s">
        <v>8904</v>
      </c>
      <c r="E5205" s="76"/>
      <c r="F5205" s="76" t="str">
        <f>IF(INDEX(I.Electricity.ES4U5C7,3)="","",INDEX(I.Electricity.ES4U5C7,3))</f>
        <v/>
      </c>
      <c r="G5205" s="76"/>
      <c r="H5205" s="5" t="str">
        <f>IF(AND(I.Developer.ES4=TRUE,I.Facility.UnitCount&gt;=5,I.Developer.C7=TRUE,F5205=""),"Incomplete","Complete")</f>
        <v>Complete</v>
      </c>
      <c r="I5205" s="71" t="s">
        <v>6354</v>
      </c>
    </row>
    <row r="5206" spans="2:9" ht="15" customHeight="1" x14ac:dyDescent="0.25">
      <c r="B5206" s="9" t="s">
        <v>6355</v>
      </c>
      <c r="C5206" s="1">
        <v>1</v>
      </c>
      <c r="D5206" s="2" t="s">
        <v>8905</v>
      </c>
      <c r="E5206" s="16"/>
      <c r="F5206" s="16" t="str">
        <f>IF(INDEX(I.Electricity.ES4U6C7,1)="","",INDEX(I.Electricity.ES4U6C7,1))</f>
        <v/>
      </c>
      <c r="G5206" s="16"/>
      <c r="H5206" s="1" t="str">
        <f>IF(AND(I.Developer.ES4=TRUE,I.Facility.UnitCount&gt;=6,I.Developer.C7=TRUE,F5206=""),"Incomplete","Complete")</f>
        <v>Complete</v>
      </c>
      <c r="I5206" s="68" t="s">
        <v>6356</v>
      </c>
    </row>
    <row r="5207" spans="2:9" ht="15" customHeight="1" x14ac:dyDescent="0.25">
      <c r="B5207" s="9" t="s">
        <v>6355</v>
      </c>
      <c r="C5207" s="1">
        <v>2</v>
      </c>
      <c r="D5207" s="2" t="s">
        <v>8905</v>
      </c>
      <c r="E5207" s="16"/>
      <c r="F5207" s="16" t="str">
        <f>IF(INDEX(I.Electricity.ES4U6C7,2)="","",INDEX(I.Electricity.ES4U6C7,2))</f>
        <v/>
      </c>
      <c r="G5207" s="16"/>
      <c r="H5207" s="1" t="str">
        <f>IF(AND(I.Developer.ES4=TRUE,I.Facility.UnitCount&gt;=6,I.Developer.C7=TRUE,F5207=""),"Incomplete","Complete")</f>
        <v>Complete</v>
      </c>
      <c r="I5207" s="68" t="s">
        <v>6357</v>
      </c>
    </row>
    <row r="5208" spans="2:9" ht="15" customHeight="1" x14ac:dyDescent="0.25">
      <c r="B5208" s="7" t="s">
        <v>6355</v>
      </c>
      <c r="C5208" s="5">
        <v>3</v>
      </c>
      <c r="D5208" s="6" t="s">
        <v>8905</v>
      </c>
      <c r="E5208" s="76"/>
      <c r="F5208" s="76" t="str">
        <f>IF(INDEX(I.Electricity.ES4U6C7,3)="","",INDEX(I.Electricity.ES4U6C7,3))</f>
        <v/>
      </c>
      <c r="G5208" s="76"/>
      <c r="H5208" s="5" t="str">
        <f>IF(AND(I.Developer.ES4=TRUE,I.Facility.UnitCount&gt;=6,I.Developer.C7=TRUE,F5208=""),"Incomplete","Complete")</f>
        <v>Complete</v>
      </c>
      <c r="I5208" s="71" t="s">
        <v>6358</v>
      </c>
    </row>
    <row r="5209" spans="2:9" ht="15" customHeight="1" x14ac:dyDescent="0.25">
      <c r="B5209" s="9" t="s">
        <v>6359</v>
      </c>
      <c r="C5209" s="1">
        <v>1</v>
      </c>
      <c r="D5209" s="2" t="s">
        <v>8906</v>
      </c>
      <c r="E5209" s="16"/>
      <c r="F5209" s="16" t="str">
        <f>IF(INDEX(I.Electricity.ES4U7C7,1)="","",INDEX(I.Electricity.ES4U7C7,1))</f>
        <v/>
      </c>
      <c r="G5209" s="16"/>
      <c r="H5209" s="1" t="str">
        <f>IF(AND(I.Developer.ES4=TRUE,I.Facility.UnitCount&gt;=7,I.Developer.C7=TRUE,F5209=""),"Incomplete","Complete")</f>
        <v>Complete</v>
      </c>
      <c r="I5209" s="68" t="s">
        <v>6360</v>
      </c>
    </row>
    <row r="5210" spans="2:9" ht="15" customHeight="1" x14ac:dyDescent="0.25">
      <c r="B5210" s="9" t="s">
        <v>6359</v>
      </c>
      <c r="C5210" s="1">
        <v>2</v>
      </c>
      <c r="D5210" s="2" t="s">
        <v>8906</v>
      </c>
      <c r="E5210" s="16"/>
      <c r="F5210" s="16" t="str">
        <f>IF(INDEX(I.Electricity.ES4U7C7,2)="","",INDEX(I.Electricity.ES4U7C7,2))</f>
        <v/>
      </c>
      <c r="G5210" s="16"/>
      <c r="H5210" s="1" t="str">
        <f>IF(AND(I.Developer.ES4=TRUE,I.Facility.UnitCount&gt;=7,I.Developer.C7=TRUE,F5210=""),"Incomplete","Complete")</f>
        <v>Complete</v>
      </c>
      <c r="I5210" s="68" t="s">
        <v>6361</v>
      </c>
    </row>
    <row r="5211" spans="2:9" ht="15" customHeight="1" x14ac:dyDescent="0.25">
      <c r="B5211" s="7" t="s">
        <v>6359</v>
      </c>
      <c r="C5211" s="5">
        <v>3</v>
      </c>
      <c r="D5211" s="6" t="s">
        <v>8906</v>
      </c>
      <c r="E5211" s="76"/>
      <c r="F5211" s="76" t="str">
        <f>IF(INDEX(I.Electricity.ES4U7C7,3)="","",INDEX(I.Electricity.ES4U7C7,3))</f>
        <v/>
      </c>
      <c r="G5211" s="76"/>
      <c r="H5211" s="5" t="str">
        <f>IF(AND(I.Developer.ES4=TRUE,I.Facility.UnitCount&gt;=7,I.Developer.C7=TRUE,F5211=""),"Incomplete","Complete")</f>
        <v>Complete</v>
      </c>
      <c r="I5211" s="71" t="s">
        <v>6362</v>
      </c>
    </row>
    <row r="5212" spans="2:9" ht="15" customHeight="1" x14ac:dyDescent="0.25">
      <c r="B5212" s="9" t="s">
        <v>6363</v>
      </c>
      <c r="C5212" s="1">
        <v>1</v>
      </c>
      <c r="D5212" s="2" t="s">
        <v>8907</v>
      </c>
      <c r="E5212" s="16"/>
      <c r="F5212" s="16" t="str">
        <f>IF(INDEX(I.Electricity.ES4U8C7,1)="","",INDEX(I.Electricity.ES4U8C7,1))</f>
        <v/>
      </c>
      <c r="G5212" s="16"/>
      <c r="H5212" s="1" t="str">
        <f>IF(AND(I.Developer.ES4=TRUE,I.Facility.UnitCount&gt;=8,I.Developer.C7=TRUE,F5212=""),"Incomplete","Complete")</f>
        <v>Complete</v>
      </c>
      <c r="I5212" s="68" t="s">
        <v>6364</v>
      </c>
    </row>
    <row r="5213" spans="2:9" ht="15" customHeight="1" x14ac:dyDescent="0.25">
      <c r="B5213" s="9" t="s">
        <v>6363</v>
      </c>
      <c r="C5213" s="1">
        <v>2</v>
      </c>
      <c r="D5213" s="2" t="s">
        <v>8907</v>
      </c>
      <c r="E5213" s="16"/>
      <c r="F5213" s="16" t="str">
        <f>IF(INDEX(I.Electricity.ES4U8C7,2)="","",INDEX(I.Electricity.ES4U8C7,2))</f>
        <v/>
      </c>
      <c r="G5213" s="16"/>
      <c r="H5213" s="1" t="str">
        <f>IF(AND(I.Developer.ES4=TRUE,I.Facility.UnitCount&gt;=8,I.Developer.C7=TRUE,F5213=""),"Incomplete","Complete")</f>
        <v>Complete</v>
      </c>
      <c r="I5213" s="68" t="s">
        <v>6365</v>
      </c>
    </row>
    <row r="5214" spans="2:9" ht="15" customHeight="1" x14ac:dyDescent="0.25">
      <c r="B5214" s="15" t="s">
        <v>6363</v>
      </c>
      <c r="C5214" s="13">
        <v>3</v>
      </c>
      <c r="D5214" s="14" t="s">
        <v>8907</v>
      </c>
      <c r="E5214" s="63"/>
      <c r="F5214" s="63" t="str">
        <f>IF(INDEX(I.Electricity.ES4U8C7,3)="","",INDEX(I.Electricity.ES4U8C7,3))</f>
        <v/>
      </c>
      <c r="G5214" s="63"/>
      <c r="H5214" s="13" t="str">
        <f>IF(AND(I.Developer.ES4=TRUE,I.Facility.UnitCount&gt;=8,I.Developer.C7=TRUE,F5214=""),"Incomplete","Complete")</f>
        <v>Complete</v>
      </c>
      <c r="I5214" s="70" t="s">
        <v>6366</v>
      </c>
    </row>
    <row r="5215" spans="2:9" ht="15" customHeight="1" x14ac:dyDescent="0.25">
      <c r="B5215" s="12" t="s">
        <v>6367</v>
      </c>
      <c r="C5215" s="10">
        <v>1</v>
      </c>
      <c r="D5215" s="11" t="s">
        <v>8908</v>
      </c>
      <c r="E5215" s="17"/>
      <c r="F5215" s="17" t="str">
        <f>IF(INDEX(I.Electricity.ES4U9C7,1)="","",INDEX(I.Electricity.ES4U9C7,1))</f>
        <v/>
      </c>
      <c r="G5215" s="17"/>
      <c r="H5215" s="10" t="str">
        <f>IF(AND(I.Developer.ES4=TRUE,I.Facility.UnitCount&gt;=9,I.Developer.C7=TRUE,F5215=""),"Incomplete","Complete")</f>
        <v>Complete</v>
      </c>
      <c r="I5215" s="69" t="s">
        <v>6368</v>
      </c>
    </row>
    <row r="5216" spans="2:9" ht="15" customHeight="1" x14ac:dyDescent="0.25">
      <c r="B5216" s="9" t="s">
        <v>6367</v>
      </c>
      <c r="C5216" s="1">
        <v>2</v>
      </c>
      <c r="D5216" s="2" t="s">
        <v>8908</v>
      </c>
      <c r="E5216" s="16"/>
      <c r="F5216" s="16" t="str">
        <f>IF(INDEX(I.Electricity.ES4U9C7,2)="","",INDEX(I.Electricity.ES4U9C7,2))</f>
        <v/>
      </c>
      <c r="G5216" s="16"/>
      <c r="H5216" s="1" t="str">
        <f>IF(AND(I.Developer.ES4=TRUE,I.Facility.UnitCount&gt;=9,I.Developer.C7=TRUE,F5216=""),"Incomplete","Complete")</f>
        <v>Complete</v>
      </c>
      <c r="I5216" s="68" t="s">
        <v>6369</v>
      </c>
    </row>
    <row r="5217" spans="2:9" ht="15" customHeight="1" x14ac:dyDescent="0.25">
      <c r="B5217" s="7" t="s">
        <v>6367</v>
      </c>
      <c r="C5217" s="5">
        <v>3</v>
      </c>
      <c r="D5217" s="6" t="s">
        <v>8908</v>
      </c>
      <c r="E5217" s="76"/>
      <c r="F5217" s="76" t="str">
        <f>IF(INDEX(I.Electricity.ES4U9C7,3)="","",INDEX(I.Electricity.ES4U9C7,3))</f>
        <v/>
      </c>
      <c r="G5217" s="76"/>
      <c r="H5217" s="5" t="str">
        <f>IF(AND(I.Developer.ES4=TRUE,I.Facility.UnitCount&gt;=9,I.Developer.C7=TRUE,F5217=""),"Incomplete","Complete")</f>
        <v>Complete</v>
      </c>
      <c r="I5217" s="71" t="s">
        <v>6370</v>
      </c>
    </row>
    <row r="5218" spans="2:9" ht="15" customHeight="1" x14ac:dyDescent="0.25">
      <c r="B5218" s="9" t="s">
        <v>6371</v>
      </c>
      <c r="C5218" s="1">
        <v>1</v>
      </c>
      <c r="D5218" s="2" t="s">
        <v>8909</v>
      </c>
      <c r="E5218" s="16"/>
      <c r="F5218" s="16" t="str">
        <f>IF(INDEX(I.Electricity.ES4U10C7,1)="","",INDEX(I.Electricity.ES4U10C7,1))</f>
        <v/>
      </c>
      <c r="G5218" s="16"/>
      <c r="H5218" s="1" t="str">
        <f>IF(AND(I.Developer.ES4=TRUE,I.Facility.UnitCount&gt;=10,I.Developer.C7=TRUE,F5218=""),"Incomplete","Complete")</f>
        <v>Complete</v>
      </c>
      <c r="I5218" s="68" t="s">
        <v>6372</v>
      </c>
    </row>
    <row r="5219" spans="2:9" ht="15" customHeight="1" x14ac:dyDescent="0.25">
      <c r="B5219" s="9" t="s">
        <v>6371</v>
      </c>
      <c r="C5219" s="1">
        <v>2</v>
      </c>
      <c r="D5219" s="2" t="s">
        <v>8909</v>
      </c>
      <c r="E5219" s="16"/>
      <c r="F5219" s="16" t="str">
        <f>IF(INDEX(I.Electricity.ES4U10C7,2)="","",INDEX(I.Electricity.ES4U10C7,2))</f>
        <v/>
      </c>
      <c r="G5219" s="16"/>
      <c r="H5219" s="1" t="str">
        <f>IF(AND(I.Developer.ES4=TRUE,I.Facility.UnitCount&gt;=10,I.Developer.C7=TRUE,F5219=""),"Incomplete","Complete")</f>
        <v>Complete</v>
      </c>
      <c r="I5219" s="68" t="s">
        <v>6373</v>
      </c>
    </row>
    <row r="5220" spans="2:9" ht="15" customHeight="1" x14ac:dyDescent="0.25">
      <c r="B5220" s="7" t="s">
        <v>6371</v>
      </c>
      <c r="C5220" s="5">
        <v>3</v>
      </c>
      <c r="D5220" s="6" t="s">
        <v>8909</v>
      </c>
      <c r="E5220" s="76"/>
      <c r="F5220" s="76" t="str">
        <f>IF(INDEX(I.Electricity.ES4U10C7,3)="","",INDEX(I.Electricity.ES4U10C7,3))</f>
        <v/>
      </c>
      <c r="G5220" s="76"/>
      <c r="H5220" s="5" t="str">
        <f>IF(AND(I.Developer.ES4=TRUE,I.Facility.UnitCount&gt;=10,I.Developer.C7=TRUE,F5220=""),"Incomplete","Complete")</f>
        <v>Complete</v>
      </c>
      <c r="I5220" s="71" t="s">
        <v>6374</v>
      </c>
    </row>
    <row r="5221" spans="2:9" ht="15" customHeight="1" x14ac:dyDescent="0.25">
      <c r="B5221" s="9" t="s">
        <v>6375</v>
      </c>
      <c r="C5221" s="1">
        <v>1</v>
      </c>
      <c r="D5221" s="2" t="s">
        <v>8910</v>
      </c>
      <c r="E5221" s="16"/>
      <c r="F5221" s="16" t="str">
        <f>IF(INDEX(I.Electricity.ES4U11C7,1)="","",INDEX(I.Electricity.ES4U11C7,1))</f>
        <v/>
      </c>
      <c r="G5221" s="16"/>
      <c r="H5221" s="1" t="str">
        <f>IF(AND(I.Developer.ES4=TRUE,I.Facility.UnitCount&gt;=11,I.Developer.C7=TRUE,F5221=""),"Incomplete","Complete")</f>
        <v>Complete</v>
      </c>
      <c r="I5221" s="68" t="s">
        <v>6376</v>
      </c>
    </row>
    <row r="5222" spans="2:9" ht="15" customHeight="1" x14ac:dyDescent="0.25">
      <c r="B5222" s="9" t="s">
        <v>6375</v>
      </c>
      <c r="C5222" s="1">
        <v>2</v>
      </c>
      <c r="D5222" s="2" t="s">
        <v>8910</v>
      </c>
      <c r="E5222" s="16"/>
      <c r="F5222" s="16" t="str">
        <f>IF(INDEX(I.Electricity.ES4U11C7,2)="","",INDEX(I.Electricity.ES4U11C7,2))</f>
        <v/>
      </c>
      <c r="G5222" s="16"/>
      <c r="H5222" s="1" t="str">
        <f>IF(AND(I.Developer.ES4=TRUE,I.Facility.UnitCount&gt;=11,I.Developer.C7=TRUE,F5222=""),"Incomplete","Complete")</f>
        <v>Complete</v>
      </c>
      <c r="I5222" s="68" t="s">
        <v>6377</v>
      </c>
    </row>
    <row r="5223" spans="2:9" ht="15" customHeight="1" x14ac:dyDescent="0.25">
      <c r="B5223" s="7" t="s">
        <v>6375</v>
      </c>
      <c r="C5223" s="5">
        <v>3</v>
      </c>
      <c r="D5223" s="6" t="s">
        <v>8910</v>
      </c>
      <c r="E5223" s="76"/>
      <c r="F5223" s="76" t="str">
        <f>IF(INDEX(I.Electricity.ES4U11C7,3)="","",INDEX(I.Electricity.ES4U11C7,3))</f>
        <v/>
      </c>
      <c r="G5223" s="76"/>
      <c r="H5223" s="5" t="str">
        <f>IF(AND(I.Developer.ES4=TRUE,I.Facility.UnitCount&gt;=11,I.Developer.C7=TRUE,F5223=""),"Incomplete","Complete")</f>
        <v>Complete</v>
      </c>
      <c r="I5223" s="71" t="s">
        <v>6378</v>
      </c>
    </row>
    <row r="5224" spans="2:9" ht="15" customHeight="1" x14ac:dyDescent="0.25">
      <c r="B5224" s="9" t="s">
        <v>6379</v>
      </c>
      <c r="C5224" s="1">
        <v>1</v>
      </c>
      <c r="D5224" s="2" t="s">
        <v>8911</v>
      </c>
      <c r="E5224" s="16"/>
      <c r="F5224" s="16" t="str">
        <f>IF(INDEX(I.Electricity.ES4U12C7,1)="","",INDEX(I.Electricity.ES4U12C7,1))</f>
        <v/>
      </c>
      <c r="G5224" s="16"/>
      <c r="H5224" s="1" t="str">
        <f>IF(AND(I.Developer.ES4=TRUE,I.Facility.UnitCount&gt;=12,I.Developer.C7=TRUE,F5224=""),"Incomplete","Complete")</f>
        <v>Complete</v>
      </c>
      <c r="I5224" s="68" t="s">
        <v>6380</v>
      </c>
    </row>
    <row r="5225" spans="2:9" ht="15" customHeight="1" x14ac:dyDescent="0.25">
      <c r="B5225" s="9" t="s">
        <v>6379</v>
      </c>
      <c r="C5225" s="1">
        <v>2</v>
      </c>
      <c r="D5225" s="2" t="s">
        <v>8911</v>
      </c>
      <c r="E5225" s="16"/>
      <c r="F5225" s="16" t="str">
        <f>IF(INDEX(I.Electricity.ES4U12C7,2)="","",INDEX(I.Electricity.ES4U12C7,2))</f>
        <v/>
      </c>
      <c r="G5225" s="16"/>
      <c r="H5225" s="1" t="str">
        <f>IF(AND(I.Developer.ES4=TRUE,I.Facility.UnitCount&gt;=12,I.Developer.C7=TRUE,F5225=""),"Incomplete","Complete")</f>
        <v>Complete</v>
      </c>
      <c r="I5225" s="68" t="s">
        <v>6381</v>
      </c>
    </row>
    <row r="5226" spans="2:9" ht="15" customHeight="1" x14ac:dyDescent="0.25">
      <c r="B5226" s="7" t="s">
        <v>6379</v>
      </c>
      <c r="C5226" s="5">
        <v>3</v>
      </c>
      <c r="D5226" s="6" t="s">
        <v>8911</v>
      </c>
      <c r="E5226" s="76"/>
      <c r="F5226" s="76" t="str">
        <f>IF(INDEX(I.Electricity.ES4U12C7,3)="","",INDEX(I.Electricity.ES4U12C7,3))</f>
        <v/>
      </c>
      <c r="G5226" s="76"/>
      <c r="H5226" s="5" t="str">
        <f>IF(AND(I.Developer.ES4=TRUE,I.Facility.UnitCount&gt;=12,I.Developer.C7=TRUE,F5226=""),"Incomplete","Complete")</f>
        <v>Complete</v>
      </c>
      <c r="I5226" s="71" t="s">
        <v>6382</v>
      </c>
    </row>
    <row r="5227" spans="2:9" ht="15" customHeight="1" x14ac:dyDescent="0.25">
      <c r="B5227" s="9" t="s">
        <v>6383</v>
      </c>
      <c r="C5227" s="1">
        <v>1</v>
      </c>
      <c r="D5227" s="2" t="s">
        <v>8912</v>
      </c>
      <c r="E5227" s="16"/>
      <c r="F5227" s="16" t="str">
        <f>IF(INDEX(I.Electricity.ES4U13C7,1)="","",INDEX(I.Electricity.ES4U13C7,1))</f>
        <v/>
      </c>
      <c r="G5227" s="16"/>
      <c r="H5227" s="1" t="str">
        <f>IF(AND(I.Developer.ES4=TRUE,I.Facility.UnitCount&gt;=13,I.Developer.C7=TRUE,F5227=""),"Incomplete","Complete")</f>
        <v>Complete</v>
      </c>
      <c r="I5227" s="68" t="s">
        <v>6384</v>
      </c>
    </row>
    <row r="5228" spans="2:9" ht="15" customHeight="1" x14ac:dyDescent="0.25">
      <c r="B5228" s="9" t="s">
        <v>6383</v>
      </c>
      <c r="C5228" s="1">
        <v>2</v>
      </c>
      <c r="D5228" s="2" t="s">
        <v>8912</v>
      </c>
      <c r="E5228" s="16"/>
      <c r="F5228" s="16" t="str">
        <f>IF(INDEX(I.Electricity.ES4U13C7,2)="","",INDEX(I.Electricity.ES4U13C7,2))</f>
        <v/>
      </c>
      <c r="G5228" s="16"/>
      <c r="H5228" s="1" t="str">
        <f>IF(AND(I.Developer.ES4=TRUE,I.Facility.UnitCount&gt;=13,I.Developer.C7=TRUE,F5228=""),"Incomplete","Complete")</f>
        <v>Complete</v>
      </c>
      <c r="I5228" s="68" t="s">
        <v>6385</v>
      </c>
    </row>
    <row r="5229" spans="2:9" ht="15" customHeight="1" x14ac:dyDescent="0.25">
      <c r="B5229" s="7" t="s">
        <v>6383</v>
      </c>
      <c r="C5229" s="5">
        <v>3</v>
      </c>
      <c r="D5229" s="6" t="s">
        <v>8912</v>
      </c>
      <c r="E5229" s="76"/>
      <c r="F5229" s="76" t="str">
        <f>IF(INDEX(I.Electricity.ES4U13C7,3)="","",INDEX(I.Electricity.ES4U13C7,3))</f>
        <v/>
      </c>
      <c r="G5229" s="76"/>
      <c r="H5229" s="5" t="str">
        <f>IF(AND(I.Developer.ES4=TRUE,I.Facility.UnitCount&gt;=13,I.Developer.C7=TRUE,F5229=""),"Incomplete","Complete")</f>
        <v>Complete</v>
      </c>
      <c r="I5229" s="71" t="s">
        <v>6386</v>
      </c>
    </row>
    <row r="5230" spans="2:9" ht="15" customHeight="1" x14ac:dyDescent="0.25">
      <c r="B5230" s="9" t="s">
        <v>6387</v>
      </c>
      <c r="C5230" s="1">
        <v>1</v>
      </c>
      <c r="D5230" s="2" t="s">
        <v>8913</v>
      </c>
      <c r="E5230" s="16"/>
      <c r="F5230" s="16" t="str">
        <f>IF(INDEX(I.Electricity.ES4U14C7,1)="","",INDEX(I.Electricity.ES4U14C7,1))</f>
        <v/>
      </c>
      <c r="G5230" s="16"/>
      <c r="H5230" s="1" t="str">
        <f>IF(AND(I.Developer.ES4=TRUE,I.Facility.UnitCount&gt;=14,I.Developer.C7=TRUE,F5230=""),"Incomplete","Complete")</f>
        <v>Complete</v>
      </c>
      <c r="I5230" s="68" t="s">
        <v>6388</v>
      </c>
    </row>
    <row r="5231" spans="2:9" ht="15" customHeight="1" x14ac:dyDescent="0.25">
      <c r="B5231" s="9" t="s">
        <v>6387</v>
      </c>
      <c r="C5231" s="1">
        <v>2</v>
      </c>
      <c r="D5231" s="2" t="s">
        <v>8913</v>
      </c>
      <c r="E5231" s="16"/>
      <c r="F5231" s="16" t="str">
        <f>IF(INDEX(I.Electricity.ES4U14C7,2)="","",INDEX(I.Electricity.ES4U14C7,2))</f>
        <v/>
      </c>
      <c r="G5231" s="16"/>
      <c r="H5231" s="1" t="str">
        <f>IF(AND(I.Developer.ES4=TRUE,I.Facility.UnitCount&gt;=14,I.Developer.C7=TRUE,F5231=""),"Incomplete","Complete")</f>
        <v>Complete</v>
      </c>
      <c r="I5231" s="68" t="s">
        <v>6389</v>
      </c>
    </row>
    <row r="5232" spans="2:9" ht="15" customHeight="1" x14ac:dyDescent="0.25">
      <c r="B5232" s="7" t="s">
        <v>6387</v>
      </c>
      <c r="C5232" s="5">
        <v>3</v>
      </c>
      <c r="D5232" s="6" t="s">
        <v>8913</v>
      </c>
      <c r="E5232" s="76"/>
      <c r="F5232" s="76" t="str">
        <f>IF(INDEX(I.Electricity.ES4U14C7,3)="","",INDEX(I.Electricity.ES4U14C7,3))</f>
        <v/>
      </c>
      <c r="G5232" s="76"/>
      <c r="H5232" s="5" t="str">
        <f>IF(AND(I.Developer.ES4=TRUE,I.Facility.UnitCount&gt;=14,I.Developer.C7=TRUE,F5232=""),"Incomplete","Complete")</f>
        <v>Complete</v>
      </c>
      <c r="I5232" s="71" t="s">
        <v>6390</v>
      </c>
    </row>
    <row r="5233" spans="2:9" ht="15" customHeight="1" x14ac:dyDescent="0.25">
      <c r="B5233" s="9" t="s">
        <v>6391</v>
      </c>
      <c r="C5233" s="1">
        <v>1</v>
      </c>
      <c r="D5233" s="2" t="s">
        <v>8914</v>
      </c>
      <c r="E5233" s="16"/>
      <c r="F5233" s="16" t="str">
        <f>IF(INDEX(I.Electricity.ES4U15C7,1)="","",INDEX(I.Electricity.ES4U15C7,1))</f>
        <v/>
      </c>
      <c r="G5233" s="16"/>
      <c r="H5233" s="1" t="str">
        <f>IF(AND(I.Developer.ES4=TRUE,I.Facility.UnitCount&gt;=15,I.Developer.C7=TRUE,F5233=""),"Incomplete","Complete")</f>
        <v>Complete</v>
      </c>
      <c r="I5233" s="68" t="s">
        <v>6392</v>
      </c>
    </row>
    <row r="5234" spans="2:9" ht="15" customHeight="1" x14ac:dyDescent="0.25">
      <c r="B5234" s="9" t="s">
        <v>6391</v>
      </c>
      <c r="C5234" s="1">
        <v>2</v>
      </c>
      <c r="D5234" s="2" t="s">
        <v>8914</v>
      </c>
      <c r="E5234" s="16"/>
      <c r="F5234" s="16" t="str">
        <f>IF(INDEX(I.Electricity.ES4U15C7,2)="","",INDEX(I.Electricity.ES4U15C7,2))</f>
        <v/>
      </c>
      <c r="G5234" s="16"/>
      <c r="H5234" s="1" t="str">
        <f>IF(AND(I.Developer.ES4=TRUE,I.Facility.UnitCount&gt;=15,I.Developer.C7=TRUE,F5234=""),"Incomplete","Complete")</f>
        <v>Complete</v>
      </c>
      <c r="I5234" s="68" t="s">
        <v>6393</v>
      </c>
    </row>
    <row r="5235" spans="2:9" ht="15" customHeight="1" x14ac:dyDescent="0.25">
      <c r="B5235" s="7" t="s">
        <v>6391</v>
      </c>
      <c r="C5235" s="5">
        <v>3</v>
      </c>
      <c r="D5235" s="6" t="s">
        <v>8914</v>
      </c>
      <c r="E5235" s="76"/>
      <c r="F5235" s="76" t="str">
        <f>IF(INDEX(I.Electricity.ES4U15C7,3)="","",INDEX(I.Electricity.ES4U15C7,3))</f>
        <v/>
      </c>
      <c r="G5235" s="76"/>
      <c r="H5235" s="5" t="str">
        <f>IF(AND(I.Developer.ES4=TRUE,I.Facility.UnitCount&gt;=15,I.Developer.C7=TRUE,F5235=""),"Incomplete","Complete")</f>
        <v>Complete</v>
      </c>
      <c r="I5235" s="71" t="s">
        <v>6394</v>
      </c>
    </row>
    <row r="5236" spans="2:9" ht="15" customHeight="1" x14ac:dyDescent="0.25">
      <c r="B5236" s="9" t="s">
        <v>6395</v>
      </c>
      <c r="C5236" s="1">
        <v>1</v>
      </c>
      <c r="D5236" s="2" t="s">
        <v>8915</v>
      </c>
      <c r="E5236" s="16"/>
      <c r="F5236" s="16" t="str">
        <f>IF(INDEX(I.Electricity.ES4U16C7,1)="","",INDEX(I.Electricity.ES4U16C7,1))</f>
        <v/>
      </c>
      <c r="G5236" s="16"/>
      <c r="H5236" s="1" t="str">
        <f>IF(AND(I.Developer.ES4=TRUE,I.Facility.UnitCount&gt;=16,I.Developer.C7=TRUE,F5236=""),"Incomplete","Complete")</f>
        <v>Complete</v>
      </c>
      <c r="I5236" s="68" t="s">
        <v>6396</v>
      </c>
    </row>
    <row r="5237" spans="2:9" ht="15" customHeight="1" x14ac:dyDescent="0.25">
      <c r="B5237" s="9" t="s">
        <v>6395</v>
      </c>
      <c r="C5237" s="1">
        <v>2</v>
      </c>
      <c r="D5237" s="2" t="s">
        <v>8915</v>
      </c>
      <c r="E5237" s="16"/>
      <c r="F5237" s="16" t="str">
        <f>IF(INDEX(I.Electricity.ES4U16C7,2)="","",INDEX(I.Electricity.ES4U16C7,2))</f>
        <v/>
      </c>
      <c r="G5237" s="16"/>
      <c r="H5237" s="1" t="str">
        <f>IF(AND(I.Developer.ES4=TRUE,I.Facility.UnitCount&gt;=16,I.Developer.C7=TRUE,F5237=""),"Incomplete","Complete")</f>
        <v>Complete</v>
      </c>
      <c r="I5237" s="68" t="s">
        <v>6397</v>
      </c>
    </row>
    <row r="5238" spans="2:9" ht="15" customHeight="1" x14ac:dyDescent="0.25">
      <c r="B5238" s="7" t="s">
        <v>6395</v>
      </c>
      <c r="C5238" s="5">
        <v>3</v>
      </c>
      <c r="D5238" s="6" t="s">
        <v>8915</v>
      </c>
      <c r="E5238" s="76"/>
      <c r="F5238" s="76" t="str">
        <f>IF(INDEX(I.Electricity.ES4U16C7,3)="","",INDEX(I.Electricity.ES4U16C7,3))</f>
        <v/>
      </c>
      <c r="G5238" s="76"/>
      <c r="H5238" s="5" t="str">
        <f>IF(AND(I.Developer.ES4=TRUE,I.Facility.UnitCount&gt;=16,I.Developer.C7=TRUE,F5238=""),"Incomplete","Complete")</f>
        <v>Complete</v>
      </c>
      <c r="I5238" s="71" t="s">
        <v>6398</v>
      </c>
    </row>
    <row r="5239" spans="2:9" ht="15" customHeight="1" x14ac:dyDescent="0.25">
      <c r="B5239" s="9" t="s">
        <v>6399</v>
      </c>
      <c r="C5239" s="1">
        <v>1</v>
      </c>
      <c r="D5239" s="2" t="s">
        <v>8916</v>
      </c>
      <c r="E5239" s="16"/>
      <c r="F5239" s="16" t="str">
        <f>IF(INDEX(I.Electricity.ES4U17C7,1)="","",INDEX(I.Electricity.ES4U17C7,1))</f>
        <v/>
      </c>
      <c r="G5239" s="16"/>
      <c r="H5239" s="1" t="str">
        <f>IF(AND(I.Developer.ES4=TRUE,I.Facility.UnitCount&gt;=17,I.Developer.C7=TRUE,F5239=""),"Incomplete","Complete")</f>
        <v>Complete</v>
      </c>
      <c r="I5239" s="68" t="s">
        <v>6400</v>
      </c>
    </row>
    <row r="5240" spans="2:9" ht="15" customHeight="1" x14ac:dyDescent="0.25">
      <c r="B5240" s="9" t="s">
        <v>6399</v>
      </c>
      <c r="C5240" s="1">
        <v>2</v>
      </c>
      <c r="D5240" s="2" t="s">
        <v>8916</v>
      </c>
      <c r="E5240" s="16"/>
      <c r="F5240" s="16" t="str">
        <f>IF(INDEX(I.Electricity.ES4U17C7,2)="","",INDEX(I.Electricity.ES4U17C7,2))</f>
        <v/>
      </c>
      <c r="G5240" s="16"/>
      <c r="H5240" s="1" t="str">
        <f>IF(AND(I.Developer.ES4=TRUE,I.Facility.UnitCount&gt;=17,I.Developer.C7=TRUE,F5240=""),"Incomplete","Complete")</f>
        <v>Complete</v>
      </c>
      <c r="I5240" s="68" t="s">
        <v>6401</v>
      </c>
    </row>
    <row r="5241" spans="2:9" ht="15" customHeight="1" x14ac:dyDescent="0.25">
      <c r="B5241" s="7" t="s">
        <v>6399</v>
      </c>
      <c r="C5241" s="5">
        <v>3</v>
      </c>
      <c r="D5241" s="6" t="s">
        <v>8916</v>
      </c>
      <c r="E5241" s="76"/>
      <c r="F5241" s="76" t="str">
        <f>IF(INDEX(I.Electricity.ES4U17C7,3)="","",INDEX(I.Electricity.ES4U17C7,3))</f>
        <v/>
      </c>
      <c r="G5241" s="76"/>
      <c r="H5241" s="5" t="str">
        <f>IF(AND(I.Developer.ES4=TRUE,I.Facility.UnitCount&gt;=17,I.Developer.C7=TRUE,F5241=""),"Incomplete","Complete")</f>
        <v>Complete</v>
      </c>
      <c r="I5241" s="71" t="s">
        <v>6402</v>
      </c>
    </row>
    <row r="5242" spans="2:9" ht="15" customHeight="1" x14ac:dyDescent="0.25">
      <c r="B5242" s="9" t="s">
        <v>6403</v>
      </c>
      <c r="C5242" s="1">
        <v>1</v>
      </c>
      <c r="D5242" s="2" t="s">
        <v>8917</v>
      </c>
      <c r="E5242" s="16"/>
      <c r="F5242" s="16" t="str">
        <f>IF(INDEX(I.Electricity.ES4U18C7,1)="","",INDEX(I.Electricity.ES4U18C7,1))</f>
        <v/>
      </c>
      <c r="G5242" s="16"/>
      <c r="H5242" s="1" t="str">
        <f>IF(AND(I.Developer.ES4=TRUE,I.Facility.UnitCount&gt;=18,I.Developer.C7=TRUE,F5242=""),"Incomplete","Complete")</f>
        <v>Complete</v>
      </c>
      <c r="I5242" s="68" t="s">
        <v>6404</v>
      </c>
    </row>
    <row r="5243" spans="2:9" ht="15" customHeight="1" x14ac:dyDescent="0.25">
      <c r="B5243" s="9" t="s">
        <v>6403</v>
      </c>
      <c r="C5243" s="1">
        <v>2</v>
      </c>
      <c r="D5243" s="2" t="s">
        <v>8917</v>
      </c>
      <c r="E5243" s="16"/>
      <c r="F5243" s="16" t="str">
        <f>IF(INDEX(I.Electricity.ES4U18C7,2)="","",INDEX(I.Electricity.ES4U18C7,2))</f>
        <v/>
      </c>
      <c r="G5243" s="16"/>
      <c r="H5243" s="1" t="str">
        <f>IF(AND(I.Developer.ES4=TRUE,I.Facility.UnitCount&gt;=18,I.Developer.C7=TRUE,F5243=""),"Incomplete","Complete")</f>
        <v>Complete</v>
      </c>
      <c r="I5243" s="68" t="s">
        <v>6405</v>
      </c>
    </row>
    <row r="5244" spans="2:9" ht="15" customHeight="1" x14ac:dyDescent="0.25">
      <c r="B5244" s="7" t="s">
        <v>6403</v>
      </c>
      <c r="C5244" s="5">
        <v>3</v>
      </c>
      <c r="D5244" s="6" t="s">
        <v>8917</v>
      </c>
      <c r="E5244" s="76"/>
      <c r="F5244" s="76" t="str">
        <f>IF(INDEX(I.Electricity.ES4U18C7,3)="","",INDEX(I.Electricity.ES4U18C7,3))</f>
        <v/>
      </c>
      <c r="G5244" s="76"/>
      <c r="H5244" s="5" t="str">
        <f>IF(AND(I.Developer.ES4=TRUE,I.Facility.UnitCount&gt;=18,I.Developer.C7=TRUE,F5244=""),"Incomplete","Complete")</f>
        <v>Complete</v>
      </c>
      <c r="I5244" s="71" t="s">
        <v>6406</v>
      </c>
    </row>
    <row r="5245" spans="2:9" ht="15" customHeight="1" x14ac:dyDescent="0.25">
      <c r="B5245" s="9" t="s">
        <v>6407</v>
      </c>
      <c r="C5245" s="1">
        <v>1</v>
      </c>
      <c r="D5245" s="2" t="s">
        <v>8918</v>
      </c>
      <c r="E5245" s="16"/>
      <c r="F5245" s="16" t="str">
        <f>IF(INDEX(I.Electricity.ES4U19C7,1)="","",INDEX(I.Electricity.ES4U19C7,1))</f>
        <v/>
      </c>
      <c r="G5245" s="16"/>
      <c r="H5245" s="1" t="str">
        <f>IF(AND(I.Developer.ES4=TRUE,I.Facility.UnitCount&gt;=19,I.Developer.C7=TRUE,F5245=""),"Incomplete","Complete")</f>
        <v>Complete</v>
      </c>
      <c r="I5245" s="68" t="s">
        <v>6408</v>
      </c>
    </row>
    <row r="5246" spans="2:9" ht="15" customHeight="1" x14ac:dyDescent="0.25">
      <c r="B5246" s="9" t="s">
        <v>6407</v>
      </c>
      <c r="C5246" s="1">
        <v>2</v>
      </c>
      <c r="D5246" s="2" t="s">
        <v>8918</v>
      </c>
      <c r="E5246" s="16"/>
      <c r="F5246" s="16" t="str">
        <f>IF(INDEX(I.Electricity.ES4U19C7,2)="","",INDEX(I.Electricity.ES4U19C7,2))</f>
        <v/>
      </c>
      <c r="G5246" s="16"/>
      <c r="H5246" s="1" t="str">
        <f>IF(AND(I.Developer.ES4=TRUE,I.Facility.UnitCount&gt;=19,I.Developer.C7=TRUE,F5246=""),"Incomplete","Complete")</f>
        <v>Complete</v>
      </c>
      <c r="I5246" s="68" t="s">
        <v>6409</v>
      </c>
    </row>
    <row r="5247" spans="2:9" ht="15" customHeight="1" x14ac:dyDescent="0.25">
      <c r="B5247" s="7" t="s">
        <v>6407</v>
      </c>
      <c r="C5247" s="5">
        <v>3</v>
      </c>
      <c r="D5247" s="6" t="s">
        <v>8918</v>
      </c>
      <c r="E5247" s="76"/>
      <c r="F5247" s="76" t="str">
        <f>IF(INDEX(I.Electricity.ES4U19C7,3)="","",INDEX(I.Electricity.ES4U19C7,3))</f>
        <v/>
      </c>
      <c r="G5247" s="76"/>
      <c r="H5247" s="5" t="str">
        <f>IF(AND(I.Developer.ES4=TRUE,I.Facility.UnitCount&gt;=19,I.Developer.C7=TRUE,F5247=""),"Incomplete","Complete")</f>
        <v>Complete</v>
      </c>
      <c r="I5247" s="71" t="s">
        <v>6410</v>
      </c>
    </row>
    <row r="5248" spans="2:9" ht="15" customHeight="1" x14ac:dyDescent="0.25">
      <c r="B5248" s="9" t="s">
        <v>6411</v>
      </c>
      <c r="C5248" s="1">
        <v>1</v>
      </c>
      <c r="D5248" s="2" t="s">
        <v>8919</v>
      </c>
      <c r="E5248" s="16"/>
      <c r="F5248" s="16" t="str">
        <f>IF(INDEX(I.Electricity.ES4U20C7,1)="","",INDEX(I.Electricity.ES4U20C7,1))</f>
        <v/>
      </c>
      <c r="G5248" s="16"/>
      <c r="H5248" s="1" t="str">
        <f>IF(AND(I.Developer.ES4=TRUE,I.Facility.UnitCount&gt;=20,I.Developer.C7=TRUE,F5248=""),"Incomplete","Complete")</f>
        <v>Complete</v>
      </c>
      <c r="I5248" s="68" t="s">
        <v>6412</v>
      </c>
    </row>
    <row r="5249" spans="2:9" ht="15" customHeight="1" x14ac:dyDescent="0.25">
      <c r="B5249" s="9" t="s">
        <v>6411</v>
      </c>
      <c r="C5249" s="1">
        <v>2</v>
      </c>
      <c r="D5249" s="2" t="s">
        <v>8919</v>
      </c>
      <c r="E5249" s="16"/>
      <c r="F5249" s="16" t="str">
        <f>IF(INDEX(I.Electricity.ES4U20C7,2)="","",INDEX(I.Electricity.ES4U20C7,2))</f>
        <v/>
      </c>
      <c r="G5249" s="16"/>
      <c r="H5249" s="1" t="str">
        <f>IF(AND(I.Developer.ES4=TRUE,I.Facility.UnitCount&gt;=20,I.Developer.C7=TRUE,F5249=""),"Incomplete","Complete")</f>
        <v>Complete</v>
      </c>
      <c r="I5249" s="68" t="s">
        <v>6413</v>
      </c>
    </row>
    <row r="5250" spans="2:9" ht="15" customHeight="1" x14ac:dyDescent="0.25">
      <c r="B5250" s="7" t="s">
        <v>6411</v>
      </c>
      <c r="C5250" s="5">
        <v>3</v>
      </c>
      <c r="D5250" s="6" t="s">
        <v>8919</v>
      </c>
      <c r="E5250" s="76"/>
      <c r="F5250" s="76" t="str">
        <f>IF(INDEX(I.Electricity.ES4U20C7,3)="","",INDEX(I.Electricity.ES4U20C7,3))</f>
        <v/>
      </c>
      <c r="G5250" s="76"/>
      <c r="H5250" s="5" t="str">
        <f>IF(AND(I.Developer.ES4=TRUE,I.Facility.UnitCount&gt;=20,I.Developer.C7=TRUE,F5250=""),"Incomplete","Complete")</f>
        <v>Complete</v>
      </c>
      <c r="I5250" s="71" t="s">
        <v>6414</v>
      </c>
    </row>
    <row r="5251" spans="2:9" ht="15" customHeight="1" x14ac:dyDescent="0.25">
      <c r="B5251" s="9" t="s">
        <v>6415</v>
      </c>
      <c r="C5251" s="1">
        <v>1</v>
      </c>
      <c r="D5251" s="2" t="s">
        <v>8920</v>
      </c>
      <c r="E5251" s="16"/>
      <c r="F5251" s="16" t="str">
        <f>IF(INDEX(I.Electricity.ES4U1C8,1)="","",INDEX(I.Electricity.ES4U1C8,1))</f>
        <v/>
      </c>
      <c r="G5251" s="16"/>
      <c r="H5251" s="1" t="str">
        <f>IF(AND(I.Developer.ES4=TRUE,I.Facility.UnitCount&gt;=1,I.Developer.C8=TRUE,F5251=""),"Incomplete","Complete")</f>
        <v>Complete</v>
      </c>
      <c r="I5251" s="68" t="s">
        <v>6416</v>
      </c>
    </row>
    <row r="5252" spans="2:9" ht="15" customHeight="1" x14ac:dyDescent="0.25">
      <c r="B5252" s="9" t="s">
        <v>6415</v>
      </c>
      <c r="C5252" s="1">
        <v>2</v>
      </c>
      <c r="D5252" s="2" t="s">
        <v>8920</v>
      </c>
      <c r="E5252" s="16"/>
      <c r="F5252" s="16" t="str">
        <f>IF(INDEX(I.Electricity.ES4U1C8,2)="","",INDEX(I.Electricity.ES4U1C8,2))</f>
        <v/>
      </c>
      <c r="G5252" s="16"/>
      <c r="H5252" s="1" t="str">
        <f>IF(AND(I.Developer.ES4=TRUE,I.Facility.UnitCount&gt;=1,I.Developer.C8=TRUE,F5252=""),"Incomplete","Complete")</f>
        <v>Complete</v>
      </c>
      <c r="I5252" s="68" t="s">
        <v>6417</v>
      </c>
    </row>
    <row r="5253" spans="2:9" ht="15" customHeight="1" x14ac:dyDescent="0.25">
      <c r="B5253" s="7" t="s">
        <v>6415</v>
      </c>
      <c r="C5253" s="5">
        <v>3</v>
      </c>
      <c r="D5253" s="6" t="s">
        <v>8920</v>
      </c>
      <c r="E5253" s="76"/>
      <c r="F5253" s="76" t="str">
        <f>IF(INDEX(I.Electricity.ES4U1C8,3)="","",INDEX(I.Electricity.ES4U1C8,3))</f>
        <v/>
      </c>
      <c r="G5253" s="76"/>
      <c r="H5253" s="5" t="str">
        <f>IF(AND(I.Developer.ES4=TRUE,I.Facility.UnitCount&gt;=1,I.Developer.C8=TRUE,F5253=""),"Incomplete","Complete")</f>
        <v>Complete</v>
      </c>
      <c r="I5253" s="71" t="s">
        <v>6418</v>
      </c>
    </row>
    <row r="5254" spans="2:9" ht="15" customHeight="1" x14ac:dyDescent="0.25">
      <c r="B5254" s="9" t="s">
        <v>6419</v>
      </c>
      <c r="C5254" s="1">
        <v>1</v>
      </c>
      <c r="D5254" s="2" t="s">
        <v>8921</v>
      </c>
      <c r="E5254" s="16"/>
      <c r="F5254" s="16" t="str">
        <f>IF(INDEX(I.Electricity.ES4U2C8,1)="","",INDEX(I.Electricity.ES4U2C8,1))</f>
        <v/>
      </c>
      <c r="G5254" s="16"/>
      <c r="H5254" s="1" t="str">
        <f>IF(AND(I.Developer.ES4=TRUE,I.Facility.UnitCount&gt;=2,I.Developer.C8=TRUE,F5254=""),"Incomplete","Complete")</f>
        <v>Complete</v>
      </c>
      <c r="I5254" s="68" t="s">
        <v>6420</v>
      </c>
    </row>
    <row r="5255" spans="2:9" ht="15" customHeight="1" x14ac:dyDescent="0.25">
      <c r="B5255" s="9" t="s">
        <v>6419</v>
      </c>
      <c r="C5255" s="1">
        <v>2</v>
      </c>
      <c r="D5255" s="2" t="s">
        <v>8921</v>
      </c>
      <c r="E5255" s="16"/>
      <c r="F5255" s="16" t="str">
        <f>IF(INDEX(I.Electricity.ES4U2C8,2)="","",INDEX(I.Electricity.ES4U2C8,2))</f>
        <v/>
      </c>
      <c r="G5255" s="16"/>
      <c r="H5255" s="1" t="str">
        <f>IF(AND(I.Developer.ES4=TRUE,I.Facility.UnitCount&gt;=2,I.Developer.C8=TRUE,F5255=""),"Incomplete","Complete")</f>
        <v>Complete</v>
      </c>
      <c r="I5255" s="68" t="s">
        <v>6421</v>
      </c>
    </row>
    <row r="5256" spans="2:9" ht="15" customHeight="1" x14ac:dyDescent="0.25">
      <c r="B5256" s="7" t="s">
        <v>6419</v>
      </c>
      <c r="C5256" s="5">
        <v>3</v>
      </c>
      <c r="D5256" s="6" t="s">
        <v>8921</v>
      </c>
      <c r="E5256" s="76"/>
      <c r="F5256" s="76" t="str">
        <f>IF(INDEX(I.Electricity.ES4U2C8,3)="","",INDEX(I.Electricity.ES4U2C8,3))</f>
        <v/>
      </c>
      <c r="G5256" s="76"/>
      <c r="H5256" s="5" t="str">
        <f>IF(AND(I.Developer.ES4=TRUE,I.Facility.UnitCount&gt;=2,I.Developer.C8=TRUE,F5256=""),"Incomplete","Complete")</f>
        <v>Complete</v>
      </c>
      <c r="I5256" s="71" t="s">
        <v>6422</v>
      </c>
    </row>
    <row r="5257" spans="2:9" ht="15" customHeight="1" x14ac:dyDescent="0.25">
      <c r="B5257" s="9" t="s">
        <v>6423</v>
      </c>
      <c r="C5257" s="1">
        <v>1</v>
      </c>
      <c r="D5257" s="2" t="s">
        <v>8922</v>
      </c>
      <c r="E5257" s="16"/>
      <c r="F5257" s="16" t="str">
        <f>IF(INDEX(I.Electricity.ES4U3C8,1)="","",INDEX(I.Electricity.ES4U3C8,1))</f>
        <v/>
      </c>
      <c r="G5257" s="16"/>
      <c r="H5257" s="1" t="str">
        <f>IF(AND(I.Developer.ES4=TRUE,I.Facility.UnitCount&gt;=3,I.Developer.C8=TRUE,F5257=""),"Incomplete","Complete")</f>
        <v>Complete</v>
      </c>
      <c r="I5257" s="68" t="s">
        <v>6424</v>
      </c>
    </row>
    <row r="5258" spans="2:9" ht="15" customHeight="1" x14ac:dyDescent="0.25">
      <c r="B5258" s="9" t="s">
        <v>6423</v>
      </c>
      <c r="C5258" s="1">
        <v>2</v>
      </c>
      <c r="D5258" s="2" t="s">
        <v>8922</v>
      </c>
      <c r="E5258" s="16"/>
      <c r="F5258" s="16" t="str">
        <f>IF(INDEX(I.Electricity.ES4U3C8,2)="","",INDEX(I.Electricity.ES4U3C8,2))</f>
        <v/>
      </c>
      <c r="G5258" s="16"/>
      <c r="H5258" s="1" t="str">
        <f>IF(AND(I.Developer.ES4=TRUE,I.Facility.UnitCount&gt;=3,I.Developer.C8=TRUE,F5258=""),"Incomplete","Complete")</f>
        <v>Complete</v>
      </c>
      <c r="I5258" s="68" t="s">
        <v>6425</v>
      </c>
    </row>
    <row r="5259" spans="2:9" ht="15" customHeight="1" x14ac:dyDescent="0.25">
      <c r="B5259" s="7" t="s">
        <v>6423</v>
      </c>
      <c r="C5259" s="5">
        <v>3</v>
      </c>
      <c r="D5259" s="6" t="s">
        <v>8922</v>
      </c>
      <c r="E5259" s="76"/>
      <c r="F5259" s="76" t="str">
        <f>IF(INDEX(I.Electricity.ES4U3C8,3)="","",INDEX(I.Electricity.ES4U3C8,3))</f>
        <v/>
      </c>
      <c r="G5259" s="76"/>
      <c r="H5259" s="5" t="str">
        <f>IF(AND(I.Developer.ES4=TRUE,I.Facility.UnitCount&gt;=3,I.Developer.C8=TRUE,F5259=""),"Incomplete","Complete")</f>
        <v>Complete</v>
      </c>
      <c r="I5259" s="71" t="s">
        <v>6426</v>
      </c>
    </row>
    <row r="5260" spans="2:9" ht="15" customHeight="1" x14ac:dyDescent="0.25">
      <c r="B5260" s="9" t="s">
        <v>6427</v>
      </c>
      <c r="C5260" s="1">
        <v>1</v>
      </c>
      <c r="D5260" s="2" t="s">
        <v>8923</v>
      </c>
      <c r="E5260" s="16"/>
      <c r="F5260" s="16" t="str">
        <f>IF(INDEX(I.Electricity.ES4U4C8,1)="","",INDEX(I.Electricity.ES4U4C8,1))</f>
        <v/>
      </c>
      <c r="G5260" s="16"/>
      <c r="H5260" s="1" t="str">
        <f>IF(AND(I.Developer.ES4=TRUE,I.Facility.UnitCount&gt;=4,I.Developer.C8=TRUE,F5260=""),"Incomplete","Complete")</f>
        <v>Complete</v>
      </c>
      <c r="I5260" s="68" t="s">
        <v>6428</v>
      </c>
    </row>
    <row r="5261" spans="2:9" ht="15" customHeight="1" x14ac:dyDescent="0.25">
      <c r="B5261" s="9" t="s">
        <v>6427</v>
      </c>
      <c r="C5261" s="1">
        <v>2</v>
      </c>
      <c r="D5261" s="2" t="s">
        <v>8923</v>
      </c>
      <c r="E5261" s="16"/>
      <c r="F5261" s="16" t="str">
        <f>IF(INDEX(I.Electricity.ES4U4C8,2)="","",INDEX(I.Electricity.ES4U4C8,2))</f>
        <v/>
      </c>
      <c r="G5261" s="16"/>
      <c r="H5261" s="1" t="str">
        <f>IF(AND(I.Developer.ES4=TRUE,I.Facility.UnitCount&gt;=4,I.Developer.C8=TRUE,F5261=""),"Incomplete","Complete")</f>
        <v>Complete</v>
      </c>
      <c r="I5261" s="68" t="s">
        <v>6429</v>
      </c>
    </row>
    <row r="5262" spans="2:9" ht="15" customHeight="1" x14ac:dyDescent="0.25">
      <c r="B5262" s="7" t="s">
        <v>6427</v>
      </c>
      <c r="C5262" s="5">
        <v>3</v>
      </c>
      <c r="D5262" s="6" t="s">
        <v>8923</v>
      </c>
      <c r="E5262" s="76"/>
      <c r="F5262" s="76" t="str">
        <f>IF(INDEX(I.Electricity.ES4U4C8,3)="","",INDEX(I.Electricity.ES4U4C8,3))</f>
        <v/>
      </c>
      <c r="G5262" s="76"/>
      <c r="H5262" s="5" t="str">
        <f>IF(AND(I.Developer.ES4=TRUE,I.Facility.UnitCount&gt;=4,I.Developer.C8=TRUE,F5262=""),"Incomplete","Complete")</f>
        <v>Complete</v>
      </c>
      <c r="I5262" s="71" t="s">
        <v>6430</v>
      </c>
    </row>
    <row r="5263" spans="2:9" ht="15" customHeight="1" x14ac:dyDescent="0.25">
      <c r="B5263" s="9" t="s">
        <v>6431</v>
      </c>
      <c r="C5263" s="1">
        <v>1</v>
      </c>
      <c r="D5263" s="2" t="s">
        <v>8924</v>
      </c>
      <c r="E5263" s="16"/>
      <c r="F5263" s="16" t="str">
        <f>IF(INDEX(I.Electricity.ES4U5C8,1)="","",INDEX(I.Electricity.ES4U5C8,1))</f>
        <v/>
      </c>
      <c r="G5263" s="16"/>
      <c r="H5263" s="1" t="str">
        <f>IF(AND(I.Developer.ES4=TRUE,I.Facility.UnitCount&gt;=5,I.Developer.C8=TRUE,F5263=""),"Incomplete","Complete")</f>
        <v>Complete</v>
      </c>
      <c r="I5263" s="68" t="s">
        <v>6432</v>
      </c>
    </row>
    <row r="5264" spans="2:9" ht="15" customHeight="1" x14ac:dyDescent="0.25">
      <c r="B5264" s="9" t="s">
        <v>6431</v>
      </c>
      <c r="C5264" s="1">
        <v>2</v>
      </c>
      <c r="D5264" s="2" t="s">
        <v>8924</v>
      </c>
      <c r="E5264" s="16"/>
      <c r="F5264" s="16" t="str">
        <f>IF(INDEX(I.Electricity.ES4U5C8,2)="","",INDEX(I.Electricity.ES4U5C8,2))</f>
        <v/>
      </c>
      <c r="G5264" s="16"/>
      <c r="H5264" s="1" t="str">
        <f>IF(AND(I.Developer.ES4=TRUE,I.Facility.UnitCount&gt;=5,I.Developer.C8=TRUE,F5264=""),"Incomplete","Complete")</f>
        <v>Complete</v>
      </c>
      <c r="I5264" s="68" t="s">
        <v>6433</v>
      </c>
    </row>
    <row r="5265" spans="2:9" ht="15" customHeight="1" x14ac:dyDescent="0.25">
      <c r="B5265" s="7" t="s">
        <v>6431</v>
      </c>
      <c r="C5265" s="5">
        <v>3</v>
      </c>
      <c r="D5265" s="6" t="s">
        <v>8924</v>
      </c>
      <c r="E5265" s="76"/>
      <c r="F5265" s="76" t="str">
        <f>IF(INDEX(I.Electricity.ES4U5C8,3)="","",INDEX(I.Electricity.ES4U5C8,3))</f>
        <v/>
      </c>
      <c r="G5265" s="76"/>
      <c r="H5265" s="5" t="str">
        <f>IF(AND(I.Developer.ES4=TRUE,I.Facility.UnitCount&gt;=5,I.Developer.C8=TRUE,F5265=""),"Incomplete","Complete")</f>
        <v>Complete</v>
      </c>
      <c r="I5265" s="71" t="s">
        <v>6434</v>
      </c>
    </row>
    <row r="5266" spans="2:9" ht="15" customHeight="1" x14ac:dyDescent="0.25">
      <c r="B5266" s="9" t="s">
        <v>6435</v>
      </c>
      <c r="C5266" s="1">
        <v>1</v>
      </c>
      <c r="D5266" s="2" t="s">
        <v>8925</v>
      </c>
      <c r="E5266" s="16"/>
      <c r="F5266" s="16" t="str">
        <f>IF(INDEX(I.Electricity.ES4U6C8,1)="","",INDEX(I.Electricity.ES4U6C8,1))</f>
        <v/>
      </c>
      <c r="G5266" s="16"/>
      <c r="H5266" s="1" t="str">
        <f>IF(AND(I.Developer.ES4=TRUE,I.Facility.UnitCount&gt;=6,I.Developer.C8=TRUE,F5266=""),"Incomplete","Complete")</f>
        <v>Complete</v>
      </c>
      <c r="I5266" s="68" t="s">
        <v>6436</v>
      </c>
    </row>
    <row r="5267" spans="2:9" ht="15" customHeight="1" x14ac:dyDescent="0.25">
      <c r="B5267" s="9" t="s">
        <v>6435</v>
      </c>
      <c r="C5267" s="1">
        <v>2</v>
      </c>
      <c r="D5267" s="2" t="s">
        <v>8925</v>
      </c>
      <c r="E5267" s="16"/>
      <c r="F5267" s="16" t="str">
        <f>IF(INDEX(I.Electricity.ES4U6C8,2)="","",INDEX(I.Electricity.ES4U6C8,2))</f>
        <v/>
      </c>
      <c r="G5267" s="16"/>
      <c r="H5267" s="1" t="str">
        <f>IF(AND(I.Developer.ES4=TRUE,I.Facility.UnitCount&gt;=6,I.Developer.C8=TRUE,F5267=""),"Incomplete","Complete")</f>
        <v>Complete</v>
      </c>
      <c r="I5267" s="68" t="s">
        <v>6437</v>
      </c>
    </row>
    <row r="5268" spans="2:9" ht="15" customHeight="1" x14ac:dyDescent="0.25">
      <c r="B5268" s="7" t="s">
        <v>6435</v>
      </c>
      <c r="C5268" s="5">
        <v>3</v>
      </c>
      <c r="D5268" s="6" t="s">
        <v>8925</v>
      </c>
      <c r="E5268" s="76"/>
      <c r="F5268" s="76" t="str">
        <f>IF(INDEX(I.Electricity.ES4U6C8,3)="","",INDEX(I.Electricity.ES4U6C8,3))</f>
        <v/>
      </c>
      <c r="G5268" s="76"/>
      <c r="H5268" s="5" t="str">
        <f>IF(AND(I.Developer.ES4=TRUE,I.Facility.UnitCount&gt;=6,I.Developer.C8=TRUE,F5268=""),"Incomplete","Complete")</f>
        <v>Complete</v>
      </c>
      <c r="I5268" s="71" t="s">
        <v>6438</v>
      </c>
    </row>
    <row r="5269" spans="2:9" ht="15" customHeight="1" x14ac:dyDescent="0.25">
      <c r="B5269" s="9" t="s">
        <v>6439</v>
      </c>
      <c r="C5269" s="1">
        <v>1</v>
      </c>
      <c r="D5269" s="2" t="s">
        <v>8926</v>
      </c>
      <c r="E5269" s="16"/>
      <c r="F5269" s="16" t="str">
        <f>IF(INDEX(I.Electricity.ES4U7C8,1)="","",INDEX(I.Electricity.ES4U7C8,1))</f>
        <v/>
      </c>
      <c r="G5269" s="16"/>
      <c r="H5269" s="1" t="str">
        <f>IF(AND(I.Developer.ES4=TRUE,I.Facility.UnitCount&gt;=7,I.Developer.C8=TRUE,F5269=""),"Incomplete","Complete")</f>
        <v>Complete</v>
      </c>
      <c r="I5269" s="68" t="s">
        <v>6440</v>
      </c>
    </row>
    <row r="5270" spans="2:9" ht="15" customHeight="1" x14ac:dyDescent="0.25">
      <c r="B5270" s="9" t="s">
        <v>6439</v>
      </c>
      <c r="C5270" s="1">
        <v>2</v>
      </c>
      <c r="D5270" s="2" t="s">
        <v>8926</v>
      </c>
      <c r="E5270" s="16"/>
      <c r="F5270" s="16" t="str">
        <f>IF(INDEX(I.Electricity.ES4U7C8,2)="","",INDEX(I.Electricity.ES4U7C8,2))</f>
        <v/>
      </c>
      <c r="G5270" s="16"/>
      <c r="H5270" s="1" t="str">
        <f>IF(AND(I.Developer.ES4=TRUE,I.Facility.UnitCount&gt;=7,I.Developer.C8=TRUE,F5270=""),"Incomplete","Complete")</f>
        <v>Complete</v>
      </c>
      <c r="I5270" s="68" t="s">
        <v>6441</v>
      </c>
    </row>
    <row r="5271" spans="2:9" ht="15" customHeight="1" x14ac:dyDescent="0.25">
      <c r="B5271" s="7" t="s">
        <v>6439</v>
      </c>
      <c r="C5271" s="5">
        <v>3</v>
      </c>
      <c r="D5271" s="6" t="s">
        <v>8926</v>
      </c>
      <c r="E5271" s="76"/>
      <c r="F5271" s="76" t="str">
        <f>IF(INDEX(I.Electricity.ES4U7C8,3)="","",INDEX(I.Electricity.ES4U7C8,3))</f>
        <v/>
      </c>
      <c r="G5271" s="76"/>
      <c r="H5271" s="5" t="str">
        <f>IF(AND(I.Developer.ES4=TRUE,I.Facility.UnitCount&gt;=7,I.Developer.C8=TRUE,F5271=""),"Incomplete","Complete")</f>
        <v>Complete</v>
      </c>
      <c r="I5271" s="71" t="s">
        <v>6442</v>
      </c>
    </row>
    <row r="5272" spans="2:9" ht="15" customHeight="1" x14ac:dyDescent="0.25">
      <c r="B5272" s="9" t="s">
        <v>6443</v>
      </c>
      <c r="C5272" s="1">
        <v>1</v>
      </c>
      <c r="D5272" s="2" t="s">
        <v>8927</v>
      </c>
      <c r="E5272" s="16"/>
      <c r="F5272" s="16" t="str">
        <f>IF(INDEX(I.Electricity.ES4U8C8,1)="","",INDEX(I.Electricity.ES4U8C8,1))</f>
        <v/>
      </c>
      <c r="G5272" s="16"/>
      <c r="H5272" s="1" t="str">
        <f>IF(AND(I.Developer.ES4=TRUE,I.Facility.UnitCount&gt;=8,I.Developer.C8=TRUE,F5272=""),"Incomplete","Complete")</f>
        <v>Complete</v>
      </c>
      <c r="I5272" s="68" t="s">
        <v>6444</v>
      </c>
    </row>
    <row r="5273" spans="2:9" ht="15" customHeight="1" x14ac:dyDescent="0.25">
      <c r="B5273" s="9" t="s">
        <v>6443</v>
      </c>
      <c r="C5273" s="1">
        <v>2</v>
      </c>
      <c r="D5273" s="2" t="s">
        <v>8927</v>
      </c>
      <c r="E5273" s="16"/>
      <c r="F5273" s="16" t="str">
        <f>IF(INDEX(I.Electricity.ES4U8C8,2)="","",INDEX(I.Electricity.ES4U8C8,2))</f>
        <v/>
      </c>
      <c r="G5273" s="16"/>
      <c r="H5273" s="1" t="str">
        <f>IF(AND(I.Developer.ES4=TRUE,I.Facility.UnitCount&gt;=8,I.Developer.C8=TRUE,F5273=""),"Incomplete","Complete")</f>
        <v>Complete</v>
      </c>
      <c r="I5273" s="68" t="s">
        <v>6445</v>
      </c>
    </row>
    <row r="5274" spans="2:9" ht="15" customHeight="1" x14ac:dyDescent="0.25">
      <c r="B5274" s="7" t="s">
        <v>6443</v>
      </c>
      <c r="C5274" s="5">
        <v>3</v>
      </c>
      <c r="D5274" s="6" t="s">
        <v>8927</v>
      </c>
      <c r="E5274" s="76"/>
      <c r="F5274" s="76" t="str">
        <f>IF(INDEX(I.Electricity.ES4U8C8,3)="","",INDEX(I.Electricity.ES4U8C8,3))</f>
        <v/>
      </c>
      <c r="G5274" s="76"/>
      <c r="H5274" s="5" t="str">
        <f>IF(AND(I.Developer.ES4=TRUE,I.Facility.UnitCount&gt;=8,I.Developer.C8=TRUE,F5274=""),"Incomplete","Complete")</f>
        <v>Complete</v>
      </c>
      <c r="I5274" s="71" t="s">
        <v>6446</v>
      </c>
    </row>
    <row r="5275" spans="2:9" ht="15" customHeight="1" x14ac:dyDescent="0.25">
      <c r="B5275" s="9" t="s">
        <v>6447</v>
      </c>
      <c r="C5275" s="1">
        <v>1</v>
      </c>
      <c r="D5275" s="2" t="s">
        <v>8928</v>
      </c>
      <c r="E5275" s="16"/>
      <c r="F5275" s="16" t="str">
        <f>IF(INDEX(I.Electricity.ES4U9C8,1)="","",INDEX(I.Electricity.ES4U9C8,1))</f>
        <v/>
      </c>
      <c r="G5275" s="16"/>
      <c r="H5275" s="1" t="str">
        <f>IF(AND(I.Developer.ES4=TRUE,I.Facility.UnitCount&gt;=9,I.Developer.C8=TRUE,F5275=""),"Incomplete","Complete")</f>
        <v>Complete</v>
      </c>
      <c r="I5275" s="68" t="s">
        <v>6448</v>
      </c>
    </row>
    <row r="5276" spans="2:9" ht="15" customHeight="1" x14ac:dyDescent="0.25">
      <c r="B5276" s="9" t="s">
        <v>6447</v>
      </c>
      <c r="C5276" s="1">
        <v>2</v>
      </c>
      <c r="D5276" s="2" t="s">
        <v>8928</v>
      </c>
      <c r="E5276" s="16"/>
      <c r="F5276" s="16" t="str">
        <f>IF(INDEX(I.Electricity.ES4U9C8,2)="","",INDEX(I.Electricity.ES4U9C8,2))</f>
        <v/>
      </c>
      <c r="G5276" s="16"/>
      <c r="H5276" s="1" t="str">
        <f>IF(AND(I.Developer.ES4=TRUE,I.Facility.UnitCount&gt;=9,I.Developer.C8=TRUE,F5276=""),"Incomplete","Complete")</f>
        <v>Complete</v>
      </c>
      <c r="I5276" s="68" t="s">
        <v>6449</v>
      </c>
    </row>
    <row r="5277" spans="2:9" ht="15" customHeight="1" x14ac:dyDescent="0.25">
      <c r="B5277" s="7" t="s">
        <v>6447</v>
      </c>
      <c r="C5277" s="5">
        <v>3</v>
      </c>
      <c r="D5277" s="6" t="s">
        <v>8928</v>
      </c>
      <c r="E5277" s="76"/>
      <c r="F5277" s="76" t="str">
        <f>IF(INDEX(I.Electricity.ES4U9C8,3)="","",INDEX(I.Electricity.ES4U9C8,3))</f>
        <v/>
      </c>
      <c r="G5277" s="76"/>
      <c r="H5277" s="5" t="str">
        <f>IF(AND(I.Developer.ES4=TRUE,I.Facility.UnitCount&gt;=9,I.Developer.C8=TRUE,F5277=""),"Incomplete","Complete")</f>
        <v>Complete</v>
      </c>
      <c r="I5277" s="71" t="s">
        <v>6450</v>
      </c>
    </row>
    <row r="5278" spans="2:9" ht="15" customHeight="1" x14ac:dyDescent="0.25">
      <c r="B5278" s="9" t="s">
        <v>6451</v>
      </c>
      <c r="C5278" s="1">
        <v>1</v>
      </c>
      <c r="D5278" s="2" t="s">
        <v>8929</v>
      </c>
      <c r="E5278" s="16"/>
      <c r="F5278" s="16" t="str">
        <f>IF(INDEX(I.Electricity.ES4U10C8,1)="","",INDEX(I.Electricity.ES4U10C8,1))</f>
        <v/>
      </c>
      <c r="G5278" s="16"/>
      <c r="H5278" s="1" t="str">
        <f>IF(AND(I.Developer.ES4=TRUE,I.Facility.UnitCount&gt;=10,I.Developer.C8=TRUE,F5278=""),"Incomplete","Complete")</f>
        <v>Complete</v>
      </c>
      <c r="I5278" s="68" t="s">
        <v>6452</v>
      </c>
    </row>
    <row r="5279" spans="2:9" ht="15" customHeight="1" x14ac:dyDescent="0.25">
      <c r="B5279" s="9" t="s">
        <v>6451</v>
      </c>
      <c r="C5279" s="1">
        <v>2</v>
      </c>
      <c r="D5279" s="2" t="s">
        <v>8929</v>
      </c>
      <c r="E5279" s="16"/>
      <c r="F5279" s="16" t="str">
        <f>IF(INDEX(I.Electricity.ES4U10C8,2)="","",INDEX(I.Electricity.ES4U10C8,2))</f>
        <v/>
      </c>
      <c r="G5279" s="16"/>
      <c r="H5279" s="1" t="str">
        <f>IF(AND(I.Developer.ES4=TRUE,I.Facility.UnitCount&gt;=10,I.Developer.C8=TRUE,F5279=""),"Incomplete","Complete")</f>
        <v>Complete</v>
      </c>
      <c r="I5279" s="68" t="s">
        <v>6453</v>
      </c>
    </row>
    <row r="5280" spans="2:9" ht="15" customHeight="1" x14ac:dyDescent="0.25">
      <c r="B5280" s="7" t="s">
        <v>6451</v>
      </c>
      <c r="C5280" s="5">
        <v>3</v>
      </c>
      <c r="D5280" s="6" t="s">
        <v>8929</v>
      </c>
      <c r="E5280" s="76"/>
      <c r="F5280" s="76" t="str">
        <f>IF(INDEX(I.Electricity.ES4U10C8,3)="","",INDEX(I.Electricity.ES4U10C8,3))</f>
        <v/>
      </c>
      <c r="G5280" s="76"/>
      <c r="H5280" s="5" t="str">
        <f>IF(AND(I.Developer.ES4=TRUE,I.Facility.UnitCount&gt;=10,I.Developer.C8=TRUE,F5280=""),"Incomplete","Complete")</f>
        <v>Complete</v>
      </c>
      <c r="I5280" s="71" t="s">
        <v>6454</v>
      </c>
    </row>
    <row r="5281" spans="2:9" ht="15" customHeight="1" x14ac:dyDescent="0.25">
      <c r="B5281" s="9" t="s">
        <v>6455</v>
      </c>
      <c r="C5281" s="1">
        <v>1</v>
      </c>
      <c r="D5281" s="2" t="s">
        <v>8930</v>
      </c>
      <c r="E5281" s="16"/>
      <c r="F5281" s="16" t="str">
        <f>IF(INDEX(I.Electricity.ES4U11C8,1)="","",INDEX(I.Electricity.ES4U11C8,1))</f>
        <v/>
      </c>
      <c r="G5281" s="16"/>
      <c r="H5281" s="1" t="str">
        <f>IF(AND(I.Developer.ES4=TRUE,I.Facility.UnitCount&gt;=11,I.Developer.C8=TRUE,F5281=""),"Incomplete","Complete")</f>
        <v>Complete</v>
      </c>
      <c r="I5281" s="68" t="s">
        <v>6456</v>
      </c>
    </row>
    <row r="5282" spans="2:9" ht="15" customHeight="1" x14ac:dyDescent="0.25">
      <c r="B5282" s="9" t="s">
        <v>6455</v>
      </c>
      <c r="C5282" s="1">
        <v>2</v>
      </c>
      <c r="D5282" s="2" t="s">
        <v>8930</v>
      </c>
      <c r="E5282" s="16"/>
      <c r="F5282" s="16" t="str">
        <f>IF(INDEX(I.Electricity.ES4U11C8,2)="","",INDEX(I.Electricity.ES4U11C8,2))</f>
        <v/>
      </c>
      <c r="G5282" s="16"/>
      <c r="H5282" s="1" t="str">
        <f>IF(AND(I.Developer.ES4=TRUE,I.Facility.UnitCount&gt;=11,I.Developer.C8=TRUE,F5282=""),"Incomplete","Complete")</f>
        <v>Complete</v>
      </c>
      <c r="I5282" s="68" t="s">
        <v>6457</v>
      </c>
    </row>
    <row r="5283" spans="2:9" ht="15" customHeight="1" x14ac:dyDescent="0.25">
      <c r="B5283" s="7" t="s">
        <v>6455</v>
      </c>
      <c r="C5283" s="5">
        <v>3</v>
      </c>
      <c r="D5283" s="6" t="s">
        <v>8930</v>
      </c>
      <c r="E5283" s="76"/>
      <c r="F5283" s="76" t="str">
        <f>IF(INDEX(I.Electricity.ES4U11C8,3)="","",INDEX(I.Electricity.ES4U11C8,3))</f>
        <v/>
      </c>
      <c r="G5283" s="76"/>
      <c r="H5283" s="5" t="str">
        <f>IF(AND(I.Developer.ES4=TRUE,I.Facility.UnitCount&gt;=11,I.Developer.C8=TRUE,F5283=""),"Incomplete","Complete")</f>
        <v>Complete</v>
      </c>
      <c r="I5283" s="71" t="s">
        <v>6458</v>
      </c>
    </row>
    <row r="5284" spans="2:9" ht="15" customHeight="1" x14ac:dyDescent="0.25">
      <c r="B5284" s="9" t="s">
        <v>6459</v>
      </c>
      <c r="C5284" s="1">
        <v>1</v>
      </c>
      <c r="D5284" s="2" t="s">
        <v>8931</v>
      </c>
      <c r="E5284" s="16"/>
      <c r="F5284" s="16" t="str">
        <f>IF(INDEX(I.Electricity.ES4U12C8,1)="","",INDEX(I.Electricity.ES4U12C8,1))</f>
        <v/>
      </c>
      <c r="G5284" s="16"/>
      <c r="H5284" s="1" t="str">
        <f>IF(AND(I.Developer.ES4=TRUE,I.Facility.UnitCount&gt;=12,I.Developer.C8=TRUE,F5284=""),"Incomplete","Complete")</f>
        <v>Complete</v>
      </c>
      <c r="I5284" s="68" t="s">
        <v>6460</v>
      </c>
    </row>
    <row r="5285" spans="2:9" ht="15" customHeight="1" x14ac:dyDescent="0.25">
      <c r="B5285" s="9" t="s">
        <v>6459</v>
      </c>
      <c r="C5285" s="1">
        <v>2</v>
      </c>
      <c r="D5285" s="2" t="s">
        <v>8931</v>
      </c>
      <c r="E5285" s="16"/>
      <c r="F5285" s="16" t="str">
        <f>IF(INDEX(I.Electricity.ES4U12C8,2)="","",INDEX(I.Electricity.ES4U12C8,2))</f>
        <v/>
      </c>
      <c r="G5285" s="16"/>
      <c r="H5285" s="1" t="str">
        <f>IF(AND(I.Developer.ES4=TRUE,I.Facility.UnitCount&gt;=12,I.Developer.C8=TRUE,F5285=""),"Incomplete","Complete")</f>
        <v>Complete</v>
      </c>
      <c r="I5285" s="68" t="s">
        <v>6461</v>
      </c>
    </row>
    <row r="5286" spans="2:9" ht="15" customHeight="1" x14ac:dyDescent="0.25">
      <c r="B5286" s="7" t="s">
        <v>6459</v>
      </c>
      <c r="C5286" s="5">
        <v>3</v>
      </c>
      <c r="D5286" s="6" t="s">
        <v>8931</v>
      </c>
      <c r="E5286" s="76"/>
      <c r="F5286" s="76" t="str">
        <f>IF(INDEX(I.Electricity.ES4U12C8,3)="","",INDEX(I.Electricity.ES4U12C8,3))</f>
        <v/>
      </c>
      <c r="G5286" s="76"/>
      <c r="H5286" s="5" t="str">
        <f>IF(AND(I.Developer.ES4=TRUE,I.Facility.UnitCount&gt;=12,I.Developer.C8=TRUE,F5286=""),"Incomplete","Complete")</f>
        <v>Complete</v>
      </c>
      <c r="I5286" s="71" t="s">
        <v>6462</v>
      </c>
    </row>
    <row r="5287" spans="2:9" ht="15" customHeight="1" x14ac:dyDescent="0.25">
      <c r="B5287" s="9" t="s">
        <v>6463</v>
      </c>
      <c r="C5287" s="1">
        <v>1</v>
      </c>
      <c r="D5287" s="2" t="s">
        <v>8932</v>
      </c>
      <c r="E5287" s="16"/>
      <c r="F5287" s="16" t="str">
        <f>IF(INDEX(I.Electricity.ES4U13C8,1)="","",INDEX(I.Electricity.ES4U13C8,1))</f>
        <v/>
      </c>
      <c r="G5287" s="16"/>
      <c r="H5287" s="1" t="str">
        <f>IF(AND(I.Developer.ES4=TRUE,I.Facility.UnitCount&gt;=13,I.Developer.C8=TRUE,F5287=""),"Incomplete","Complete")</f>
        <v>Complete</v>
      </c>
      <c r="I5287" s="68" t="s">
        <v>6464</v>
      </c>
    </row>
    <row r="5288" spans="2:9" ht="15" customHeight="1" x14ac:dyDescent="0.25">
      <c r="B5288" s="9" t="s">
        <v>6463</v>
      </c>
      <c r="C5288" s="1">
        <v>2</v>
      </c>
      <c r="D5288" s="2" t="s">
        <v>8932</v>
      </c>
      <c r="E5288" s="16"/>
      <c r="F5288" s="16" t="str">
        <f>IF(INDEX(I.Electricity.ES4U13C8,2)="","",INDEX(I.Electricity.ES4U13C8,2))</f>
        <v/>
      </c>
      <c r="G5288" s="16"/>
      <c r="H5288" s="1" t="str">
        <f>IF(AND(I.Developer.ES4=TRUE,I.Facility.UnitCount&gt;=13,I.Developer.C8=TRUE,F5288=""),"Incomplete","Complete")</f>
        <v>Complete</v>
      </c>
      <c r="I5288" s="68" t="s">
        <v>6465</v>
      </c>
    </row>
    <row r="5289" spans="2:9" ht="15" customHeight="1" x14ac:dyDescent="0.25">
      <c r="B5289" s="7" t="s">
        <v>6463</v>
      </c>
      <c r="C5289" s="5">
        <v>3</v>
      </c>
      <c r="D5289" s="6" t="s">
        <v>8932</v>
      </c>
      <c r="E5289" s="76"/>
      <c r="F5289" s="76" t="str">
        <f>IF(INDEX(I.Electricity.ES4U13C8,3)="","",INDEX(I.Electricity.ES4U13C8,3))</f>
        <v/>
      </c>
      <c r="G5289" s="76"/>
      <c r="H5289" s="5" t="str">
        <f>IF(AND(I.Developer.ES4=TRUE,I.Facility.UnitCount&gt;=13,I.Developer.C8=TRUE,F5289=""),"Incomplete","Complete")</f>
        <v>Complete</v>
      </c>
      <c r="I5289" s="71" t="s">
        <v>6466</v>
      </c>
    </row>
    <row r="5290" spans="2:9" ht="15" customHeight="1" x14ac:dyDescent="0.25">
      <c r="B5290" s="9" t="s">
        <v>6467</v>
      </c>
      <c r="C5290" s="1">
        <v>1</v>
      </c>
      <c r="D5290" s="2" t="s">
        <v>8933</v>
      </c>
      <c r="E5290" s="16"/>
      <c r="F5290" s="16" t="str">
        <f>IF(INDEX(I.Electricity.ES4U14C8,1)="","",INDEX(I.Electricity.ES4U14C8,1))</f>
        <v/>
      </c>
      <c r="G5290" s="16"/>
      <c r="H5290" s="1" t="str">
        <f>IF(AND(I.Developer.ES4=TRUE,I.Facility.UnitCount&gt;=14,I.Developer.C8=TRUE,F5290=""),"Incomplete","Complete")</f>
        <v>Complete</v>
      </c>
      <c r="I5290" s="68" t="s">
        <v>6468</v>
      </c>
    </row>
    <row r="5291" spans="2:9" ht="15" customHeight="1" x14ac:dyDescent="0.25">
      <c r="B5291" s="9" t="s">
        <v>6467</v>
      </c>
      <c r="C5291" s="1">
        <v>2</v>
      </c>
      <c r="D5291" s="2" t="s">
        <v>8933</v>
      </c>
      <c r="E5291" s="16"/>
      <c r="F5291" s="16" t="str">
        <f>IF(INDEX(I.Electricity.ES4U14C8,2)="","",INDEX(I.Electricity.ES4U14C8,2))</f>
        <v/>
      </c>
      <c r="G5291" s="16"/>
      <c r="H5291" s="1" t="str">
        <f>IF(AND(I.Developer.ES4=TRUE,I.Facility.UnitCount&gt;=14,I.Developer.C8=TRUE,F5291=""),"Incomplete","Complete")</f>
        <v>Complete</v>
      </c>
      <c r="I5291" s="68" t="s">
        <v>6469</v>
      </c>
    </row>
    <row r="5292" spans="2:9" ht="15" customHeight="1" x14ac:dyDescent="0.25">
      <c r="B5292" s="7" t="s">
        <v>6467</v>
      </c>
      <c r="C5292" s="5">
        <v>3</v>
      </c>
      <c r="D5292" s="6" t="s">
        <v>8933</v>
      </c>
      <c r="E5292" s="76"/>
      <c r="F5292" s="76" t="str">
        <f>IF(INDEX(I.Electricity.ES4U14C8,3)="","",INDEX(I.Electricity.ES4U14C8,3))</f>
        <v/>
      </c>
      <c r="G5292" s="76"/>
      <c r="H5292" s="5" t="str">
        <f>IF(AND(I.Developer.ES4=TRUE,I.Facility.UnitCount&gt;=14,I.Developer.C8=TRUE,F5292=""),"Incomplete","Complete")</f>
        <v>Complete</v>
      </c>
      <c r="I5292" s="71" t="s">
        <v>6470</v>
      </c>
    </row>
    <row r="5293" spans="2:9" ht="15" customHeight="1" x14ac:dyDescent="0.25">
      <c r="B5293" s="9" t="s">
        <v>6471</v>
      </c>
      <c r="C5293" s="1">
        <v>1</v>
      </c>
      <c r="D5293" s="2" t="s">
        <v>8934</v>
      </c>
      <c r="E5293" s="16"/>
      <c r="F5293" s="16" t="str">
        <f>IF(INDEX(I.Electricity.ES4U15C8,1)="","",INDEX(I.Electricity.ES4U15C8,1))</f>
        <v/>
      </c>
      <c r="G5293" s="16"/>
      <c r="H5293" s="1" t="str">
        <f>IF(AND(I.Developer.ES4=TRUE,I.Facility.UnitCount&gt;=15,I.Developer.C8=TRUE,F5293=""),"Incomplete","Complete")</f>
        <v>Complete</v>
      </c>
      <c r="I5293" s="68" t="s">
        <v>6472</v>
      </c>
    </row>
    <row r="5294" spans="2:9" ht="15" customHeight="1" x14ac:dyDescent="0.25">
      <c r="B5294" s="9" t="s">
        <v>6471</v>
      </c>
      <c r="C5294" s="1">
        <v>2</v>
      </c>
      <c r="D5294" s="2" t="s">
        <v>8934</v>
      </c>
      <c r="E5294" s="16"/>
      <c r="F5294" s="16" t="str">
        <f>IF(INDEX(I.Electricity.ES4U15C8,2)="","",INDEX(I.Electricity.ES4U15C8,2))</f>
        <v/>
      </c>
      <c r="G5294" s="16"/>
      <c r="H5294" s="1" t="str">
        <f>IF(AND(I.Developer.ES4=TRUE,I.Facility.UnitCount&gt;=15,I.Developer.C8=TRUE,F5294=""),"Incomplete","Complete")</f>
        <v>Complete</v>
      </c>
      <c r="I5294" s="68" t="s">
        <v>6473</v>
      </c>
    </row>
    <row r="5295" spans="2:9" ht="15" customHeight="1" x14ac:dyDescent="0.25">
      <c r="B5295" s="7" t="s">
        <v>6471</v>
      </c>
      <c r="C5295" s="5">
        <v>3</v>
      </c>
      <c r="D5295" s="6" t="s">
        <v>8934</v>
      </c>
      <c r="E5295" s="76"/>
      <c r="F5295" s="76" t="str">
        <f>IF(INDEX(I.Electricity.ES4U15C8,3)="","",INDEX(I.Electricity.ES4U15C8,3))</f>
        <v/>
      </c>
      <c r="G5295" s="76"/>
      <c r="H5295" s="5" t="str">
        <f>IF(AND(I.Developer.ES4=TRUE,I.Facility.UnitCount&gt;=15,I.Developer.C8=TRUE,F5295=""),"Incomplete","Complete")</f>
        <v>Complete</v>
      </c>
      <c r="I5295" s="71" t="s">
        <v>6474</v>
      </c>
    </row>
    <row r="5296" spans="2:9" ht="15" customHeight="1" x14ac:dyDescent="0.25">
      <c r="B5296" s="9" t="s">
        <v>6475</v>
      </c>
      <c r="C5296" s="1">
        <v>1</v>
      </c>
      <c r="D5296" s="2" t="s">
        <v>8935</v>
      </c>
      <c r="E5296" s="16"/>
      <c r="F5296" s="16" t="str">
        <f>IF(INDEX(I.Electricity.ES4U16C8,1)="","",INDEX(I.Electricity.ES4U16C8,1))</f>
        <v/>
      </c>
      <c r="G5296" s="16"/>
      <c r="H5296" s="1" t="str">
        <f>IF(AND(I.Developer.ES4=TRUE,I.Facility.UnitCount&gt;=16,I.Developer.C8=TRUE,F5296=""),"Incomplete","Complete")</f>
        <v>Complete</v>
      </c>
      <c r="I5296" s="68" t="s">
        <v>6476</v>
      </c>
    </row>
    <row r="5297" spans="2:9" ht="15" customHeight="1" x14ac:dyDescent="0.25">
      <c r="B5297" s="9" t="s">
        <v>6475</v>
      </c>
      <c r="C5297" s="1">
        <v>2</v>
      </c>
      <c r="D5297" s="2" t="s">
        <v>8935</v>
      </c>
      <c r="E5297" s="16"/>
      <c r="F5297" s="16" t="str">
        <f>IF(INDEX(I.Electricity.ES4U16C8,2)="","",INDEX(I.Electricity.ES4U16C8,2))</f>
        <v/>
      </c>
      <c r="G5297" s="16"/>
      <c r="H5297" s="1" t="str">
        <f>IF(AND(I.Developer.ES4=TRUE,I.Facility.UnitCount&gt;=16,I.Developer.C8=TRUE,F5297=""),"Incomplete","Complete")</f>
        <v>Complete</v>
      </c>
      <c r="I5297" s="68" t="s">
        <v>6477</v>
      </c>
    </row>
    <row r="5298" spans="2:9" ht="15" customHeight="1" x14ac:dyDescent="0.25">
      <c r="B5298" s="7" t="s">
        <v>6475</v>
      </c>
      <c r="C5298" s="5">
        <v>3</v>
      </c>
      <c r="D5298" s="6" t="s">
        <v>8935</v>
      </c>
      <c r="E5298" s="76"/>
      <c r="F5298" s="76" t="str">
        <f>IF(INDEX(I.Electricity.ES4U16C8,3)="","",INDEX(I.Electricity.ES4U16C8,3))</f>
        <v/>
      </c>
      <c r="G5298" s="76"/>
      <c r="H5298" s="5" t="str">
        <f>IF(AND(I.Developer.ES4=TRUE,I.Facility.UnitCount&gt;=16,I.Developer.C8=TRUE,F5298=""),"Incomplete","Complete")</f>
        <v>Complete</v>
      </c>
      <c r="I5298" s="71" t="s">
        <v>6478</v>
      </c>
    </row>
    <row r="5299" spans="2:9" ht="15" customHeight="1" x14ac:dyDescent="0.25">
      <c r="B5299" s="9" t="s">
        <v>6479</v>
      </c>
      <c r="C5299" s="1">
        <v>1</v>
      </c>
      <c r="D5299" s="2" t="s">
        <v>8936</v>
      </c>
      <c r="E5299" s="16"/>
      <c r="F5299" s="16" t="str">
        <f>IF(INDEX(I.Electricity.ES4U17C8,1)="","",INDEX(I.Electricity.ES4U17C8,1))</f>
        <v/>
      </c>
      <c r="G5299" s="16"/>
      <c r="H5299" s="1" t="str">
        <f>IF(AND(I.Developer.ES4=TRUE,I.Facility.UnitCount&gt;=17,I.Developer.C8=TRUE,F5299=""),"Incomplete","Complete")</f>
        <v>Complete</v>
      </c>
      <c r="I5299" s="68" t="s">
        <v>6480</v>
      </c>
    </row>
    <row r="5300" spans="2:9" ht="15" customHeight="1" x14ac:dyDescent="0.25">
      <c r="B5300" s="9" t="s">
        <v>6479</v>
      </c>
      <c r="C5300" s="1">
        <v>2</v>
      </c>
      <c r="D5300" s="2" t="s">
        <v>8936</v>
      </c>
      <c r="E5300" s="16"/>
      <c r="F5300" s="16" t="str">
        <f>IF(INDEX(I.Electricity.ES4U17C8,2)="","",INDEX(I.Electricity.ES4U17C8,2))</f>
        <v/>
      </c>
      <c r="G5300" s="16"/>
      <c r="H5300" s="1" t="str">
        <f>IF(AND(I.Developer.ES4=TRUE,I.Facility.UnitCount&gt;=17,I.Developer.C8=TRUE,F5300=""),"Incomplete","Complete")</f>
        <v>Complete</v>
      </c>
      <c r="I5300" s="68" t="s">
        <v>6481</v>
      </c>
    </row>
    <row r="5301" spans="2:9" ht="15" customHeight="1" x14ac:dyDescent="0.25">
      <c r="B5301" s="7" t="s">
        <v>6479</v>
      </c>
      <c r="C5301" s="5">
        <v>3</v>
      </c>
      <c r="D5301" s="6" t="s">
        <v>8936</v>
      </c>
      <c r="E5301" s="76"/>
      <c r="F5301" s="76" t="str">
        <f>IF(INDEX(I.Electricity.ES4U17C8,3)="","",INDEX(I.Electricity.ES4U17C8,3))</f>
        <v/>
      </c>
      <c r="G5301" s="76"/>
      <c r="H5301" s="5" t="str">
        <f>IF(AND(I.Developer.ES4=TRUE,I.Facility.UnitCount&gt;=17,I.Developer.C8=TRUE,F5301=""),"Incomplete","Complete")</f>
        <v>Complete</v>
      </c>
      <c r="I5301" s="71" t="s">
        <v>6482</v>
      </c>
    </row>
    <row r="5302" spans="2:9" ht="15" customHeight="1" x14ac:dyDescent="0.25">
      <c r="B5302" s="9" t="s">
        <v>6483</v>
      </c>
      <c r="C5302" s="1">
        <v>1</v>
      </c>
      <c r="D5302" s="2" t="s">
        <v>8937</v>
      </c>
      <c r="E5302" s="16"/>
      <c r="F5302" s="16" t="str">
        <f>IF(INDEX(I.Electricity.ES4U18C8,1)="","",INDEX(I.Electricity.ES4U18C8,1))</f>
        <v/>
      </c>
      <c r="G5302" s="16"/>
      <c r="H5302" s="1" t="str">
        <f>IF(AND(I.Developer.ES4=TRUE,I.Facility.UnitCount&gt;=18,I.Developer.C8=TRUE,F5302=""),"Incomplete","Complete")</f>
        <v>Complete</v>
      </c>
      <c r="I5302" s="68" t="s">
        <v>6484</v>
      </c>
    </row>
    <row r="5303" spans="2:9" ht="15" customHeight="1" x14ac:dyDescent="0.25">
      <c r="B5303" s="9" t="s">
        <v>6483</v>
      </c>
      <c r="C5303" s="1">
        <v>2</v>
      </c>
      <c r="D5303" s="2" t="s">
        <v>8937</v>
      </c>
      <c r="E5303" s="16"/>
      <c r="F5303" s="16" t="str">
        <f>IF(INDEX(I.Electricity.ES4U18C8,2)="","",INDEX(I.Electricity.ES4U18C8,2))</f>
        <v/>
      </c>
      <c r="G5303" s="16"/>
      <c r="H5303" s="1" t="str">
        <f>IF(AND(I.Developer.ES4=TRUE,I.Facility.UnitCount&gt;=18,I.Developer.C8=TRUE,F5303=""),"Incomplete","Complete")</f>
        <v>Complete</v>
      </c>
      <c r="I5303" s="68" t="s">
        <v>6485</v>
      </c>
    </row>
    <row r="5304" spans="2:9" ht="15" customHeight="1" x14ac:dyDescent="0.25">
      <c r="B5304" s="7" t="s">
        <v>6483</v>
      </c>
      <c r="C5304" s="5">
        <v>3</v>
      </c>
      <c r="D5304" s="6" t="s">
        <v>8937</v>
      </c>
      <c r="E5304" s="76"/>
      <c r="F5304" s="76" t="str">
        <f>IF(INDEX(I.Electricity.ES4U18C8,3)="","",INDEX(I.Electricity.ES4U18C8,3))</f>
        <v/>
      </c>
      <c r="G5304" s="76"/>
      <c r="H5304" s="5" t="str">
        <f>IF(AND(I.Developer.ES4=TRUE,I.Facility.UnitCount&gt;=18,I.Developer.C8=TRUE,F5304=""),"Incomplete","Complete")</f>
        <v>Complete</v>
      </c>
      <c r="I5304" s="71" t="s">
        <v>6486</v>
      </c>
    </row>
    <row r="5305" spans="2:9" ht="15" customHeight="1" x14ac:dyDescent="0.25">
      <c r="B5305" s="9" t="s">
        <v>6487</v>
      </c>
      <c r="C5305" s="1">
        <v>1</v>
      </c>
      <c r="D5305" s="2" t="s">
        <v>8938</v>
      </c>
      <c r="E5305" s="16"/>
      <c r="F5305" s="16" t="str">
        <f>IF(INDEX(I.Electricity.ES4U19C8,1)="","",INDEX(I.Electricity.ES4U19C8,1))</f>
        <v/>
      </c>
      <c r="G5305" s="16"/>
      <c r="H5305" s="1" t="str">
        <f>IF(AND(I.Developer.ES4=TRUE,I.Facility.UnitCount&gt;=19,I.Developer.C8=TRUE,F5305=""),"Incomplete","Complete")</f>
        <v>Complete</v>
      </c>
      <c r="I5305" s="68" t="s">
        <v>6488</v>
      </c>
    </row>
    <row r="5306" spans="2:9" ht="15" customHeight="1" x14ac:dyDescent="0.25">
      <c r="B5306" s="9" t="s">
        <v>6487</v>
      </c>
      <c r="C5306" s="1">
        <v>2</v>
      </c>
      <c r="D5306" s="2" t="s">
        <v>8938</v>
      </c>
      <c r="E5306" s="16"/>
      <c r="F5306" s="16" t="str">
        <f>IF(INDEX(I.Electricity.ES4U19C8,2)="","",INDEX(I.Electricity.ES4U19C8,2))</f>
        <v/>
      </c>
      <c r="G5306" s="16"/>
      <c r="H5306" s="1" t="str">
        <f>IF(AND(I.Developer.ES4=TRUE,I.Facility.UnitCount&gt;=19,I.Developer.C8=TRUE,F5306=""),"Incomplete","Complete")</f>
        <v>Complete</v>
      </c>
      <c r="I5306" s="68" t="s">
        <v>6489</v>
      </c>
    </row>
    <row r="5307" spans="2:9" ht="15" customHeight="1" x14ac:dyDescent="0.25">
      <c r="B5307" s="7" t="s">
        <v>6487</v>
      </c>
      <c r="C5307" s="5">
        <v>3</v>
      </c>
      <c r="D5307" s="6" t="s">
        <v>8938</v>
      </c>
      <c r="E5307" s="76"/>
      <c r="F5307" s="76" t="str">
        <f>IF(INDEX(I.Electricity.ES4U19C8,3)="","",INDEX(I.Electricity.ES4U19C8,3))</f>
        <v/>
      </c>
      <c r="G5307" s="76"/>
      <c r="H5307" s="5" t="str">
        <f>IF(AND(I.Developer.ES4=TRUE,I.Facility.UnitCount&gt;=19,I.Developer.C8=TRUE,F5307=""),"Incomplete","Complete")</f>
        <v>Complete</v>
      </c>
      <c r="I5307" s="71" t="s">
        <v>6490</v>
      </c>
    </row>
    <row r="5308" spans="2:9" ht="15" customHeight="1" x14ac:dyDescent="0.25">
      <c r="B5308" s="9" t="s">
        <v>6491</v>
      </c>
      <c r="C5308" s="1">
        <v>1</v>
      </c>
      <c r="D5308" s="2" t="s">
        <v>8939</v>
      </c>
      <c r="E5308" s="16"/>
      <c r="F5308" s="16" t="str">
        <f>IF(INDEX(I.Electricity.ES4U20C8,1)="","",INDEX(I.Electricity.ES4U20C8,1))</f>
        <v/>
      </c>
      <c r="G5308" s="16"/>
      <c r="H5308" s="1" t="str">
        <f>IF(AND(I.Developer.ES4=TRUE,I.Facility.UnitCount&gt;=20,I.Developer.C8=TRUE,F5308=""),"Incomplete","Complete")</f>
        <v>Complete</v>
      </c>
      <c r="I5308" s="68" t="s">
        <v>6492</v>
      </c>
    </row>
    <row r="5309" spans="2:9" ht="15" customHeight="1" x14ac:dyDescent="0.25">
      <c r="B5309" s="9" t="s">
        <v>6491</v>
      </c>
      <c r="C5309" s="1">
        <v>2</v>
      </c>
      <c r="D5309" s="2" t="s">
        <v>8939</v>
      </c>
      <c r="E5309" s="16"/>
      <c r="F5309" s="16" t="str">
        <f>IF(INDEX(I.Electricity.ES4U20C8,2)="","",INDEX(I.Electricity.ES4U20C8,2))</f>
        <v/>
      </c>
      <c r="G5309" s="16"/>
      <c r="H5309" s="1" t="str">
        <f>IF(AND(I.Developer.ES4=TRUE,I.Facility.UnitCount&gt;=20,I.Developer.C8=TRUE,F5309=""),"Incomplete","Complete")</f>
        <v>Complete</v>
      </c>
      <c r="I5309" s="68" t="s">
        <v>6493</v>
      </c>
    </row>
    <row r="5310" spans="2:9" ht="15" customHeight="1" x14ac:dyDescent="0.25">
      <c r="B5310" s="7" t="s">
        <v>6491</v>
      </c>
      <c r="C5310" s="5">
        <v>3</v>
      </c>
      <c r="D5310" s="6" t="s">
        <v>8939</v>
      </c>
      <c r="E5310" s="76"/>
      <c r="F5310" s="76" t="str">
        <f>IF(INDEX(I.Electricity.ES4U20C8,3)="","",INDEX(I.Electricity.ES4U20C8,3))</f>
        <v/>
      </c>
      <c r="G5310" s="76"/>
      <c r="H5310" s="5" t="str">
        <f>IF(AND(I.Developer.ES4=TRUE,I.Facility.UnitCount&gt;=20,I.Developer.C8=TRUE,F5310=""),"Incomplete","Complete")</f>
        <v>Complete</v>
      </c>
      <c r="I5310" s="71" t="s">
        <v>6494</v>
      </c>
    </row>
    <row r="5311" spans="2:9" ht="15" customHeight="1" x14ac:dyDescent="0.25">
      <c r="B5311" s="9" t="s">
        <v>6495</v>
      </c>
      <c r="C5311" s="1">
        <v>1</v>
      </c>
      <c r="D5311" s="2" t="s">
        <v>8940</v>
      </c>
      <c r="E5311" s="16"/>
      <c r="F5311" s="16" t="str">
        <f>IF(INDEX(I.Electricity.ES4U1C9,1)="","",INDEX(I.Electricity.ES4U1C9,1))</f>
        <v/>
      </c>
      <c r="G5311" s="16"/>
      <c r="H5311" s="1" t="str">
        <f>IF(AND(I.Developer.ES4=TRUE,I.Facility.UnitCount&gt;=1,I.Developer.C9=TRUE,F5311=""),"Incomplete","Complete")</f>
        <v>Complete</v>
      </c>
      <c r="I5311" s="68" t="s">
        <v>6496</v>
      </c>
    </row>
    <row r="5312" spans="2:9" ht="15" customHeight="1" x14ac:dyDescent="0.25">
      <c r="B5312" s="9" t="s">
        <v>6495</v>
      </c>
      <c r="C5312" s="1">
        <v>2</v>
      </c>
      <c r="D5312" s="2" t="s">
        <v>8940</v>
      </c>
      <c r="E5312" s="16"/>
      <c r="F5312" s="16" t="str">
        <f>IF(INDEX(I.Electricity.ES4U1C9,2)="","",INDEX(I.Electricity.ES4U1C9,2))</f>
        <v/>
      </c>
      <c r="G5312" s="16"/>
      <c r="H5312" s="1" t="str">
        <f>IF(AND(I.Developer.ES4=TRUE,I.Facility.UnitCount&gt;=1,I.Developer.C9=TRUE,F5312=""),"Incomplete","Complete")</f>
        <v>Complete</v>
      </c>
      <c r="I5312" s="68" t="s">
        <v>6497</v>
      </c>
    </row>
    <row r="5313" spans="2:9" ht="15" customHeight="1" x14ac:dyDescent="0.25">
      <c r="B5313" s="7" t="s">
        <v>6495</v>
      </c>
      <c r="C5313" s="5">
        <v>3</v>
      </c>
      <c r="D5313" s="6" t="s">
        <v>8940</v>
      </c>
      <c r="E5313" s="76"/>
      <c r="F5313" s="76" t="str">
        <f>IF(INDEX(I.Electricity.ES4U1C9,3)="","",INDEX(I.Electricity.ES4U1C9,3))</f>
        <v/>
      </c>
      <c r="G5313" s="76"/>
      <c r="H5313" s="5" t="str">
        <f>IF(AND(I.Developer.ES4=TRUE,I.Facility.UnitCount&gt;=1,I.Developer.C9=TRUE,F5313=""),"Incomplete","Complete")</f>
        <v>Complete</v>
      </c>
      <c r="I5313" s="71" t="s">
        <v>6498</v>
      </c>
    </row>
    <row r="5314" spans="2:9" ht="15" customHeight="1" x14ac:dyDescent="0.25">
      <c r="B5314" s="9" t="s">
        <v>6499</v>
      </c>
      <c r="C5314" s="1">
        <v>1</v>
      </c>
      <c r="D5314" s="2" t="s">
        <v>8941</v>
      </c>
      <c r="E5314" s="16"/>
      <c r="F5314" s="16" t="str">
        <f>IF(INDEX(I.Electricity.ES4U2C9,1)="","",INDEX(I.Electricity.ES4U2C9,1))</f>
        <v/>
      </c>
      <c r="G5314" s="16"/>
      <c r="H5314" s="1" t="str">
        <f>IF(AND(I.Developer.ES4=TRUE,I.Facility.UnitCount&gt;=2,I.Developer.C9=TRUE,F5314=""),"Incomplete","Complete")</f>
        <v>Complete</v>
      </c>
      <c r="I5314" s="68" t="s">
        <v>6500</v>
      </c>
    </row>
    <row r="5315" spans="2:9" ht="15" customHeight="1" x14ac:dyDescent="0.25">
      <c r="B5315" s="9" t="s">
        <v>6499</v>
      </c>
      <c r="C5315" s="1">
        <v>2</v>
      </c>
      <c r="D5315" s="2" t="s">
        <v>8941</v>
      </c>
      <c r="E5315" s="16"/>
      <c r="F5315" s="16" t="str">
        <f>IF(INDEX(I.Electricity.ES4U2C9,2)="","",INDEX(I.Electricity.ES4U2C9,2))</f>
        <v/>
      </c>
      <c r="G5315" s="16"/>
      <c r="H5315" s="1" t="str">
        <f>IF(AND(I.Developer.ES4=TRUE,I.Facility.UnitCount&gt;=2,I.Developer.C9=TRUE,F5315=""),"Incomplete","Complete")</f>
        <v>Complete</v>
      </c>
      <c r="I5315" s="68" t="s">
        <v>6501</v>
      </c>
    </row>
    <row r="5316" spans="2:9" ht="15" customHeight="1" x14ac:dyDescent="0.25">
      <c r="B5316" s="7" t="s">
        <v>6499</v>
      </c>
      <c r="C5316" s="5">
        <v>3</v>
      </c>
      <c r="D5316" s="6" t="s">
        <v>8941</v>
      </c>
      <c r="E5316" s="76"/>
      <c r="F5316" s="76" t="str">
        <f>IF(INDEX(I.Electricity.ES4U2C9,3)="","",INDEX(I.Electricity.ES4U2C9,3))</f>
        <v/>
      </c>
      <c r="G5316" s="76"/>
      <c r="H5316" s="5" t="str">
        <f>IF(AND(I.Developer.ES4=TRUE,I.Facility.UnitCount&gt;=2,I.Developer.C9=TRUE,F5316=""),"Incomplete","Complete")</f>
        <v>Complete</v>
      </c>
      <c r="I5316" s="71" t="s">
        <v>6502</v>
      </c>
    </row>
    <row r="5317" spans="2:9" ht="15" customHeight="1" x14ac:dyDescent="0.25">
      <c r="B5317" s="9" t="s">
        <v>6503</v>
      </c>
      <c r="C5317" s="1">
        <v>1</v>
      </c>
      <c r="D5317" s="2" t="s">
        <v>8942</v>
      </c>
      <c r="E5317" s="16"/>
      <c r="F5317" s="16" t="str">
        <f>IF(INDEX(I.Electricity.ES4U3C9,1)="","",INDEX(I.Electricity.ES4U3C9,1))</f>
        <v/>
      </c>
      <c r="G5317" s="16"/>
      <c r="H5317" s="1" t="str">
        <f>IF(AND(I.Developer.ES4=TRUE,I.Facility.UnitCount&gt;=3,I.Developer.C9=TRUE,F5317=""),"Incomplete","Complete")</f>
        <v>Complete</v>
      </c>
      <c r="I5317" s="68" t="s">
        <v>6504</v>
      </c>
    </row>
    <row r="5318" spans="2:9" ht="15" customHeight="1" x14ac:dyDescent="0.25">
      <c r="B5318" s="9" t="s">
        <v>6503</v>
      </c>
      <c r="C5318" s="1">
        <v>2</v>
      </c>
      <c r="D5318" s="2" t="s">
        <v>8942</v>
      </c>
      <c r="E5318" s="16"/>
      <c r="F5318" s="16" t="str">
        <f>IF(INDEX(I.Electricity.ES4U3C9,2)="","",INDEX(I.Electricity.ES4U3C9,2))</f>
        <v/>
      </c>
      <c r="G5318" s="16"/>
      <c r="H5318" s="1" t="str">
        <f>IF(AND(I.Developer.ES4=TRUE,I.Facility.UnitCount&gt;=3,I.Developer.C9=TRUE,F5318=""),"Incomplete","Complete")</f>
        <v>Complete</v>
      </c>
      <c r="I5318" s="68" t="s">
        <v>6505</v>
      </c>
    </row>
    <row r="5319" spans="2:9" ht="15" customHeight="1" x14ac:dyDescent="0.25">
      <c r="B5319" s="7" t="s">
        <v>6503</v>
      </c>
      <c r="C5319" s="5">
        <v>3</v>
      </c>
      <c r="D5319" s="6" t="s">
        <v>8942</v>
      </c>
      <c r="E5319" s="76"/>
      <c r="F5319" s="76" t="str">
        <f>IF(INDEX(I.Electricity.ES4U3C9,3)="","",INDEX(I.Electricity.ES4U3C9,3))</f>
        <v/>
      </c>
      <c r="G5319" s="76"/>
      <c r="H5319" s="5" t="str">
        <f>IF(AND(I.Developer.ES4=TRUE,I.Facility.UnitCount&gt;=3,I.Developer.C9=TRUE,F5319=""),"Incomplete","Complete")</f>
        <v>Complete</v>
      </c>
      <c r="I5319" s="71" t="s">
        <v>6506</v>
      </c>
    </row>
    <row r="5320" spans="2:9" ht="15" customHeight="1" x14ac:dyDescent="0.25">
      <c r="B5320" s="9" t="s">
        <v>6507</v>
      </c>
      <c r="C5320" s="1">
        <v>1</v>
      </c>
      <c r="D5320" s="2" t="s">
        <v>8943</v>
      </c>
      <c r="E5320" s="16"/>
      <c r="F5320" s="16" t="str">
        <f>IF(INDEX(I.Electricity.ES4U4C9,1)="","",INDEX(I.Electricity.ES4U4C9,1))</f>
        <v/>
      </c>
      <c r="G5320" s="16"/>
      <c r="H5320" s="1" t="str">
        <f>IF(AND(I.Developer.ES4=TRUE,I.Facility.UnitCount&gt;=4,I.Developer.C9=TRUE,F5320=""),"Incomplete","Complete")</f>
        <v>Complete</v>
      </c>
      <c r="I5320" s="68" t="s">
        <v>6508</v>
      </c>
    </row>
    <row r="5321" spans="2:9" ht="15" customHeight="1" x14ac:dyDescent="0.25">
      <c r="B5321" s="9" t="s">
        <v>6507</v>
      </c>
      <c r="C5321" s="1">
        <v>2</v>
      </c>
      <c r="D5321" s="2" t="s">
        <v>8943</v>
      </c>
      <c r="E5321" s="16"/>
      <c r="F5321" s="16" t="str">
        <f>IF(INDEX(I.Electricity.ES4U4C9,2)="","",INDEX(I.Electricity.ES4U4C9,2))</f>
        <v/>
      </c>
      <c r="G5321" s="16"/>
      <c r="H5321" s="1" t="str">
        <f>IF(AND(I.Developer.ES4=TRUE,I.Facility.UnitCount&gt;=4,I.Developer.C9=TRUE,F5321=""),"Incomplete","Complete")</f>
        <v>Complete</v>
      </c>
      <c r="I5321" s="68" t="s">
        <v>6509</v>
      </c>
    </row>
    <row r="5322" spans="2:9" ht="15" customHeight="1" x14ac:dyDescent="0.25">
      <c r="B5322" s="7" t="s">
        <v>6507</v>
      </c>
      <c r="C5322" s="5">
        <v>3</v>
      </c>
      <c r="D5322" s="6" t="s">
        <v>8943</v>
      </c>
      <c r="E5322" s="76"/>
      <c r="F5322" s="76" t="str">
        <f>IF(INDEX(I.Electricity.ES4U4C9,3)="","",INDEX(I.Electricity.ES4U4C9,3))</f>
        <v/>
      </c>
      <c r="G5322" s="76"/>
      <c r="H5322" s="5" t="str">
        <f>IF(AND(I.Developer.ES4=TRUE,I.Facility.UnitCount&gt;=4,I.Developer.C9=TRUE,F5322=""),"Incomplete","Complete")</f>
        <v>Complete</v>
      </c>
      <c r="I5322" s="71" t="s">
        <v>6510</v>
      </c>
    </row>
    <row r="5323" spans="2:9" ht="15" customHeight="1" x14ac:dyDescent="0.25">
      <c r="B5323" s="9" t="s">
        <v>6511</v>
      </c>
      <c r="C5323" s="1">
        <v>1</v>
      </c>
      <c r="D5323" s="2" t="s">
        <v>8944</v>
      </c>
      <c r="E5323" s="16"/>
      <c r="F5323" s="16" t="str">
        <f>IF(INDEX(I.Electricity.ES4U5C9,1)="","",INDEX(I.Electricity.ES4U5C9,1))</f>
        <v/>
      </c>
      <c r="G5323" s="16"/>
      <c r="H5323" s="1" t="str">
        <f>IF(AND(I.Developer.ES4=TRUE,I.Facility.UnitCount&gt;=5,I.Developer.C9=TRUE,F5323=""),"Incomplete","Complete")</f>
        <v>Complete</v>
      </c>
      <c r="I5323" s="68" t="s">
        <v>6512</v>
      </c>
    </row>
    <row r="5324" spans="2:9" ht="15" customHeight="1" x14ac:dyDescent="0.25">
      <c r="B5324" s="9" t="s">
        <v>6511</v>
      </c>
      <c r="C5324" s="1">
        <v>2</v>
      </c>
      <c r="D5324" s="2" t="s">
        <v>8944</v>
      </c>
      <c r="E5324" s="16"/>
      <c r="F5324" s="16" t="str">
        <f>IF(INDEX(I.Electricity.ES4U5C9,2)="","",INDEX(I.Electricity.ES4U5C9,2))</f>
        <v/>
      </c>
      <c r="G5324" s="16"/>
      <c r="H5324" s="1" t="str">
        <f>IF(AND(I.Developer.ES4=TRUE,I.Facility.UnitCount&gt;=5,I.Developer.C9=TRUE,F5324=""),"Incomplete","Complete")</f>
        <v>Complete</v>
      </c>
      <c r="I5324" s="68" t="s">
        <v>6513</v>
      </c>
    </row>
    <row r="5325" spans="2:9" ht="15" customHeight="1" x14ac:dyDescent="0.25">
      <c r="B5325" s="7" t="s">
        <v>6511</v>
      </c>
      <c r="C5325" s="5">
        <v>3</v>
      </c>
      <c r="D5325" s="6" t="s">
        <v>8944</v>
      </c>
      <c r="E5325" s="76"/>
      <c r="F5325" s="76" t="str">
        <f>IF(INDEX(I.Electricity.ES4U5C9,3)="","",INDEX(I.Electricity.ES4U5C9,3))</f>
        <v/>
      </c>
      <c r="G5325" s="76"/>
      <c r="H5325" s="5" t="str">
        <f>IF(AND(I.Developer.ES4=TRUE,I.Facility.UnitCount&gt;=5,I.Developer.C9=TRUE,F5325=""),"Incomplete","Complete")</f>
        <v>Complete</v>
      </c>
      <c r="I5325" s="71" t="s">
        <v>6514</v>
      </c>
    </row>
    <row r="5326" spans="2:9" ht="15" customHeight="1" x14ac:dyDescent="0.25">
      <c r="B5326" s="9" t="s">
        <v>6515</v>
      </c>
      <c r="C5326" s="1">
        <v>1</v>
      </c>
      <c r="D5326" s="2" t="s">
        <v>8945</v>
      </c>
      <c r="E5326" s="16"/>
      <c r="F5326" s="16" t="str">
        <f>IF(INDEX(I.Electricity.ES4U6C9,1)="","",INDEX(I.Electricity.ES4U6C9,1))</f>
        <v/>
      </c>
      <c r="G5326" s="16"/>
      <c r="H5326" s="1" t="str">
        <f>IF(AND(I.Developer.ES4=TRUE,I.Facility.UnitCount&gt;=6,I.Developer.C9=TRUE,F5326=""),"Incomplete","Complete")</f>
        <v>Complete</v>
      </c>
      <c r="I5326" s="68" t="s">
        <v>6516</v>
      </c>
    </row>
    <row r="5327" spans="2:9" ht="15" customHeight="1" x14ac:dyDescent="0.25">
      <c r="B5327" s="9" t="s">
        <v>6515</v>
      </c>
      <c r="C5327" s="1">
        <v>2</v>
      </c>
      <c r="D5327" s="2" t="s">
        <v>8945</v>
      </c>
      <c r="E5327" s="16"/>
      <c r="F5327" s="16" t="str">
        <f>IF(INDEX(I.Electricity.ES4U6C9,2)="","",INDEX(I.Electricity.ES4U6C9,2))</f>
        <v/>
      </c>
      <c r="G5327" s="16"/>
      <c r="H5327" s="1" t="str">
        <f>IF(AND(I.Developer.ES4=TRUE,I.Facility.UnitCount&gt;=6,I.Developer.C9=TRUE,F5327=""),"Incomplete","Complete")</f>
        <v>Complete</v>
      </c>
      <c r="I5327" s="68" t="s">
        <v>6517</v>
      </c>
    </row>
    <row r="5328" spans="2:9" ht="15" customHeight="1" x14ac:dyDescent="0.25">
      <c r="B5328" s="7" t="s">
        <v>6515</v>
      </c>
      <c r="C5328" s="5">
        <v>3</v>
      </c>
      <c r="D5328" s="6" t="s">
        <v>8945</v>
      </c>
      <c r="E5328" s="76"/>
      <c r="F5328" s="76" t="str">
        <f>IF(INDEX(I.Electricity.ES4U6C9,3)="","",INDEX(I.Electricity.ES4U6C9,3))</f>
        <v/>
      </c>
      <c r="G5328" s="76"/>
      <c r="H5328" s="5" t="str">
        <f>IF(AND(I.Developer.ES4=TRUE,I.Facility.UnitCount&gt;=6,I.Developer.C9=TRUE,F5328=""),"Incomplete","Complete")</f>
        <v>Complete</v>
      </c>
      <c r="I5328" s="71" t="s">
        <v>6518</v>
      </c>
    </row>
    <row r="5329" spans="2:9" ht="15" customHeight="1" x14ac:dyDescent="0.25">
      <c r="B5329" s="9" t="s">
        <v>6519</v>
      </c>
      <c r="C5329" s="1">
        <v>1</v>
      </c>
      <c r="D5329" s="2" t="s">
        <v>8946</v>
      </c>
      <c r="E5329" s="16"/>
      <c r="F5329" s="16" t="str">
        <f>IF(INDEX(I.Electricity.ES4U7C9,1)="","",INDEX(I.Electricity.ES4U7C9,1))</f>
        <v/>
      </c>
      <c r="G5329" s="16"/>
      <c r="H5329" s="1" t="str">
        <f>IF(AND(I.Developer.ES4=TRUE,I.Facility.UnitCount&gt;=7,I.Developer.C9=TRUE,F5329=""),"Incomplete","Complete")</f>
        <v>Complete</v>
      </c>
      <c r="I5329" s="68" t="s">
        <v>6520</v>
      </c>
    </row>
    <row r="5330" spans="2:9" ht="15" customHeight="1" x14ac:dyDescent="0.25">
      <c r="B5330" s="9" t="s">
        <v>6519</v>
      </c>
      <c r="C5330" s="1">
        <v>2</v>
      </c>
      <c r="D5330" s="2" t="s">
        <v>8946</v>
      </c>
      <c r="E5330" s="16"/>
      <c r="F5330" s="16" t="str">
        <f>IF(INDEX(I.Electricity.ES4U7C9,2)="","",INDEX(I.Electricity.ES4U7C9,2))</f>
        <v/>
      </c>
      <c r="G5330" s="16"/>
      <c r="H5330" s="1" t="str">
        <f>IF(AND(I.Developer.ES4=TRUE,I.Facility.UnitCount&gt;=7,I.Developer.C9=TRUE,F5330=""),"Incomplete","Complete")</f>
        <v>Complete</v>
      </c>
      <c r="I5330" s="68" t="s">
        <v>6521</v>
      </c>
    </row>
    <row r="5331" spans="2:9" ht="15" customHeight="1" x14ac:dyDescent="0.25">
      <c r="B5331" s="7" t="s">
        <v>6519</v>
      </c>
      <c r="C5331" s="5">
        <v>3</v>
      </c>
      <c r="D5331" s="6" t="s">
        <v>8946</v>
      </c>
      <c r="E5331" s="76"/>
      <c r="F5331" s="76" t="str">
        <f>IF(INDEX(I.Electricity.ES4U7C9,3)="","",INDEX(I.Electricity.ES4U7C9,3))</f>
        <v/>
      </c>
      <c r="G5331" s="76"/>
      <c r="H5331" s="5" t="str">
        <f>IF(AND(I.Developer.ES4=TRUE,I.Facility.UnitCount&gt;=7,I.Developer.C9=TRUE,F5331=""),"Incomplete","Complete")</f>
        <v>Complete</v>
      </c>
      <c r="I5331" s="71" t="s">
        <v>6522</v>
      </c>
    </row>
    <row r="5332" spans="2:9" ht="15" customHeight="1" x14ac:dyDescent="0.25">
      <c r="B5332" s="9" t="s">
        <v>6523</v>
      </c>
      <c r="C5332" s="1">
        <v>1</v>
      </c>
      <c r="D5332" s="2" t="s">
        <v>8947</v>
      </c>
      <c r="E5332" s="16"/>
      <c r="F5332" s="16" t="str">
        <f>IF(INDEX(I.Electricity.ES4U8C9,1)="","",INDEX(I.Electricity.ES4U8C9,1))</f>
        <v/>
      </c>
      <c r="G5332" s="16"/>
      <c r="H5332" s="1" t="str">
        <f>IF(AND(I.Developer.ES4=TRUE,I.Facility.UnitCount&gt;=8,I.Developer.C9=TRUE,F5332=""),"Incomplete","Complete")</f>
        <v>Complete</v>
      </c>
      <c r="I5332" s="68" t="s">
        <v>6524</v>
      </c>
    </row>
    <row r="5333" spans="2:9" ht="15" customHeight="1" x14ac:dyDescent="0.25">
      <c r="B5333" s="9" t="s">
        <v>6523</v>
      </c>
      <c r="C5333" s="1">
        <v>2</v>
      </c>
      <c r="D5333" s="2" t="s">
        <v>8947</v>
      </c>
      <c r="E5333" s="16"/>
      <c r="F5333" s="16" t="str">
        <f>IF(INDEX(I.Electricity.ES4U8C9,2)="","",INDEX(I.Electricity.ES4U8C9,2))</f>
        <v/>
      </c>
      <c r="G5333" s="16"/>
      <c r="H5333" s="1" t="str">
        <f>IF(AND(I.Developer.ES4=TRUE,I.Facility.UnitCount&gt;=8,I.Developer.C9=TRUE,F5333=""),"Incomplete","Complete")</f>
        <v>Complete</v>
      </c>
      <c r="I5333" s="68" t="s">
        <v>6525</v>
      </c>
    </row>
    <row r="5334" spans="2:9" ht="15" customHeight="1" x14ac:dyDescent="0.25">
      <c r="B5334" s="7" t="s">
        <v>6523</v>
      </c>
      <c r="C5334" s="5">
        <v>3</v>
      </c>
      <c r="D5334" s="6" t="s">
        <v>8947</v>
      </c>
      <c r="E5334" s="76"/>
      <c r="F5334" s="76" t="str">
        <f>IF(INDEX(I.Electricity.ES4U8C9,3)="","",INDEX(I.Electricity.ES4U8C9,3))</f>
        <v/>
      </c>
      <c r="G5334" s="76"/>
      <c r="H5334" s="5" t="str">
        <f>IF(AND(I.Developer.ES4=TRUE,I.Facility.UnitCount&gt;=8,I.Developer.C9=TRUE,F5334=""),"Incomplete","Complete")</f>
        <v>Complete</v>
      </c>
      <c r="I5334" s="71" t="s">
        <v>6526</v>
      </c>
    </row>
    <row r="5335" spans="2:9" ht="15" customHeight="1" x14ac:dyDescent="0.25">
      <c r="B5335" s="9" t="s">
        <v>6527</v>
      </c>
      <c r="C5335" s="1">
        <v>1</v>
      </c>
      <c r="D5335" s="2" t="s">
        <v>8948</v>
      </c>
      <c r="E5335" s="16"/>
      <c r="F5335" s="16" t="str">
        <f>IF(INDEX(I.Electricity.ES4U9C9,1)="","",INDEX(I.Electricity.ES4U9C9,1))</f>
        <v/>
      </c>
      <c r="G5335" s="16"/>
      <c r="H5335" s="1" t="str">
        <f>IF(AND(I.Developer.ES4=TRUE,I.Facility.UnitCount&gt;=9,I.Developer.C9=TRUE,F5335=""),"Incomplete","Complete")</f>
        <v>Complete</v>
      </c>
      <c r="I5335" s="68" t="s">
        <v>6528</v>
      </c>
    </row>
    <row r="5336" spans="2:9" ht="15" customHeight="1" x14ac:dyDescent="0.25">
      <c r="B5336" s="9" t="s">
        <v>6527</v>
      </c>
      <c r="C5336" s="1">
        <v>2</v>
      </c>
      <c r="D5336" s="2" t="s">
        <v>8948</v>
      </c>
      <c r="E5336" s="16"/>
      <c r="F5336" s="16" t="str">
        <f>IF(INDEX(I.Electricity.ES4U9C9,2)="","",INDEX(I.Electricity.ES4U9C9,2))</f>
        <v/>
      </c>
      <c r="G5336" s="16"/>
      <c r="H5336" s="1" t="str">
        <f>IF(AND(I.Developer.ES4=TRUE,I.Facility.UnitCount&gt;=9,I.Developer.C9=TRUE,F5336=""),"Incomplete","Complete")</f>
        <v>Complete</v>
      </c>
      <c r="I5336" s="68" t="s">
        <v>6529</v>
      </c>
    </row>
    <row r="5337" spans="2:9" ht="15" customHeight="1" x14ac:dyDescent="0.25">
      <c r="B5337" s="7" t="s">
        <v>6527</v>
      </c>
      <c r="C5337" s="5">
        <v>3</v>
      </c>
      <c r="D5337" s="6" t="s">
        <v>8948</v>
      </c>
      <c r="E5337" s="76"/>
      <c r="F5337" s="76" t="str">
        <f>IF(INDEX(I.Electricity.ES4U9C9,3)="","",INDEX(I.Electricity.ES4U9C9,3))</f>
        <v/>
      </c>
      <c r="G5337" s="76"/>
      <c r="H5337" s="5" t="str">
        <f>IF(AND(I.Developer.ES4=TRUE,I.Facility.UnitCount&gt;=9,I.Developer.C9=TRUE,F5337=""),"Incomplete","Complete")</f>
        <v>Complete</v>
      </c>
      <c r="I5337" s="71" t="s">
        <v>6530</v>
      </c>
    </row>
    <row r="5338" spans="2:9" ht="15" customHeight="1" x14ac:dyDescent="0.25">
      <c r="B5338" s="9" t="s">
        <v>6531</v>
      </c>
      <c r="C5338" s="1">
        <v>1</v>
      </c>
      <c r="D5338" s="2" t="s">
        <v>8949</v>
      </c>
      <c r="E5338" s="16"/>
      <c r="F5338" s="16" t="str">
        <f>IF(INDEX(I.Electricity.ES4U10C9,1)="","",INDEX(I.Electricity.ES4U10C9,1))</f>
        <v/>
      </c>
      <c r="G5338" s="16"/>
      <c r="H5338" s="1" t="str">
        <f>IF(AND(I.Developer.ES4=TRUE,I.Facility.UnitCount&gt;=10,I.Developer.C9=TRUE,F5338=""),"Incomplete","Complete")</f>
        <v>Complete</v>
      </c>
      <c r="I5338" s="68" t="s">
        <v>6532</v>
      </c>
    </row>
    <row r="5339" spans="2:9" ht="15" customHeight="1" x14ac:dyDescent="0.25">
      <c r="B5339" s="9" t="s">
        <v>6531</v>
      </c>
      <c r="C5339" s="1">
        <v>2</v>
      </c>
      <c r="D5339" s="2" t="s">
        <v>8949</v>
      </c>
      <c r="E5339" s="16"/>
      <c r="F5339" s="16" t="str">
        <f>IF(INDEX(I.Electricity.ES4U10C9,2)="","",INDEX(I.Electricity.ES4U10C9,2))</f>
        <v/>
      </c>
      <c r="G5339" s="16"/>
      <c r="H5339" s="1" t="str">
        <f>IF(AND(I.Developer.ES4=TRUE,I.Facility.UnitCount&gt;=10,I.Developer.C9=TRUE,F5339=""),"Incomplete","Complete")</f>
        <v>Complete</v>
      </c>
      <c r="I5339" s="68" t="s">
        <v>6533</v>
      </c>
    </row>
    <row r="5340" spans="2:9" ht="15" customHeight="1" x14ac:dyDescent="0.25">
      <c r="B5340" s="7" t="s">
        <v>6531</v>
      </c>
      <c r="C5340" s="5">
        <v>3</v>
      </c>
      <c r="D5340" s="6" t="s">
        <v>8949</v>
      </c>
      <c r="E5340" s="76"/>
      <c r="F5340" s="76" t="str">
        <f>IF(INDEX(I.Electricity.ES4U10C9,3)="","",INDEX(I.Electricity.ES4U10C9,3))</f>
        <v/>
      </c>
      <c r="G5340" s="76"/>
      <c r="H5340" s="5" t="str">
        <f>IF(AND(I.Developer.ES4=TRUE,I.Facility.UnitCount&gt;=10,I.Developer.C9=TRUE,F5340=""),"Incomplete","Complete")</f>
        <v>Complete</v>
      </c>
      <c r="I5340" s="71" t="s">
        <v>6534</v>
      </c>
    </row>
    <row r="5341" spans="2:9" ht="15" customHeight="1" x14ac:dyDescent="0.25">
      <c r="B5341" s="28" t="s">
        <v>6535</v>
      </c>
      <c r="C5341" s="26">
        <v>1</v>
      </c>
      <c r="D5341" s="27" t="s">
        <v>8950</v>
      </c>
      <c r="E5341" s="77"/>
      <c r="F5341" s="77" t="str">
        <f>IF(INDEX(I.Electricity.ES4U11C9,1)="","",INDEX(I.Electricity.ES4U11C9,1))</f>
        <v/>
      </c>
      <c r="G5341" s="77"/>
      <c r="H5341" s="26" t="str">
        <f>IF(AND(I.Developer.ES4=TRUE,I.Facility.UnitCount&gt;=11,I.Developer.C9=TRUE,F5341=""),"Incomplete","Complete")</f>
        <v>Complete</v>
      </c>
      <c r="I5341" s="67" t="s">
        <v>6536</v>
      </c>
    </row>
    <row r="5342" spans="2:9" ht="15" customHeight="1" x14ac:dyDescent="0.25">
      <c r="B5342" s="9" t="s">
        <v>6535</v>
      </c>
      <c r="C5342" s="1">
        <v>2</v>
      </c>
      <c r="D5342" s="2" t="s">
        <v>8950</v>
      </c>
      <c r="E5342" s="16"/>
      <c r="F5342" s="16" t="str">
        <f>IF(INDEX(I.Electricity.ES4U11C9,2)="","",INDEX(I.Electricity.ES4U11C9,2))</f>
        <v/>
      </c>
      <c r="G5342" s="16"/>
      <c r="H5342" s="1" t="str">
        <f>IF(AND(I.Developer.ES4=TRUE,I.Facility.UnitCount&gt;=11,I.Developer.C9=TRUE,F5342=""),"Incomplete","Complete")</f>
        <v>Complete</v>
      </c>
      <c r="I5342" s="68" t="s">
        <v>6537</v>
      </c>
    </row>
    <row r="5343" spans="2:9" ht="15" customHeight="1" x14ac:dyDescent="0.25">
      <c r="B5343" s="7" t="s">
        <v>6535</v>
      </c>
      <c r="C5343" s="5">
        <v>3</v>
      </c>
      <c r="D5343" s="6" t="s">
        <v>8950</v>
      </c>
      <c r="E5343" s="76"/>
      <c r="F5343" s="76" t="str">
        <f>IF(INDEX(I.Electricity.ES4U11C9,3)="","",INDEX(I.Electricity.ES4U11C9,3))</f>
        <v/>
      </c>
      <c r="G5343" s="76"/>
      <c r="H5343" s="5" t="str">
        <f>IF(AND(I.Developer.ES4=TRUE,I.Facility.UnitCount&gt;=11,I.Developer.C9=TRUE,F5343=""),"Incomplete","Complete")</f>
        <v>Complete</v>
      </c>
      <c r="I5343" s="71" t="s">
        <v>6538</v>
      </c>
    </row>
    <row r="5344" spans="2:9" ht="15" customHeight="1" x14ac:dyDescent="0.25">
      <c r="B5344" s="9" t="s">
        <v>6539</v>
      </c>
      <c r="C5344" s="1">
        <v>1</v>
      </c>
      <c r="D5344" s="2" t="s">
        <v>8951</v>
      </c>
      <c r="E5344" s="16"/>
      <c r="F5344" s="16" t="str">
        <f>IF(INDEX(I.Electricity.ES4U12C9,1)="","",INDEX(I.Electricity.ES4U12C9,1))</f>
        <v/>
      </c>
      <c r="G5344" s="16"/>
      <c r="H5344" s="1" t="str">
        <f>IF(AND(I.Developer.ES4=TRUE,I.Facility.UnitCount&gt;=12,I.Developer.C9=TRUE,F5344=""),"Incomplete","Complete")</f>
        <v>Complete</v>
      </c>
      <c r="I5344" s="68" t="s">
        <v>6540</v>
      </c>
    </row>
    <row r="5345" spans="2:9" ht="15" customHeight="1" x14ac:dyDescent="0.25">
      <c r="B5345" s="9" t="s">
        <v>6539</v>
      </c>
      <c r="C5345" s="1">
        <v>2</v>
      </c>
      <c r="D5345" s="2" t="s">
        <v>8951</v>
      </c>
      <c r="E5345" s="16"/>
      <c r="F5345" s="16" t="str">
        <f>IF(INDEX(I.Electricity.ES4U12C9,2)="","",INDEX(I.Electricity.ES4U12C9,2))</f>
        <v/>
      </c>
      <c r="G5345" s="16"/>
      <c r="H5345" s="1" t="str">
        <f>IF(AND(I.Developer.ES4=TRUE,I.Facility.UnitCount&gt;=12,I.Developer.C9=TRUE,F5345=""),"Incomplete","Complete")</f>
        <v>Complete</v>
      </c>
      <c r="I5345" s="68" t="s">
        <v>6541</v>
      </c>
    </row>
    <row r="5346" spans="2:9" ht="15" customHeight="1" x14ac:dyDescent="0.25">
      <c r="B5346" s="7" t="s">
        <v>6539</v>
      </c>
      <c r="C5346" s="5">
        <v>3</v>
      </c>
      <c r="D5346" s="6" t="s">
        <v>8951</v>
      </c>
      <c r="E5346" s="76"/>
      <c r="F5346" s="76" t="str">
        <f>IF(INDEX(I.Electricity.ES4U12C9,3)="","",INDEX(I.Electricity.ES4U12C9,3))</f>
        <v/>
      </c>
      <c r="G5346" s="76"/>
      <c r="H5346" s="5" t="str">
        <f>IF(AND(I.Developer.ES4=TRUE,I.Facility.UnitCount&gt;=12,I.Developer.C9=TRUE,F5346=""),"Incomplete","Complete")</f>
        <v>Complete</v>
      </c>
      <c r="I5346" s="71" t="s">
        <v>6542</v>
      </c>
    </row>
    <row r="5347" spans="2:9" ht="15" customHeight="1" x14ac:dyDescent="0.25">
      <c r="B5347" s="9" t="s">
        <v>6543</v>
      </c>
      <c r="C5347" s="1">
        <v>1</v>
      </c>
      <c r="D5347" s="2" t="s">
        <v>8952</v>
      </c>
      <c r="E5347" s="16"/>
      <c r="F5347" s="16" t="str">
        <f>IF(INDEX(I.Electricity.ES4U13C9,1)="","",INDEX(I.Electricity.ES4U13C9,1))</f>
        <v/>
      </c>
      <c r="G5347" s="16"/>
      <c r="H5347" s="1" t="str">
        <f>IF(AND(I.Developer.ES4=TRUE,I.Facility.UnitCount&gt;=13,I.Developer.C9=TRUE,F5347=""),"Incomplete","Complete")</f>
        <v>Complete</v>
      </c>
      <c r="I5347" s="68" t="s">
        <v>6544</v>
      </c>
    </row>
    <row r="5348" spans="2:9" ht="15" customHeight="1" x14ac:dyDescent="0.25">
      <c r="B5348" s="9" t="s">
        <v>6543</v>
      </c>
      <c r="C5348" s="1">
        <v>2</v>
      </c>
      <c r="D5348" s="2" t="s">
        <v>8952</v>
      </c>
      <c r="E5348" s="16"/>
      <c r="F5348" s="16" t="str">
        <f>IF(INDEX(I.Electricity.ES4U13C9,2)="","",INDEX(I.Electricity.ES4U13C9,2))</f>
        <v/>
      </c>
      <c r="G5348" s="16"/>
      <c r="H5348" s="1" t="str">
        <f>IF(AND(I.Developer.ES4=TRUE,I.Facility.UnitCount&gt;=13,I.Developer.C9=TRUE,F5348=""),"Incomplete","Complete")</f>
        <v>Complete</v>
      </c>
      <c r="I5348" s="68" t="s">
        <v>6545</v>
      </c>
    </row>
    <row r="5349" spans="2:9" ht="15" customHeight="1" x14ac:dyDescent="0.25">
      <c r="B5349" s="7" t="s">
        <v>6543</v>
      </c>
      <c r="C5349" s="5">
        <v>3</v>
      </c>
      <c r="D5349" s="6" t="s">
        <v>8952</v>
      </c>
      <c r="E5349" s="76"/>
      <c r="F5349" s="76" t="str">
        <f>IF(INDEX(I.Electricity.ES4U13C9,3)="","",INDEX(I.Electricity.ES4U13C9,3))</f>
        <v/>
      </c>
      <c r="G5349" s="76"/>
      <c r="H5349" s="5" t="str">
        <f>IF(AND(I.Developer.ES4=TRUE,I.Facility.UnitCount&gt;=13,I.Developer.C9=TRUE,F5349=""),"Incomplete","Complete")</f>
        <v>Complete</v>
      </c>
      <c r="I5349" s="71" t="s">
        <v>6546</v>
      </c>
    </row>
    <row r="5350" spans="2:9" ht="15" customHeight="1" x14ac:dyDescent="0.25">
      <c r="B5350" s="9" t="s">
        <v>6547</v>
      </c>
      <c r="C5350" s="1">
        <v>1</v>
      </c>
      <c r="D5350" s="2" t="s">
        <v>8953</v>
      </c>
      <c r="E5350" s="16"/>
      <c r="F5350" s="16" t="str">
        <f>IF(INDEX(I.Electricity.ES4U14C9,1)="","",INDEX(I.Electricity.ES4U14C9,1))</f>
        <v/>
      </c>
      <c r="G5350" s="16"/>
      <c r="H5350" s="1" t="str">
        <f>IF(AND(I.Developer.ES4=TRUE,I.Facility.UnitCount&gt;=14,I.Developer.C9=TRUE,F5350=""),"Incomplete","Complete")</f>
        <v>Complete</v>
      </c>
      <c r="I5350" s="68" t="s">
        <v>6548</v>
      </c>
    </row>
    <row r="5351" spans="2:9" ht="15" customHeight="1" x14ac:dyDescent="0.25">
      <c r="B5351" s="9" t="s">
        <v>6547</v>
      </c>
      <c r="C5351" s="1">
        <v>2</v>
      </c>
      <c r="D5351" s="2" t="s">
        <v>8953</v>
      </c>
      <c r="E5351" s="16"/>
      <c r="F5351" s="16" t="str">
        <f>IF(INDEX(I.Electricity.ES4U14C9,2)="","",INDEX(I.Electricity.ES4U14C9,2))</f>
        <v/>
      </c>
      <c r="G5351" s="16"/>
      <c r="H5351" s="1" t="str">
        <f>IF(AND(I.Developer.ES4=TRUE,I.Facility.UnitCount&gt;=14,I.Developer.C9=TRUE,F5351=""),"Incomplete","Complete")</f>
        <v>Complete</v>
      </c>
      <c r="I5351" s="68" t="s">
        <v>6549</v>
      </c>
    </row>
    <row r="5352" spans="2:9" ht="15" customHeight="1" x14ac:dyDescent="0.25">
      <c r="B5352" s="7" t="s">
        <v>6547</v>
      </c>
      <c r="C5352" s="5">
        <v>3</v>
      </c>
      <c r="D5352" s="6" t="s">
        <v>8953</v>
      </c>
      <c r="E5352" s="76"/>
      <c r="F5352" s="76" t="str">
        <f>IF(INDEX(I.Electricity.ES4U14C9,3)="","",INDEX(I.Electricity.ES4U14C9,3))</f>
        <v/>
      </c>
      <c r="G5352" s="76"/>
      <c r="H5352" s="5" t="str">
        <f>IF(AND(I.Developer.ES4=TRUE,I.Facility.UnitCount&gt;=14,I.Developer.C9=TRUE,F5352=""),"Incomplete","Complete")</f>
        <v>Complete</v>
      </c>
      <c r="I5352" s="71" t="s">
        <v>6550</v>
      </c>
    </row>
    <row r="5353" spans="2:9" ht="15" customHeight="1" x14ac:dyDescent="0.25">
      <c r="B5353" s="9" t="s">
        <v>6551</v>
      </c>
      <c r="C5353" s="1">
        <v>1</v>
      </c>
      <c r="D5353" s="2" t="s">
        <v>8954</v>
      </c>
      <c r="E5353" s="16"/>
      <c r="F5353" s="16" t="str">
        <f>IF(INDEX(I.Electricity.ES4U15C9,1)="","",INDEX(I.Electricity.ES4U15C9,1))</f>
        <v/>
      </c>
      <c r="G5353" s="16"/>
      <c r="H5353" s="1" t="str">
        <f>IF(AND(I.Developer.ES4=TRUE,I.Facility.UnitCount&gt;=15,I.Developer.C9=TRUE,F5353=""),"Incomplete","Complete")</f>
        <v>Complete</v>
      </c>
      <c r="I5353" s="68" t="s">
        <v>6552</v>
      </c>
    </row>
    <row r="5354" spans="2:9" ht="15" customHeight="1" x14ac:dyDescent="0.25">
      <c r="B5354" s="9" t="s">
        <v>6551</v>
      </c>
      <c r="C5354" s="1">
        <v>2</v>
      </c>
      <c r="D5354" s="2" t="s">
        <v>8954</v>
      </c>
      <c r="E5354" s="16"/>
      <c r="F5354" s="16" t="str">
        <f>IF(INDEX(I.Electricity.ES4U15C9,2)="","",INDEX(I.Electricity.ES4U15C9,2))</f>
        <v/>
      </c>
      <c r="G5354" s="16"/>
      <c r="H5354" s="1" t="str">
        <f>IF(AND(I.Developer.ES4=TRUE,I.Facility.UnitCount&gt;=15,I.Developer.C9=TRUE,F5354=""),"Incomplete","Complete")</f>
        <v>Complete</v>
      </c>
      <c r="I5354" s="68" t="s">
        <v>6553</v>
      </c>
    </row>
    <row r="5355" spans="2:9" ht="15" customHeight="1" x14ac:dyDescent="0.25">
      <c r="B5355" s="7" t="s">
        <v>6551</v>
      </c>
      <c r="C5355" s="5">
        <v>3</v>
      </c>
      <c r="D5355" s="6" t="s">
        <v>8954</v>
      </c>
      <c r="E5355" s="76"/>
      <c r="F5355" s="76" t="str">
        <f>IF(INDEX(I.Electricity.ES4U15C9,3)="","",INDEX(I.Electricity.ES4U15C9,3))</f>
        <v/>
      </c>
      <c r="G5355" s="76"/>
      <c r="H5355" s="5" t="str">
        <f>IF(AND(I.Developer.ES4=TRUE,I.Facility.UnitCount&gt;=15,I.Developer.C9=TRUE,F5355=""),"Incomplete","Complete")</f>
        <v>Complete</v>
      </c>
      <c r="I5355" s="71" t="s">
        <v>6554</v>
      </c>
    </row>
    <row r="5356" spans="2:9" ht="15" customHeight="1" x14ac:dyDescent="0.25">
      <c r="B5356" s="9" t="s">
        <v>6555</v>
      </c>
      <c r="C5356" s="1">
        <v>1</v>
      </c>
      <c r="D5356" s="2" t="s">
        <v>8955</v>
      </c>
      <c r="E5356" s="16"/>
      <c r="F5356" s="16" t="str">
        <f>IF(INDEX(I.Electricity.ES4U16C9,1)="","",INDEX(I.Electricity.ES4U16C9,1))</f>
        <v/>
      </c>
      <c r="G5356" s="16"/>
      <c r="H5356" s="1" t="str">
        <f>IF(AND(I.Developer.ES4=TRUE,I.Facility.UnitCount&gt;=16,I.Developer.C9=TRUE,F5356=""),"Incomplete","Complete")</f>
        <v>Complete</v>
      </c>
      <c r="I5356" s="68" t="s">
        <v>6556</v>
      </c>
    </row>
    <row r="5357" spans="2:9" ht="15" customHeight="1" x14ac:dyDescent="0.25">
      <c r="B5357" s="9" t="s">
        <v>6555</v>
      </c>
      <c r="C5357" s="1">
        <v>2</v>
      </c>
      <c r="D5357" s="2" t="s">
        <v>8955</v>
      </c>
      <c r="E5357" s="16"/>
      <c r="F5357" s="16" t="str">
        <f>IF(INDEX(I.Electricity.ES4U16C9,2)="","",INDEX(I.Electricity.ES4U16C9,2))</f>
        <v/>
      </c>
      <c r="G5357" s="16"/>
      <c r="H5357" s="1" t="str">
        <f>IF(AND(I.Developer.ES4=TRUE,I.Facility.UnitCount&gt;=16,I.Developer.C9=TRUE,F5357=""),"Incomplete","Complete")</f>
        <v>Complete</v>
      </c>
      <c r="I5357" s="68" t="s">
        <v>6557</v>
      </c>
    </row>
    <row r="5358" spans="2:9" ht="15" customHeight="1" x14ac:dyDescent="0.25">
      <c r="B5358" s="7" t="s">
        <v>6555</v>
      </c>
      <c r="C5358" s="5">
        <v>3</v>
      </c>
      <c r="D5358" s="6" t="s">
        <v>8955</v>
      </c>
      <c r="E5358" s="76"/>
      <c r="F5358" s="76" t="str">
        <f>IF(INDEX(I.Electricity.ES4U16C9,3)="","",INDEX(I.Electricity.ES4U16C9,3))</f>
        <v/>
      </c>
      <c r="G5358" s="76"/>
      <c r="H5358" s="5" t="str">
        <f>IF(AND(I.Developer.ES4=TRUE,I.Facility.UnitCount&gt;=16,I.Developer.C9=TRUE,F5358=""),"Incomplete","Complete")</f>
        <v>Complete</v>
      </c>
      <c r="I5358" s="71" t="s">
        <v>6558</v>
      </c>
    </row>
    <row r="5359" spans="2:9" ht="15" customHeight="1" x14ac:dyDescent="0.25">
      <c r="B5359" s="9" t="s">
        <v>6559</v>
      </c>
      <c r="C5359" s="1">
        <v>1</v>
      </c>
      <c r="D5359" s="2" t="s">
        <v>8956</v>
      </c>
      <c r="E5359" s="16"/>
      <c r="F5359" s="16" t="str">
        <f>IF(INDEX(I.Electricity.ES4U17C9,1)="","",INDEX(I.Electricity.ES4U17C9,1))</f>
        <v/>
      </c>
      <c r="G5359" s="16"/>
      <c r="H5359" s="1" t="str">
        <f>IF(AND(I.Developer.ES4=TRUE,I.Facility.UnitCount&gt;=17,I.Developer.C9=TRUE,F5359=""),"Incomplete","Complete")</f>
        <v>Complete</v>
      </c>
      <c r="I5359" s="68" t="s">
        <v>6560</v>
      </c>
    </row>
    <row r="5360" spans="2:9" ht="15" customHeight="1" x14ac:dyDescent="0.25">
      <c r="B5360" s="9" t="s">
        <v>6559</v>
      </c>
      <c r="C5360" s="1">
        <v>2</v>
      </c>
      <c r="D5360" s="2" t="s">
        <v>8956</v>
      </c>
      <c r="E5360" s="16"/>
      <c r="F5360" s="16" t="str">
        <f>IF(INDEX(I.Electricity.ES4U17C9,2)="","",INDEX(I.Electricity.ES4U17C9,2))</f>
        <v/>
      </c>
      <c r="G5360" s="16"/>
      <c r="H5360" s="1" t="str">
        <f>IF(AND(I.Developer.ES4=TRUE,I.Facility.UnitCount&gt;=17,I.Developer.C9=TRUE,F5360=""),"Incomplete","Complete")</f>
        <v>Complete</v>
      </c>
      <c r="I5360" s="68" t="s">
        <v>6561</v>
      </c>
    </row>
    <row r="5361" spans="2:9" ht="15" customHeight="1" x14ac:dyDescent="0.25">
      <c r="B5361" s="7" t="s">
        <v>6559</v>
      </c>
      <c r="C5361" s="5">
        <v>3</v>
      </c>
      <c r="D5361" s="6" t="s">
        <v>8956</v>
      </c>
      <c r="E5361" s="76"/>
      <c r="F5361" s="76" t="str">
        <f>IF(INDEX(I.Electricity.ES4U17C9,3)="","",INDEX(I.Electricity.ES4U17C9,3))</f>
        <v/>
      </c>
      <c r="G5361" s="76"/>
      <c r="H5361" s="5" t="str">
        <f>IF(AND(I.Developer.ES4=TRUE,I.Facility.UnitCount&gt;=17,I.Developer.C9=TRUE,F5361=""),"Incomplete","Complete")</f>
        <v>Complete</v>
      </c>
      <c r="I5361" s="71" t="s">
        <v>6562</v>
      </c>
    </row>
    <row r="5362" spans="2:9" ht="15" customHeight="1" x14ac:dyDescent="0.25">
      <c r="B5362" s="9" t="s">
        <v>6563</v>
      </c>
      <c r="C5362" s="1">
        <v>1</v>
      </c>
      <c r="D5362" s="2" t="s">
        <v>8957</v>
      </c>
      <c r="E5362" s="16"/>
      <c r="F5362" s="16" t="str">
        <f>IF(INDEX(I.Electricity.ES4U18C9,1)="","",INDEX(I.Electricity.ES4U18C9,1))</f>
        <v/>
      </c>
      <c r="G5362" s="16"/>
      <c r="H5362" s="1" t="str">
        <f>IF(AND(I.Developer.ES4=TRUE,I.Facility.UnitCount&gt;=18,I.Developer.C9=TRUE,F5362=""),"Incomplete","Complete")</f>
        <v>Complete</v>
      </c>
      <c r="I5362" s="68" t="s">
        <v>6564</v>
      </c>
    </row>
    <row r="5363" spans="2:9" ht="15" customHeight="1" x14ac:dyDescent="0.25">
      <c r="B5363" s="9" t="s">
        <v>6563</v>
      </c>
      <c r="C5363" s="1">
        <v>2</v>
      </c>
      <c r="D5363" s="2" t="s">
        <v>8957</v>
      </c>
      <c r="E5363" s="16"/>
      <c r="F5363" s="16" t="str">
        <f>IF(INDEX(I.Electricity.ES4U18C9,2)="","",INDEX(I.Electricity.ES4U18C9,2))</f>
        <v/>
      </c>
      <c r="G5363" s="16"/>
      <c r="H5363" s="1" t="str">
        <f>IF(AND(I.Developer.ES4=TRUE,I.Facility.UnitCount&gt;=18,I.Developer.C9=TRUE,F5363=""),"Incomplete","Complete")</f>
        <v>Complete</v>
      </c>
      <c r="I5363" s="68" t="s">
        <v>6565</v>
      </c>
    </row>
    <row r="5364" spans="2:9" ht="15" customHeight="1" x14ac:dyDescent="0.25">
      <c r="B5364" s="7" t="s">
        <v>6563</v>
      </c>
      <c r="C5364" s="5">
        <v>3</v>
      </c>
      <c r="D5364" s="6" t="s">
        <v>8957</v>
      </c>
      <c r="E5364" s="76"/>
      <c r="F5364" s="76" t="str">
        <f>IF(INDEX(I.Electricity.ES4U18C9,3)="","",INDEX(I.Electricity.ES4U18C9,3))</f>
        <v/>
      </c>
      <c r="G5364" s="76"/>
      <c r="H5364" s="5" t="str">
        <f>IF(AND(I.Developer.ES4=TRUE,I.Facility.UnitCount&gt;=18,I.Developer.C9=TRUE,F5364=""),"Incomplete","Complete")</f>
        <v>Complete</v>
      </c>
      <c r="I5364" s="71" t="s">
        <v>6566</v>
      </c>
    </row>
    <row r="5365" spans="2:9" ht="15" customHeight="1" x14ac:dyDescent="0.25">
      <c r="B5365" s="9" t="s">
        <v>6567</v>
      </c>
      <c r="C5365" s="1">
        <v>1</v>
      </c>
      <c r="D5365" s="2" t="s">
        <v>8958</v>
      </c>
      <c r="E5365" s="16"/>
      <c r="F5365" s="16" t="str">
        <f>IF(INDEX(I.Electricity.ES4U19C9,1)="","",INDEX(I.Electricity.ES4U19C9,1))</f>
        <v/>
      </c>
      <c r="G5365" s="16"/>
      <c r="H5365" s="1" t="str">
        <f>IF(AND(I.Developer.ES4=TRUE,I.Facility.UnitCount&gt;=19,I.Developer.C9=TRUE,F5365=""),"Incomplete","Complete")</f>
        <v>Complete</v>
      </c>
      <c r="I5365" s="68" t="s">
        <v>6568</v>
      </c>
    </row>
    <row r="5366" spans="2:9" ht="15" customHeight="1" x14ac:dyDescent="0.25">
      <c r="B5366" s="9" t="s">
        <v>6567</v>
      </c>
      <c r="C5366" s="1">
        <v>2</v>
      </c>
      <c r="D5366" s="2" t="s">
        <v>8958</v>
      </c>
      <c r="E5366" s="16"/>
      <c r="F5366" s="16" t="str">
        <f>IF(INDEX(I.Electricity.ES4U19C9,2)="","",INDEX(I.Electricity.ES4U19C9,2))</f>
        <v/>
      </c>
      <c r="G5366" s="16"/>
      <c r="H5366" s="1" t="str">
        <f>IF(AND(I.Developer.ES4=TRUE,I.Facility.UnitCount&gt;=19,I.Developer.C9=TRUE,F5366=""),"Incomplete","Complete")</f>
        <v>Complete</v>
      </c>
      <c r="I5366" s="68" t="s">
        <v>6569</v>
      </c>
    </row>
    <row r="5367" spans="2:9" ht="15" customHeight="1" x14ac:dyDescent="0.25">
      <c r="B5367" s="7" t="s">
        <v>6567</v>
      </c>
      <c r="C5367" s="5">
        <v>3</v>
      </c>
      <c r="D5367" s="6" t="s">
        <v>8958</v>
      </c>
      <c r="E5367" s="76"/>
      <c r="F5367" s="76" t="str">
        <f>IF(INDEX(I.Electricity.ES4U19C9,3)="","",INDEX(I.Electricity.ES4U19C9,3))</f>
        <v/>
      </c>
      <c r="G5367" s="76"/>
      <c r="H5367" s="5" t="str">
        <f>IF(AND(I.Developer.ES4=TRUE,I.Facility.UnitCount&gt;=19,I.Developer.C9=TRUE,F5367=""),"Incomplete","Complete")</f>
        <v>Complete</v>
      </c>
      <c r="I5367" s="71" t="s">
        <v>6570</v>
      </c>
    </row>
    <row r="5368" spans="2:9" ht="15" customHeight="1" x14ac:dyDescent="0.25">
      <c r="B5368" s="9" t="s">
        <v>6571</v>
      </c>
      <c r="C5368" s="1">
        <v>1</v>
      </c>
      <c r="D5368" s="2" t="s">
        <v>8959</v>
      </c>
      <c r="E5368" s="16"/>
      <c r="F5368" s="16" t="str">
        <f>IF(INDEX(I.Electricity.ES4U20C9,1)="","",INDEX(I.Electricity.ES4U20C9,1))</f>
        <v/>
      </c>
      <c r="G5368" s="16"/>
      <c r="H5368" s="1" t="str">
        <f>IF(AND(I.Developer.ES4=TRUE,I.Facility.UnitCount&gt;=20,I.Developer.C9=TRUE,F5368=""),"Incomplete","Complete")</f>
        <v>Complete</v>
      </c>
      <c r="I5368" s="68" t="s">
        <v>6572</v>
      </c>
    </row>
    <row r="5369" spans="2:9" ht="15" customHeight="1" x14ac:dyDescent="0.25">
      <c r="B5369" s="9" t="s">
        <v>6571</v>
      </c>
      <c r="C5369" s="1">
        <v>2</v>
      </c>
      <c r="D5369" s="2" t="s">
        <v>8959</v>
      </c>
      <c r="E5369" s="16"/>
      <c r="F5369" s="16" t="str">
        <f>IF(INDEX(I.Electricity.ES4U20C9,2)="","",INDEX(I.Electricity.ES4U20C9,2))</f>
        <v/>
      </c>
      <c r="G5369" s="16"/>
      <c r="H5369" s="1" t="str">
        <f>IF(AND(I.Developer.ES4=TRUE,I.Facility.UnitCount&gt;=20,I.Developer.C9=TRUE,F5369=""),"Incomplete","Complete")</f>
        <v>Complete</v>
      </c>
      <c r="I5369" s="68" t="s">
        <v>6573</v>
      </c>
    </row>
    <row r="5370" spans="2:9" ht="15" customHeight="1" x14ac:dyDescent="0.25">
      <c r="B5370" s="7" t="s">
        <v>6571</v>
      </c>
      <c r="C5370" s="5">
        <v>3</v>
      </c>
      <c r="D5370" s="6" t="s">
        <v>8959</v>
      </c>
      <c r="E5370" s="76"/>
      <c r="F5370" s="76" t="str">
        <f>IF(INDEX(I.Electricity.ES4U20C9,3)="","",INDEX(I.Electricity.ES4U20C9,3))</f>
        <v/>
      </c>
      <c r="G5370" s="76"/>
      <c r="H5370" s="5" t="str">
        <f>IF(AND(I.Developer.ES4=TRUE,I.Facility.UnitCount&gt;=20,I.Developer.C9=TRUE,F5370=""),"Incomplete","Complete")</f>
        <v>Complete</v>
      </c>
      <c r="I5370" s="71" t="s">
        <v>6574</v>
      </c>
    </row>
    <row r="5371" spans="2:9" ht="15" customHeight="1" x14ac:dyDescent="0.25">
      <c r="B5371" s="9" t="s">
        <v>6575</v>
      </c>
      <c r="C5371" s="1">
        <v>1</v>
      </c>
      <c r="D5371" s="2" t="s">
        <v>8960</v>
      </c>
      <c r="E5371" s="16"/>
      <c r="F5371" s="16" t="str">
        <f>IF(I.Electricity.ES5U1Quantity="","",I.Electricity.ES5U1Quantity)</f>
        <v/>
      </c>
      <c r="G5371" s="16"/>
      <c r="H5371" s="1" t="str">
        <f>IF(AND(I.Developer.ES5=TRUE,I.Facility.UnitCount&gt;=1,I.Electricity.ES5U1Quantity=""),"Incomplete","Complete")</f>
        <v>Complete</v>
      </c>
      <c r="I5371" s="68" t="s">
        <v>6576</v>
      </c>
    </row>
    <row r="5372" spans="2:9" ht="15" customHeight="1" x14ac:dyDescent="0.25">
      <c r="B5372" s="9" t="s">
        <v>6577</v>
      </c>
      <c r="C5372" s="1">
        <v>1</v>
      </c>
      <c r="D5372" s="2" t="s">
        <v>8961</v>
      </c>
      <c r="E5372" s="16"/>
      <c r="F5372" s="16" t="str">
        <f>IF(I.Electricity.ES5U2Quantity="","",I.Electricity.ES5U2Quantity)</f>
        <v/>
      </c>
      <c r="G5372" s="16"/>
      <c r="H5372" s="1" t="str">
        <f>IF(AND(I.Developer.ES5=TRUE,I.Facility.UnitCount&gt;=2,I.Electricity.ES5U2Quantity=""),"Incomplete","Complete")</f>
        <v>Complete</v>
      </c>
      <c r="I5372" s="68" t="s">
        <v>6578</v>
      </c>
    </row>
    <row r="5373" spans="2:9" ht="15" customHeight="1" x14ac:dyDescent="0.25">
      <c r="B5373" s="9" t="s">
        <v>6579</v>
      </c>
      <c r="C5373" s="1">
        <v>1</v>
      </c>
      <c r="D5373" s="2" t="s">
        <v>8962</v>
      </c>
      <c r="E5373" s="16"/>
      <c r="F5373" s="16" t="str">
        <f>IF(I.Electricity.ES5U3Quantity="","",I.Electricity.ES5U3Quantity)</f>
        <v/>
      </c>
      <c r="G5373" s="16"/>
      <c r="H5373" s="1" t="str">
        <f>IF(AND(I.Developer.ES5=TRUE,I.Facility.UnitCount&gt;=3,I.Electricity.ES5U3Quantity=""),"Incomplete","Complete")</f>
        <v>Complete</v>
      </c>
      <c r="I5373" s="68" t="s">
        <v>6580</v>
      </c>
    </row>
    <row r="5374" spans="2:9" ht="15" customHeight="1" x14ac:dyDescent="0.25">
      <c r="B5374" s="9" t="s">
        <v>6581</v>
      </c>
      <c r="C5374" s="1">
        <v>1</v>
      </c>
      <c r="D5374" s="2" t="s">
        <v>8963</v>
      </c>
      <c r="E5374" s="16"/>
      <c r="F5374" s="16" t="str">
        <f>IF(I.Electricity.ES5U4Quantity="","",I.Electricity.ES5U4Quantity)</f>
        <v/>
      </c>
      <c r="G5374" s="16"/>
      <c r="H5374" s="1" t="str">
        <f>IF(AND(I.Developer.ES5=TRUE,I.Facility.UnitCount&gt;=4,I.Electricity.ES5U4Quantity=""),"Incomplete","Complete")</f>
        <v>Complete</v>
      </c>
      <c r="I5374" s="68" t="s">
        <v>6582</v>
      </c>
    </row>
    <row r="5375" spans="2:9" ht="15" customHeight="1" x14ac:dyDescent="0.25">
      <c r="B5375" s="9" t="s">
        <v>6583</v>
      </c>
      <c r="C5375" s="1">
        <v>1</v>
      </c>
      <c r="D5375" s="2" t="s">
        <v>8964</v>
      </c>
      <c r="E5375" s="16"/>
      <c r="F5375" s="16" t="str">
        <f>IF(I.Electricity.ES5U5Quantity="","",I.Electricity.ES5U5Quantity)</f>
        <v/>
      </c>
      <c r="G5375" s="16"/>
      <c r="H5375" s="1" t="str">
        <f>IF(AND(I.Developer.ES5=TRUE,I.Facility.UnitCount&gt;=5,I.Electricity.ES5U5Quantity=""),"Incomplete","Complete")</f>
        <v>Complete</v>
      </c>
      <c r="I5375" s="68" t="s">
        <v>6584</v>
      </c>
    </row>
    <row r="5376" spans="2:9" ht="15" customHeight="1" x14ac:dyDescent="0.25">
      <c r="B5376" s="9" t="s">
        <v>6585</v>
      </c>
      <c r="C5376" s="1">
        <v>1</v>
      </c>
      <c r="D5376" s="2" t="s">
        <v>8965</v>
      </c>
      <c r="E5376" s="16"/>
      <c r="F5376" s="16" t="str">
        <f>IF(I.Electricity.ES5U6Quantity="","",I.Electricity.ES5U6Quantity)</f>
        <v/>
      </c>
      <c r="G5376" s="16"/>
      <c r="H5376" s="1" t="str">
        <f>IF(AND(I.Developer.ES5=TRUE,I.Facility.UnitCount&gt;=6,I.Electricity.ES5U6Quantity=""),"Incomplete","Complete")</f>
        <v>Complete</v>
      </c>
      <c r="I5376" s="68" t="s">
        <v>6586</v>
      </c>
    </row>
    <row r="5377" spans="2:9" ht="15" customHeight="1" x14ac:dyDescent="0.25">
      <c r="B5377" s="9" t="s">
        <v>6587</v>
      </c>
      <c r="C5377" s="1">
        <v>1</v>
      </c>
      <c r="D5377" s="2" t="s">
        <v>8966</v>
      </c>
      <c r="E5377" s="16"/>
      <c r="F5377" s="16" t="str">
        <f>IF(I.Electricity.ES5U7Quantity="","",I.Electricity.ES5U7Quantity)</f>
        <v/>
      </c>
      <c r="G5377" s="16"/>
      <c r="H5377" s="1" t="str">
        <f>IF(AND(I.Developer.ES5=TRUE,I.Facility.UnitCount&gt;=7,I.Electricity.ES5U7Quantity=""),"Incomplete","Complete")</f>
        <v>Complete</v>
      </c>
      <c r="I5377" s="68" t="s">
        <v>6588</v>
      </c>
    </row>
    <row r="5378" spans="2:9" ht="15" customHeight="1" x14ac:dyDescent="0.25">
      <c r="B5378" s="9" t="s">
        <v>6589</v>
      </c>
      <c r="C5378" s="1">
        <v>1</v>
      </c>
      <c r="D5378" s="2" t="s">
        <v>8967</v>
      </c>
      <c r="E5378" s="16"/>
      <c r="F5378" s="16" t="str">
        <f>IF(I.Electricity.ES5U8Quantity="","",I.Electricity.ES5U8Quantity)</f>
        <v/>
      </c>
      <c r="G5378" s="16"/>
      <c r="H5378" s="1" t="str">
        <f>IF(AND(I.Developer.ES5=TRUE,I.Facility.UnitCount&gt;=8,I.Electricity.ES5U8Quantity=""),"Incomplete","Complete")</f>
        <v>Complete</v>
      </c>
      <c r="I5378" s="68" t="s">
        <v>6590</v>
      </c>
    </row>
    <row r="5379" spans="2:9" ht="15" customHeight="1" x14ac:dyDescent="0.25">
      <c r="B5379" s="9" t="s">
        <v>6591</v>
      </c>
      <c r="C5379" s="1">
        <v>1</v>
      </c>
      <c r="D5379" s="2" t="s">
        <v>8968</v>
      </c>
      <c r="E5379" s="16"/>
      <c r="F5379" s="16" t="str">
        <f>IF(I.Electricity.ES5U9Quantity="","",I.Electricity.ES5U9Quantity)</f>
        <v/>
      </c>
      <c r="G5379" s="16"/>
      <c r="H5379" s="1" t="str">
        <f>IF(AND(I.Developer.ES5=TRUE,I.Facility.UnitCount&gt;=9,I.Electricity.ES5U9Quantity=""),"Incomplete","Complete")</f>
        <v>Complete</v>
      </c>
      <c r="I5379" s="68" t="s">
        <v>6592</v>
      </c>
    </row>
    <row r="5380" spans="2:9" ht="15" customHeight="1" x14ac:dyDescent="0.25">
      <c r="B5380" s="9" t="s">
        <v>6593</v>
      </c>
      <c r="C5380" s="1">
        <v>1</v>
      </c>
      <c r="D5380" s="2" t="s">
        <v>8969</v>
      </c>
      <c r="E5380" s="16"/>
      <c r="F5380" s="16" t="str">
        <f>IF(I.Electricity.ES5U10Quantity="","",I.Electricity.ES5U10Quantity)</f>
        <v/>
      </c>
      <c r="G5380" s="16"/>
      <c r="H5380" s="1" t="str">
        <f>IF(AND(I.Developer.ES5=TRUE,I.Facility.UnitCount&gt;=10,I.Electricity.ES5U10Quantity=""),"Incomplete","Complete")</f>
        <v>Complete</v>
      </c>
      <c r="I5380" s="68" t="s">
        <v>6594</v>
      </c>
    </row>
    <row r="5381" spans="2:9" ht="15" customHeight="1" x14ac:dyDescent="0.25">
      <c r="B5381" s="9" t="s">
        <v>6595</v>
      </c>
      <c r="C5381" s="1">
        <v>1</v>
      </c>
      <c r="D5381" s="2" t="s">
        <v>8970</v>
      </c>
      <c r="E5381" s="16"/>
      <c r="F5381" s="16" t="str">
        <f>IF(I.Electricity.ES5U11Quantity="","",I.Electricity.ES5U11Quantity)</f>
        <v/>
      </c>
      <c r="G5381" s="16"/>
      <c r="H5381" s="1" t="str">
        <f>IF(AND(I.Developer.ES5=TRUE,I.Facility.UnitCount&gt;=11,I.Electricity.ES5U11Quantity=""),"Incomplete","Complete")</f>
        <v>Complete</v>
      </c>
      <c r="I5381" s="68" t="s">
        <v>6596</v>
      </c>
    </row>
    <row r="5382" spans="2:9" ht="15" customHeight="1" x14ac:dyDescent="0.25">
      <c r="B5382" s="9" t="s">
        <v>6597</v>
      </c>
      <c r="C5382" s="1">
        <v>1</v>
      </c>
      <c r="D5382" s="2" t="s">
        <v>8971</v>
      </c>
      <c r="E5382" s="16"/>
      <c r="F5382" s="16" t="str">
        <f>IF(I.Electricity.ES5U12Quantity="","",I.Electricity.ES5U12Quantity)</f>
        <v/>
      </c>
      <c r="G5382" s="16"/>
      <c r="H5382" s="1" t="str">
        <f>IF(AND(I.Developer.ES5=TRUE,I.Facility.UnitCount&gt;=12,I.Electricity.ES5U12Quantity=""),"Incomplete","Complete")</f>
        <v>Complete</v>
      </c>
      <c r="I5382" s="68" t="s">
        <v>6598</v>
      </c>
    </row>
    <row r="5383" spans="2:9" ht="15" customHeight="1" x14ac:dyDescent="0.25">
      <c r="B5383" s="9" t="s">
        <v>6599</v>
      </c>
      <c r="C5383" s="1">
        <v>1</v>
      </c>
      <c r="D5383" s="2" t="s">
        <v>8972</v>
      </c>
      <c r="E5383" s="16"/>
      <c r="F5383" s="16" t="str">
        <f>IF(I.Electricity.ES5U13Quantity="","",I.Electricity.ES5U13Quantity)</f>
        <v/>
      </c>
      <c r="G5383" s="16"/>
      <c r="H5383" s="1" t="str">
        <f>IF(AND(I.Developer.ES5=TRUE,I.Facility.UnitCount&gt;=13,I.Electricity.ES5U13Quantity=""),"Incomplete","Complete")</f>
        <v>Complete</v>
      </c>
      <c r="I5383" s="68" t="s">
        <v>6600</v>
      </c>
    </row>
    <row r="5384" spans="2:9" ht="15" customHeight="1" x14ac:dyDescent="0.25">
      <c r="B5384" s="9" t="s">
        <v>6601</v>
      </c>
      <c r="C5384" s="1">
        <v>1</v>
      </c>
      <c r="D5384" s="2" t="s">
        <v>8973</v>
      </c>
      <c r="E5384" s="16"/>
      <c r="F5384" s="16" t="str">
        <f>IF(I.Electricity.ES5U14Quantity="","",I.Electricity.ES5U14Quantity)</f>
        <v/>
      </c>
      <c r="G5384" s="16"/>
      <c r="H5384" s="1" t="str">
        <f>IF(AND(I.Developer.ES5=TRUE,I.Facility.UnitCount&gt;=14,I.Electricity.ES5U14Quantity=""),"Incomplete","Complete")</f>
        <v>Complete</v>
      </c>
      <c r="I5384" s="68" t="s">
        <v>6602</v>
      </c>
    </row>
    <row r="5385" spans="2:9" ht="15" customHeight="1" x14ac:dyDescent="0.25">
      <c r="B5385" s="9" t="s">
        <v>6603</v>
      </c>
      <c r="C5385" s="1">
        <v>1</v>
      </c>
      <c r="D5385" s="2" t="s">
        <v>8974</v>
      </c>
      <c r="E5385" s="16"/>
      <c r="F5385" s="16" t="str">
        <f>IF(I.Electricity.ES5U15Quantity="","",I.Electricity.ES5U15Quantity)</f>
        <v/>
      </c>
      <c r="G5385" s="16"/>
      <c r="H5385" s="1" t="str">
        <f>IF(AND(I.Developer.ES5=TRUE,I.Facility.UnitCount&gt;=15,I.Electricity.ES5U15Quantity=""),"Incomplete","Complete")</f>
        <v>Complete</v>
      </c>
      <c r="I5385" s="68" t="s">
        <v>6604</v>
      </c>
    </row>
    <row r="5386" spans="2:9" ht="15" customHeight="1" x14ac:dyDescent="0.25">
      <c r="B5386" s="9" t="s">
        <v>6605</v>
      </c>
      <c r="C5386" s="1">
        <v>1</v>
      </c>
      <c r="D5386" s="2" t="s">
        <v>8975</v>
      </c>
      <c r="E5386" s="16"/>
      <c r="F5386" s="16" t="str">
        <f>IF(I.Electricity.ES5U16Quantity="","",I.Electricity.ES5U16Quantity)</f>
        <v/>
      </c>
      <c r="G5386" s="16"/>
      <c r="H5386" s="1" t="str">
        <f>IF(AND(I.Developer.ES5=TRUE,I.Facility.UnitCount&gt;=16,I.Electricity.ES5U16Quantity=""),"Incomplete","Complete")</f>
        <v>Complete</v>
      </c>
      <c r="I5386" s="68" t="s">
        <v>6606</v>
      </c>
    </row>
    <row r="5387" spans="2:9" ht="15" customHeight="1" x14ac:dyDescent="0.25">
      <c r="B5387" s="9" t="s">
        <v>6607</v>
      </c>
      <c r="C5387" s="1">
        <v>1</v>
      </c>
      <c r="D5387" s="2" t="s">
        <v>8976</v>
      </c>
      <c r="E5387" s="16"/>
      <c r="F5387" s="16" t="str">
        <f>IF(I.Electricity.ES5U17Quantity="","",I.Electricity.ES5U17Quantity)</f>
        <v/>
      </c>
      <c r="G5387" s="16"/>
      <c r="H5387" s="1" t="str">
        <f>IF(AND(I.Developer.ES5=TRUE,I.Facility.UnitCount&gt;=17,I.Electricity.ES5U17Quantity=""),"Incomplete","Complete")</f>
        <v>Complete</v>
      </c>
      <c r="I5387" s="68" t="s">
        <v>6608</v>
      </c>
    </row>
    <row r="5388" spans="2:9" ht="15" customHeight="1" x14ac:dyDescent="0.25">
      <c r="B5388" s="9" t="s">
        <v>6609</v>
      </c>
      <c r="C5388" s="1">
        <v>1</v>
      </c>
      <c r="D5388" s="2" t="s">
        <v>8977</v>
      </c>
      <c r="E5388" s="16"/>
      <c r="F5388" s="16" t="str">
        <f>IF(I.Electricity.ES5U18Quantity="","",I.Electricity.ES5U18Quantity)</f>
        <v/>
      </c>
      <c r="G5388" s="16"/>
      <c r="H5388" s="1" t="str">
        <f>IF(AND(I.Developer.ES5=TRUE,I.Facility.UnitCount&gt;=18,I.Electricity.ES5U18Quantity=""),"Incomplete","Complete")</f>
        <v>Complete</v>
      </c>
      <c r="I5388" s="68" t="s">
        <v>6610</v>
      </c>
    </row>
    <row r="5389" spans="2:9" ht="15" customHeight="1" x14ac:dyDescent="0.25">
      <c r="B5389" s="9" t="s">
        <v>6611</v>
      </c>
      <c r="C5389" s="1">
        <v>1</v>
      </c>
      <c r="D5389" s="2" t="s">
        <v>8978</v>
      </c>
      <c r="E5389" s="16"/>
      <c r="F5389" s="16" t="str">
        <f>IF(I.Electricity.ES5U19Quantity="","",I.Electricity.ES5U19Quantity)</f>
        <v/>
      </c>
      <c r="G5389" s="16"/>
      <c r="H5389" s="1" t="str">
        <f>IF(AND(I.Developer.ES5=TRUE,I.Facility.UnitCount&gt;=19,I.Electricity.ES5U19Quantity=""),"Incomplete","Complete")</f>
        <v>Complete</v>
      </c>
      <c r="I5389" s="68" t="s">
        <v>6612</v>
      </c>
    </row>
    <row r="5390" spans="2:9" ht="15" customHeight="1" x14ac:dyDescent="0.25">
      <c r="B5390" s="7" t="s">
        <v>6613</v>
      </c>
      <c r="C5390" s="5">
        <v>1</v>
      </c>
      <c r="D5390" s="6" t="s">
        <v>8979</v>
      </c>
      <c r="E5390" s="76"/>
      <c r="F5390" s="76" t="str">
        <f>IF(I.Electricity.ES5U20Quantity="","",I.Electricity.ES5U20Quantity)</f>
        <v/>
      </c>
      <c r="G5390" s="76"/>
      <c r="H5390" s="5" t="str">
        <f>IF(AND(I.Developer.ES5=TRUE,I.Facility.UnitCount&gt;=20,I.Electricity.ES5U20Quantity=""),"Incomplete","Complete")</f>
        <v>Complete</v>
      </c>
      <c r="I5390" s="71" t="s">
        <v>6614</v>
      </c>
    </row>
    <row r="5391" spans="2:9" ht="15" customHeight="1" x14ac:dyDescent="0.25">
      <c r="B5391" s="9" t="s">
        <v>6615</v>
      </c>
      <c r="C5391" s="1">
        <v>1</v>
      </c>
      <c r="D5391" s="2" t="s">
        <v>8980</v>
      </c>
      <c r="E5391" s="16"/>
      <c r="F5391" s="16" t="str">
        <f>IF(INDEX(I.Electricity.ES5U1C1,1)="","",INDEX(I.Electricity.ES5U1C1,1))</f>
        <v/>
      </c>
      <c r="G5391" s="16"/>
      <c r="H5391" s="1" t="str">
        <f>IF(AND(I.Developer.ES5=TRUE,I.Facility.UnitCount&gt;=1,I.Developer.C1=TRUE,F5391=""),"Incomplete","Complete")</f>
        <v>Complete</v>
      </c>
      <c r="I5391" s="68" t="s">
        <v>6616</v>
      </c>
    </row>
    <row r="5392" spans="2:9" ht="15" customHeight="1" x14ac:dyDescent="0.25">
      <c r="B5392" s="9" t="s">
        <v>6615</v>
      </c>
      <c r="C5392" s="1">
        <v>2</v>
      </c>
      <c r="D5392" s="2" t="s">
        <v>8980</v>
      </c>
      <c r="E5392" s="16"/>
      <c r="F5392" s="16" t="str">
        <f>IF(INDEX(I.Electricity.ES5U1C1,2)="","",INDEX(I.Electricity.ES5U1C1,2))</f>
        <v/>
      </c>
      <c r="G5392" s="16"/>
      <c r="H5392" s="1" t="str">
        <f>IF(AND(I.Developer.ES5=TRUE,I.Facility.UnitCount&gt;=1,I.Developer.C1=TRUE,F5392=""),"Incomplete","Complete")</f>
        <v>Complete</v>
      </c>
      <c r="I5392" s="68" t="s">
        <v>6617</v>
      </c>
    </row>
    <row r="5393" spans="2:9" ht="15" customHeight="1" x14ac:dyDescent="0.25">
      <c r="B5393" s="7" t="s">
        <v>6615</v>
      </c>
      <c r="C5393" s="5">
        <v>3</v>
      </c>
      <c r="D5393" s="6" t="s">
        <v>8980</v>
      </c>
      <c r="E5393" s="76"/>
      <c r="F5393" s="76" t="str">
        <f>IF(INDEX(I.Electricity.ES5U1C1,3)="","",INDEX(I.Electricity.ES5U1C1,3))</f>
        <v/>
      </c>
      <c r="G5393" s="76"/>
      <c r="H5393" s="5" t="str">
        <f>IF(AND(I.Developer.ES5=TRUE,I.Facility.UnitCount&gt;=1,I.Developer.C1=TRUE,F5393=""),"Incomplete","Complete")</f>
        <v>Complete</v>
      </c>
      <c r="I5393" s="71" t="s">
        <v>6618</v>
      </c>
    </row>
    <row r="5394" spans="2:9" ht="15" customHeight="1" x14ac:dyDescent="0.25">
      <c r="B5394" s="9" t="s">
        <v>6619</v>
      </c>
      <c r="C5394" s="1">
        <v>1</v>
      </c>
      <c r="D5394" s="2" t="s">
        <v>8981</v>
      </c>
      <c r="E5394" s="16"/>
      <c r="F5394" s="16" t="str">
        <f>IF(INDEX(I.Electricity.ES5U2C1,1)="","",INDEX(I.Electricity.ES5U2C1,1))</f>
        <v/>
      </c>
      <c r="G5394" s="16"/>
      <c r="H5394" s="1" t="str">
        <f>IF(AND(I.Developer.ES5=TRUE,I.Facility.UnitCount&gt;=2,I.Developer.C1=TRUE,F5394=""),"Incomplete","Complete")</f>
        <v>Complete</v>
      </c>
      <c r="I5394" s="68" t="s">
        <v>6620</v>
      </c>
    </row>
    <row r="5395" spans="2:9" ht="15" customHeight="1" x14ac:dyDescent="0.25">
      <c r="B5395" s="9" t="s">
        <v>6619</v>
      </c>
      <c r="C5395" s="1">
        <v>2</v>
      </c>
      <c r="D5395" s="2" t="s">
        <v>8981</v>
      </c>
      <c r="E5395" s="16"/>
      <c r="F5395" s="16" t="str">
        <f>IF(INDEX(I.Electricity.ES5U2C1,2)="","",INDEX(I.Electricity.ES5U2C1,2))</f>
        <v/>
      </c>
      <c r="G5395" s="16"/>
      <c r="H5395" s="1" t="str">
        <f>IF(AND(I.Developer.ES5=TRUE,I.Facility.UnitCount&gt;=2,I.Developer.C1=TRUE,F5395=""),"Incomplete","Complete")</f>
        <v>Complete</v>
      </c>
      <c r="I5395" s="68" t="s">
        <v>6621</v>
      </c>
    </row>
    <row r="5396" spans="2:9" ht="15" customHeight="1" x14ac:dyDescent="0.25">
      <c r="B5396" s="7" t="s">
        <v>6619</v>
      </c>
      <c r="C5396" s="5">
        <v>3</v>
      </c>
      <c r="D5396" s="6" t="s">
        <v>8981</v>
      </c>
      <c r="E5396" s="76"/>
      <c r="F5396" s="76" t="str">
        <f>IF(INDEX(I.Electricity.ES5U2C1,3)="","",INDEX(I.Electricity.ES5U2C1,3))</f>
        <v/>
      </c>
      <c r="G5396" s="76"/>
      <c r="H5396" s="5" t="str">
        <f>IF(AND(I.Developer.ES5=TRUE,I.Facility.UnitCount&gt;=2,I.Developer.C1=TRUE,F5396=""),"Incomplete","Complete")</f>
        <v>Complete</v>
      </c>
      <c r="I5396" s="71" t="s">
        <v>6622</v>
      </c>
    </row>
    <row r="5397" spans="2:9" ht="15" customHeight="1" x14ac:dyDescent="0.25">
      <c r="B5397" s="9" t="s">
        <v>6623</v>
      </c>
      <c r="C5397" s="1">
        <v>1</v>
      </c>
      <c r="D5397" s="2" t="s">
        <v>8982</v>
      </c>
      <c r="E5397" s="16"/>
      <c r="F5397" s="16" t="str">
        <f>IF(INDEX(I.Electricity.ES5U3C1,1)="","",INDEX(I.Electricity.ES5U3C1,1))</f>
        <v/>
      </c>
      <c r="G5397" s="16"/>
      <c r="H5397" s="1" t="str">
        <f>IF(AND(I.Developer.ES5=TRUE,I.Facility.UnitCount&gt;=3,I.Developer.C1=TRUE,F5397=""),"Incomplete","Complete")</f>
        <v>Complete</v>
      </c>
      <c r="I5397" s="68" t="s">
        <v>6624</v>
      </c>
    </row>
    <row r="5398" spans="2:9" ht="15" customHeight="1" x14ac:dyDescent="0.25">
      <c r="B5398" s="9" t="s">
        <v>6623</v>
      </c>
      <c r="C5398" s="1">
        <v>2</v>
      </c>
      <c r="D5398" s="2" t="s">
        <v>8982</v>
      </c>
      <c r="E5398" s="16"/>
      <c r="F5398" s="16" t="str">
        <f>IF(INDEX(I.Electricity.ES5U3C1,2)="","",INDEX(I.Electricity.ES5U3C1,2))</f>
        <v/>
      </c>
      <c r="G5398" s="16"/>
      <c r="H5398" s="1" t="str">
        <f>IF(AND(I.Developer.ES5=TRUE,I.Facility.UnitCount&gt;=3,I.Developer.C1=TRUE,F5398=""),"Incomplete","Complete")</f>
        <v>Complete</v>
      </c>
      <c r="I5398" s="68" t="s">
        <v>6625</v>
      </c>
    </row>
    <row r="5399" spans="2:9" ht="15" customHeight="1" x14ac:dyDescent="0.25">
      <c r="B5399" s="7" t="s">
        <v>6623</v>
      </c>
      <c r="C5399" s="5">
        <v>3</v>
      </c>
      <c r="D5399" s="6" t="s">
        <v>8982</v>
      </c>
      <c r="E5399" s="76"/>
      <c r="F5399" s="76" t="str">
        <f>IF(INDEX(I.Electricity.ES5U3C1,3)="","",INDEX(I.Electricity.ES5U3C1,3))</f>
        <v/>
      </c>
      <c r="G5399" s="76"/>
      <c r="H5399" s="5" t="str">
        <f>IF(AND(I.Developer.ES5=TRUE,I.Facility.UnitCount&gt;=3,I.Developer.C1=TRUE,F5399=""),"Incomplete","Complete")</f>
        <v>Complete</v>
      </c>
      <c r="I5399" s="71" t="s">
        <v>6626</v>
      </c>
    </row>
    <row r="5400" spans="2:9" ht="15" customHeight="1" x14ac:dyDescent="0.25">
      <c r="B5400" s="9" t="s">
        <v>6627</v>
      </c>
      <c r="C5400" s="1">
        <v>1</v>
      </c>
      <c r="D5400" s="2" t="s">
        <v>8983</v>
      </c>
      <c r="E5400" s="16"/>
      <c r="F5400" s="16" t="str">
        <f>IF(INDEX(I.Electricity.ES5U4C1,1)="","",INDEX(I.Electricity.ES5U4C1,1))</f>
        <v/>
      </c>
      <c r="G5400" s="16"/>
      <c r="H5400" s="1" t="str">
        <f>IF(AND(I.Developer.ES5=TRUE,I.Facility.UnitCount&gt;=4,I.Developer.C1=TRUE,F5400=""),"Incomplete","Complete")</f>
        <v>Complete</v>
      </c>
      <c r="I5400" s="68" t="s">
        <v>6628</v>
      </c>
    </row>
    <row r="5401" spans="2:9" ht="15" customHeight="1" x14ac:dyDescent="0.25">
      <c r="B5401" s="9" t="s">
        <v>6627</v>
      </c>
      <c r="C5401" s="1">
        <v>2</v>
      </c>
      <c r="D5401" s="2" t="s">
        <v>8983</v>
      </c>
      <c r="E5401" s="16"/>
      <c r="F5401" s="16" t="str">
        <f>IF(INDEX(I.Electricity.ES5U4C1,2)="","",INDEX(I.Electricity.ES5U4C1,2))</f>
        <v/>
      </c>
      <c r="G5401" s="16"/>
      <c r="H5401" s="1" t="str">
        <f>IF(AND(I.Developer.ES5=TRUE,I.Facility.UnitCount&gt;=4,I.Developer.C1=TRUE,F5401=""),"Incomplete","Complete")</f>
        <v>Complete</v>
      </c>
      <c r="I5401" s="68" t="s">
        <v>6629</v>
      </c>
    </row>
    <row r="5402" spans="2:9" ht="15" customHeight="1" x14ac:dyDescent="0.25">
      <c r="B5402" s="7" t="s">
        <v>6627</v>
      </c>
      <c r="C5402" s="5">
        <v>3</v>
      </c>
      <c r="D5402" s="6" t="s">
        <v>8983</v>
      </c>
      <c r="E5402" s="76"/>
      <c r="F5402" s="76" t="str">
        <f>IF(INDEX(I.Electricity.ES5U4C1,3)="","",INDEX(I.Electricity.ES5U4C1,3))</f>
        <v/>
      </c>
      <c r="G5402" s="76"/>
      <c r="H5402" s="5" t="str">
        <f>IF(AND(I.Developer.ES5=TRUE,I.Facility.UnitCount&gt;=4,I.Developer.C1=TRUE,F5402=""),"Incomplete","Complete")</f>
        <v>Complete</v>
      </c>
      <c r="I5402" s="71" t="s">
        <v>6630</v>
      </c>
    </row>
    <row r="5403" spans="2:9" ht="15" customHeight="1" x14ac:dyDescent="0.25">
      <c r="B5403" s="9" t="s">
        <v>6631</v>
      </c>
      <c r="C5403" s="1">
        <v>1</v>
      </c>
      <c r="D5403" s="2" t="s">
        <v>8984</v>
      </c>
      <c r="E5403" s="16"/>
      <c r="F5403" s="16" t="str">
        <f>IF(INDEX(I.Electricity.ES5U5C1,1)="","",INDEX(I.Electricity.ES5U5C1,1))</f>
        <v/>
      </c>
      <c r="G5403" s="16"/>
      <c r="H5403" s="1" t="str">
        <f>IF(AND(I.Developer.ES5=TRUE,I.Facility.UnitCount&gt;=5,I.Developer.C1=TRUE,F5403=""),"Incomplete","Complete")</f>
        <v>Complete</v>
      </c>
      <c r="I5403" s="68" t="s">
        <v>6632</v>
      </c>
    </row>
    <row r="5404" spans="2:9" ht="15" customHeight="1" x14ac:dyDescent="0.25">
      <c r="B5404" s="9" t="s">
        <v>6631</v>
      </c>
      <c r="C5404" s="1">
        <v>2</v>
      </c>
      <c r="D5404" s="2" t="s">
        <v>8984</v>
      </c>
      <c r="E5404" s="16"/>
      <c r="F5404" s="16" t="str">
        <f>IF(INDEX(I.Electricity.ES5U5C1,2)="","",INDEX(I.Electricity.ES5U5C1,2))</f>
        <v/>
      </c>
      <c r="G5404" s="16"/>
      <c r="H5404" s="1" t="str">
        <f>IF(AND(I.Developer.ES5=TRUE,I.Facility.UnitCount&gt;=5,I.Developer.C1=TRUE,F5404=""),"Incomplete","Complete")</f>
        <v>Complete</v>
      </c>
      <c r="I5404" s="68" t="s">
        <v>6633</v>
      </c>
    </row>
    <row r="5405" spans="2:9" ht="15" customHeight="1" x14ac:dyDescent="0.25">
      <c r="B5405" s="7" t="s">
        <v>6631</v>
      </c>
      <c r="C5405" s="5">
        <v>3</v>
      </c>
      <c r="D5405" s="6" t="s">
        <v>8984</v>
      </c>
      <c r="E5405" s="76"/>
      <c r="F5405" s="76" t="str">
        <f>IF(INDEX(I.Electricity.ES5U5C1,3)="","",INDEX(I.Electricity.ES5U5C1,3))</f>
        <v/>
      </c>
      <c r="G5405" s="76"/>
      <c r="H5405" s="5" t="str">
        <f>IF(AND(I.Developer.ES5=TRUE,I.Facility.UnitCount&gt;=5,I.Developer.C1=TRUE,F5405=""),"Incomplete","Complete")</f>
        <v>Complete</v>
      </c>
      <c r="I5405" s="71" t="s">
        <v>6634</v>
      </c>
    </row>
    <row r="5406" spans="2:9" ht="15" customHeight="1" x14ac:dyDescent="0.25">
      <c r="B5406" s="9" t="s">
        <v>6635</v>
      </c>
      <c r="C5406" s="1">
        <v>1</v>
      </c>
      <c r="D5406" s="2" t="s">
        <v>8985</v>
      </c>
      <c r="E5406" s="16"/>
      <c r="F5406" s="16" t="str">
        <f>IF(INDEX(I.Electricity.ES5U6C1,1)="","",INDEX(I.Electricity.ES5U6C1,1))</f>
        <v/>
      </c>
      <c r="G5406" s="16"/>
      <c r="H5406" s="1" t="str">
        <f>IF(AND(I.Developer.ES5=TRUE,I.Facility.UnitCount&gt;=6,I.Developer.C1=TRUE,F5406=""),"Incomplete","Complete")</f>
        <v>Complete</v>
      </c>
      <c r="I5406" s="68" t="s">
        <v>6636</v>
      </c>
    </row>
    <row r="5407" spans="2:9" ht="15" customHeight="1" x14ac:dyDescent="0.25">
      <c r="B5407" s="9" t="s">
        <v>6635</v>
      </c>
      <c r="C5407" s="1">
        <v>2</v>
      </c>
      <c r="D5407" s="2" t="s">
        <v>8985</v>
      </c>
      <c r="E5407" s="16"/>
      <c r="F5407" s="16" t="str">
        <f>IF(INDEX(I.Electricity.ES5U6C1,2)="","",INDEX(I.Electricity.ES5U6C1,2))</f>
        <v/>
      </c>
      <c r="G5407" s="16"/>
      <c r="H5407" s="1" t="str">
        <f>IF(AND(I.Developer.ES5=TRUE,I.Facility.UnitCount&gt;=6,I.Developer.C1=TRUE,F5407=""),"Incomplete","Complete")</f>
        <v>Complete</v>
      </c>
      <c r="I5407" s="68" t="s">
        <v>6637</v>
      </c>
    </row>
    <row r="5408" spans="2:9" ht="15" customHeight="1" x14ac:dyDescent="0.25">
      <c r="B5408" s="7" t="s">
        <v>6635</v>
      </c>
      <c r="C5408" s="5">
        <v>3</v>
      </c>
      <c r="D5408" s="6" t="s">
        <v>8985</v>
      </c>
      <c r="E5408" s="76"/>
      <c r="F5408" s="76" t="str">
        <f>IF(INDEX(I.Electricity.ES5U6C1,3)="","",INDEX(I.Electricity.ES5U6C1,3))</f>
        <v/>
      </c>
      <c r="G5408" s="76"/>
      <c r="H5408" s="5" t="str">
        <f>IF(AND(I.Developer.ES5=TRUE,I.Facility.UnitCount&gt;=6,I.Developer.C1=TRUE,F5408=""),"Incomplete","Complete")</f>
        <v>Complete</v>
      </c>
      <c r="I5408" s="71" t="s">
        <v>6638</v>
      </c>
    </row>
    <row r="5409" spans="2:9" ht="15" customHeight="1" x14ac:dyDescent="0.25">
      <c r="B5409" s="9" t="s">
        <v>6639</v>
      </c>
      <c r="C5409" s="1">
        <v>1</v>
      </c>
      <c r="D5409" s="2" t="s">
        <v>8986</v>
      </c>
      <c r="E5409" s="16"/>
      <c r="F5409" s="16" t="str">
        <f>IF(INDEX(I.Electricity.ES5U7C1,1)="","",INDEX(I.Electricity.ES5U7C1,1))</f>
        <v/>
      </c>
      <c r="G5409" s="16"/>
      <c r="H5409" s="1" t="str">
        <f>IF(AND(I.Developer.ES5=TRUE,I.Facility.UnitCount&gt;=7,I.Developer.C1=TRUE,F5409=""),"Incomplete","Complete")</f>
        <v>Complete</v>
      </c>
      <c r="I5409" s="68" t="s">
        <v>6640</v>
      </c>
    </row>
    <row r="5410" spans="2:9" ht="15" customHeight="1" x14ac:dyDescent="0.25">
      <c r="B5410" s="9" t="s">
        <v>6639</v>
      </c>
      <c r="C5410" s="1">
        <v>2</v>
      </c>
      <c r="D5410" s="2" t="s">
        <v>8986</v>
      </c>
      <c r="E5410" s="16"/>
      <c r="F5410" s="16" t="str">
        <f>IF(INDEX(I.Electricity.ES5U7C1,2)="","",INDEX(I.Electricity.ES5U7C1,2))</f>
        <v/>
      </c>
      <c r="G5410" s="16"/>
      <c r="H5410" s="1" t="str">
        <f>IF(AND(I.Developer.ES5=TRUE,I.Facility.UnitCount&gt;=7,I.Developer.C1=TRUE,F5410=""),"Incomplete","Complete")</f>
        <v>Complete</v>
      </c>
      <c r="I5410" s="68" t="s">
        <v>6641</v>
      </c>
    </row>
    <row r="5411" spans="2:9" ht="15" customHeight="1" x14ac:dyDescent="0.25">
      <c r="B5411" s="7" t="s">
        <v>6639</v>
      </c>
      <c r="C5411" s="5">
        <v>3</v>
      </c>
      <c r="D5411" s="6" t="s">
        <v>8986</v>
      </c>
      <c r="E5411" s="76"/>
      <c r="F5411" s="76" t="str">
        <f>IF(INDEX(I.Electricity.ES5U7C1,3)="","",INDEX(I.Electricity.ES5U7C1,3))</f>
        <v/>
      </c>
      <c r="G5411" s="76"/>
      <c r="H5411" s="5" t="str">
        <f>IF(AND(I.Developer.ES5=TRUE,I.Facility.UnitCount&gt;=7,I.Developer.C1=TRUE,F5411=""),"Incomplete","Complete")</f>
        <v>Complete</v>
      </c>
      <c r="I5411" s="71" t="s">
        <v>6642</v>
      </c>
    </row>
    <row r="5412" spans="2:9" ht="15" customHeight="1" x14ac:dyDescent="0.25">
      <c r="B5412" s="9" t="s">
        <v>6643</v>
      </c>
      <c r="C5412" s="1">
        <v>1</v>
      </c>
      <c r="D5412" s="2" t="s">
        <v>8987</v>
      </c>
      <c r="E5412" s="16"/>
      <c r="F5412" s="16" t="str">
        <f>IF(INDEX(I.Electricity.ES5U8C1,1)="","",INDEX(I.Electricity.ES5U8C1,1))</f>
        <v/>
      </c>
      <c r="G5412" s="16"/>
      <c r="H5412" s="1" t="str">
        <f>IF(AND(I.Developer.ES5=TRUE,I.Facility.UnitCount&gt;=8,I.Developer.C1=TRUE,F5412=""),"Incomplete","Complete")</f>
        <v>Complete</v>
      </c>
      <c r="I5412" s="68" t="s">
        <v>6644</v>
      </c>
    </row>
    <row r="5413" spans="2:9" ht="15" customHeight="1" x14ac:dyDescent="0.25">
      <c r="B5413" s="9" t="s">
        <v>6643</v>
      </c>
      <c r="C5413" s="1">
        <v>2</v>
      </c>
      <c r="D5413" s="2" t="s">
        <v>8987</v>
      </c>
      <c r="E5413" s="16"/>
      <c r="F5413" s="16" t="str">
        <f>IF(INDEX(I.Electricity.ES5U8C1,2)="","",INDEX(I.Electricity.ES5U8C1,2))</f>
        <v/>
      </c>
      <c r="G5413" s="16"/>
      <c r="H5413" s="1" t="str">
        <f>IF(AND(I.Developer.ES5=TRUE,I.Facility.UnitCount&gt;=8,I.Developer.C1=TRUE,F5413=""),"Incomplete","Complete")</f>
        <v>Complete</v>
      </c>
      <c r="I5413" s="68" t="s">
        <v>6645</v>
      </c>
    </row>
    <row r="5414" spans="2:9" ht="15" customHeight="1" x14ac:dyDescent="0.25">
      <c r="B5414" s="7" t="s">
        <v>6643</v>
      </c>
      <c r="C5414" s="5">
        <v>3</v>
      </c>
      <c r="D5414" s="6" t="s">
        <v>8987</v>
      </c>
      <c r="E5414" s="76"/>
      <c r="F5414" s="76" t="str">
        <f>IF(INDEX(I.Electricity.ES5U8C1,3)="","",INDEX(I.Electricity.ES5U8C1,3))</f>
        <v/>
      </c>
      <c r="G5414" s="76"/>
      <c r="H5414" s="5" t="str">
        <f>IF(AND(I.Developer.ES5=TRUE,I.Facility.UnitCount&gt;=8,I.Developer.C1=TRUE,F5414=""),"Incomplete","Complete")</f>
        <v>Complete</v>
      </c>
      <c r="I5414" s="71" t="s">
        <v>6646</v>
      </c>
    </row>
    <row r="5415" spans="2:9" ht="15" customHeight="1" x14ac:dyDescent="0.25">
      <c r="B5415" s="9" t="s">
        <v>6647</v>
      </c>
      <c r="C5415" s="1">
        <v>1</v>
      </c>
      <c r="D5415" s="2" t="s">
        <v>8988</v>
      </c>
      <c r="E5415" s="16"/>
      <c r="F5415" s="16" t="str">
        <f>IF(INDEX(I.Electricity.ES5U9C1,1)="","",INDEX(I.Electricity.ES5U9C1,1))</f>
        <v/>
      </c>
      <c r="G5415" s="16"/>
      <c r="H5415" s="1" t="str">
        <f>IF(AND(I.Developer.ES5=TRUE,I.Facility.UnitCount&gt;=9,I.Developer.C1=TRUE,F5415=""),"Incomplete","Complete")</f>
        <v>Complete</v>
      </c>
      <c r="I5415" s="68" t="s">
        <v>6648</v>
      </c>
    </row>
    <row r="5416" spans="2:9" ht="15" customHeight="1" x14ac:dyDescent="0.25">
      <c r="B5416" s="9" t="s">
        <v>6647</v>
      </c>
      <c r="C5416" s="1">
        <v>2</v>
      </c>
      <c r="D5416" s="2" t="s">
        <v>8988</v>
      </c>
      <c r="E5416" s="16"/>
      <c r="F5416" s="16" t="str">
        <f>IF(INDEX(I.Electricity.ES5U9C1,2)="","",INDEX(I.Electricity.ES5U9C1,2))</f>
        <v/>
      </c>
      <c r="G5416" s="16"/>
      <c r="H5416" s="1" t="str">
        <f>IF(AND(I.Developer.ES5=TRUE,I.Facility.UnitCount&gt;=9,I.Developer.C1=TRUE,F5416=""),"Incomplete","Complete")</f>
        <v>Complete</v>
      </c>
      <c r="I5416" s="68" t="s">
        <v>6649</v>
      </c>
    </row>
    <row r="5417" spans="2:9" ht="15" customHeight="1" x14ac:dyDescent="0.25">
      <c r="B5417" s="7" t="s">
        <v>6647</v>
      </c>
      <c r="C5417" s="5">
        <v>3</v>
      </c>
      <c r="D5417" s="6" t="s">
        <v>8988</v>
      </c>
      <c r="E5417" s="76"/>
      <c r="F5417" s="76" t="str">
        <f>IF(INDEX(I.Electricity.ES5U9C1,3)="","",INDEX(I.Electricity.ES5U9C1,3))</f>
        <v/>
      </c>
      <c r="G5417" s="76"/>
      <c r="H5417" s="5" t="str">
        <f>IF(AND(I.Developer.ES5=TRUE,I.Facility.UnitCount&gt;=9,I.Developer.C1=TRUE,F5417=""),"Incomplete","Complete")</f>
        <v>Complete</v>
      </c>
      <c r="I5417" s="71" t="s">
        <v>6650</v>
      </c>
    </row>
    <row r="5418" spans="2:9" ht="15" customHeight="1" x14ac:dyDescent="0.25">
      <c r="B5418" s="9" t="s">
        <v>6651</v>
      </c>
      <c r="C5418" s="1">
        <v>1</v>
      </c>
      <c r="D5418" s="2" t="s">
        <v>8989</v>
      </c>
      <c r="E5418" s="16"/>
      <c r="F5418" s="16" t="str">
        <f>IF(INDEX(I.Electricity.ES5U10C1,1)="","",INDEX(I.Electricity.ES5U10C1,1))</f>
        <v/>
      </c>
      <c r="G5418" s="16"/>
      <c r="H5418" s="1" t="str">
        <f>IF(AND(I.Developer.ES5=TRUE,I.Facility.UnitCount&gt;=10,I.Developer.C1=TRUE,F5418=""),"Incomplete","Complete")</f>
        <v>Complete</v>
      </c>
      <c r="I5418" s="68" t="s">
        <v>6652</v>
      </c>
    </row>
    <row r="5419" spans="2:9" ht="15" customHeight="1" x14ac:dyDescent="0.25">
      <c r="B5419" s="9" t="s">
        <v>6651</v>
      </c>
      <c r="C5419" s="1">
        <v>2</v>
      </c>
      <c r="D5419" s="2" t="s">
        <v>8989</v>
      </c>
      <c r="E5419" s="16"/>
      <c r="F5419" s="16" t="str">
        <f>IF(INDEX(I.Electricity.ES5U10C1,2)="","",INDEX(I.Electricity.ES5U10C1,2))</f>
        <v/>
      </c>
      <c r="G5419" s="16"/>
      <c r="H5419" s="1" t="str">
        <f>IF(AND(I.Developer.ES5=TRUE,I.Facility.UnitCount&gt;=10,I.Developer.C1=TRUE,F5419=""),"Incomplete","Complete")</f>
        <v>Complete</v>
      </c>
      <c r="I5419" s="68" t="s">
        <v>6653</v>
      </c>
    </row>
    <row r="5420" spans="2:9" ht="15" customHeight="1" x14ac:dyDescent="0.25">
      <c r="B5420" s="7" t="s">
        <v>6651</v>
      </c>
      <c r="C5420" s="5">
        <v>3</v>
      </c>
      <c r="D5420" s="6" t="s">
        <v>8989</v>
      </c>
      <c r="E5420" s="76"/>
      <c r="F5420" s="76" t="str">
        <f>IF(INDEX(I.Electricity.ES5U10C1,3)="","",INDEX(I.Electricity.ES5U10C1,3))</f>
        <v/>
      </c>
      <c r="G5420" s="76"/>
      <c r="H5420" s="5" t="str">
        <f>IF(AND(I.Developer.ES5=TRUE,I.Facility.UnitCount&gt;=10,I.Developer.C1=TRUE,F5420=""),"Incomplete","Complete")</f>
        <v>Complete</v>
      </c>
      <c r="I5420" s="71" t="s">
        <v>6654</v>
      </c>
    </row>
    <row r="5421" spans="2:9" ht="15" customHeight="1" x14ac:dyDescent="0.25">
      <c r="B5421" s="9" t="s">
        <v>6655</v>
      </c>
      <c r="C5421" s="1">
        <v>1</v>
      </c>
      <c r="D5421" s="2" t="s">
        <v>8990</v>
      </c>
      <c r="E5421" s="16"/>
      <c r="F5421" s="16" t="str">
        <f>IF(INDEX(I.Electricity.ES5U11C1,1)="","",INDEX(I.Electricity.ES5U11C1,1))</f>
        <v/>
      </c>
      <c r="G5421" s="16"/>
      <c r="H5421" s="1" t="str">
        <f>IF(AND(I.Developer.ES5=TRUE,I.Facility.UnitCount&gt;=11,I.Developer.C1=TRUE,F5421=""),"Incomplete","Complete")</f>
        <v>Complete</v>
      </c>
      <c r="I5421" s="68" t="s">
        <v>6656</v>
      </c>
    </row>
    <row r="5422" spans="2:9" ht="15" customHeight="1" x14ac:dyDescent="0.25">
      <c r="B5422" s="9" t="s">
        <v>6655</v>
      </c>
      <c r="C5422" s="1">
        <v>2</v>
      </c>
      <c r="D5422" s="2" t="s">
        <v>8990</v>
      </c>
      <c r="E5422" s="16"/>
      <c r="F5422" s="16" t="str">
        <f>IF(INDEX(I.Electricity.ES5U11C1,2)="","",INDEX(I.Electricity.ES5U11C1,2))</f>
        <v/>
      </c>
      <c r="G5422" s="16"/>
      <c r="H5422" s="1" t="str">
        <f>IF(AND(I.Developer.ES5=TRUE,I.Facility.UnitCount&gt;=11,I.Developer.C1=TRUE,F5422=""),"Incomplete","Complete")</f>
        <v>Complete</v>
      </c>
      <c r="I5422" s="68" t="s">
        <v>6657</v>
      </c>
    </row>
    <row r="5423" spans="2:9" ht="15" customHeight="1" x14ac:dyDescent="0.25">
      <c r="B5423" s="7" t="s">
        <v>6655</v>
      </c>
      <c r="C5423" s="5">
        <v>3</v>
      </c>
      <c r="D5423" s="6" t="s">
        <v>8990</v>
      </c>
      <c r="E5423" s="76"/>
      <c r="F5423" s="76" t="str">
        <f>IF(INDEX(I.Electricity.ES5U11C1,3)="","",INDEX(I.Electricity.ES5U11C1,3))</f>
        <v/>
      </c>
      <c r="G5423" s="76"/>
      <c r="H5423" s="5" t="str">
        <f>IF(AND(I.Developer.ES5=TRUE,I.Facility.UnitCount&gt;=11,I.Developer.C1=TRUE,F5423=""),"Incomplete","Complete")</f>
        <v>Complete</v>
      </c>
      <c r="I5423" s="71" t="s">
        <v>6658</v>
      </c>
    </row>
    <row r="5424" spans="2:9" ht="15" customHeight="1" x14ac:dyDescent="0.25">
      <c r="B5424" s="9" t="s">
        <v>6659</v>
      </c>
      <c r="C5424" s="1">
        <v>1</v>
      </c>
      <c r="D5424" s="2" t="s">
        <v>8991</v>
      </c>
      <c r="E5424" s="16"/>
      <c r="F5424" s="16" t="str">
        <f>IF(INDEX(I.Electricity.ES5U12C1,1)="","",INDEX(I.Electricity.ES5U12C1,1))</f>
        <v/>
      </c>
      <c r="G5424" s="16"/>
      <c r="H5424" s="1" t="str">
        <f>IF(AND(I.Developer.ES5=TRUE,I.Facility.UnitCount&gt;=12,I.Developer.C1=TRUE,F5424=""),"Incomplete","Complete")</f>
        <v>Complete</v>
      </c>
      <c r="I5424" s="68" t="s">
        <v>6660</v>
      </c>
    </row>
    <row r="5425" spans="2:9" ht="15" customHeight="1" x14ac:dyDescent="0.25">
      <c r="B5425" s="9" t="s">
        <v>6659</v>
      </c>
      <c r="C5425" s="1">
        <v>2</v>
      </c>
      <c r="D5425" s="2" t="s">
        <v>8991</v>
      </c>
      <c r="E5425" s="16"/>
      <c r="F5425" s="16" t="str">
        <f>IF(INDEX(I.Electricity.ES5U12C1,2)="","",INDEX(I.Electricity.ES5U12C1,2))</f>
        <v/>
      </c>
      <c r="G5425" s="16"/>
      <c r="H5425" s="1" t="str">
        <f>IF(AND(I.Developer.ES5=TRUE,I.Facility.UnitCount&gt;=12,I.Developer.C1=TRUE,F5425=""),"Incomplete","Complete")</f>
        <v>Complete</v>
      </c>
      <c r="I5425" s="68" t="s">
        <v>6661</v>
      </c>
    </row>
    <row r="5426" spans="2:9" ht="15" customHeight="1" x14ac:dyDescent="0.25">
      <c r="B5426" s="7" t="s">
        <v>6659</v>
      </c>
      <c r="C5426" s="5">
        <v>3</v>
      </c>
      <c r="D5426" s="6" t="s">
        <v>8991</v>
      </c>
      <c r="E5426" s="76"/>
      <c r="F5426" s="76" t="str">
        <f>IF(INDEX(I.Electricity.ES5U12C1,3)="","",INDEX(I.Electricity.ES5U12C1,3))</f>
        <v/>
      </c>
      <c r="G5426" s="76"/>
      <c r="H5426" s="5" t="str">
        <f>IF(AND(I.Developer.ES5=TRUE,I.Facility.UnitCount&gt;=12,I.Developer.C1=TRUE,F5426=""),"Incomplete","Complete")</f>
        <v>Complete</v>
      </c>
      <c r="I5426" s="71" t="s">
        <v>6662</v>
      </c>
    </row>
    <row r="5427" spans="2:9" ht="15" customHeight="1" x14ac:dyDescent="0.25">
      <c r="B5427" s="9" t="s">
        <v>6663</v>
      </c>
      <c r="C5427" s="1">
        <v>1</v>
      </c>
      <c r="D5427" s="2" t="s">
        <v>8992</v>
      </c>
      <c r="E5427" s="16"/>
      <c r="F5427" s="16" t="str">
        <f>IF(INDEX(I.Electricity.ES5U13C1,1)="","",INDEX(I.Electricity.ES5U13C1,1))</f>
        <v/>
      </c>
      <c r="G5427" s="16"/>
      <c r="H5427" s="1" t="str">
        <f>IF(AND(I.Developer.ES5=TRUE,I.Facility.UnitCount&gt;=13,I.Developer.C1=TRUE,F5427=""),"Incomplete","Complete")</f>
        <v>Complete</v>
      </c>
      <c r="I5427" s="68" t="s">
        <v>6664</v>
      </c>
    </row>
    <row r="5428" spans="2:9" ht="15" customHeight="1" x14ac:dyDescent="0.25">
      <c r="B5428" s="9" t="s">
        <v>6663</v>
      </c>
      <c r="C5428" s="1">
        <v>2</v>
      </c>
      <c r="D5428" s="2" t="s">
        <v>8992</v>
      </c>
      <c r="E5428" s="16"/>
      <c r="F5428" s="16" t="str">
        <f>IF(INDEX(I.Electricity.ES5U13C1,2)="","",INDEX(I.Electricity.ES5U13C1,2))</f>
        <v/>
      </c>
      <c r="G5428" s="16"/>
      <c r="H5428" s="1" t="str">
        <f>IF(AND(I.Developer.ES5=TRUE,I.Facility.UnitCount&gt;=13,I.Developer.C1=TRUE,F5428=""),"Incomplete","Complete")</f>
        <v>Complete</v>
      </c>
      <c r="I5428" s="68" t="s">
        <v>6665</v>
      </c>
    </row>
    <row r="5429" spans="2:9" ht="15" customHeight="1" x14ac:dyDescent="0.25">
      <c r="B5429" s="7" t="s">
        <v>6663</v>
      </c>
      <c r="C5429" s="5">
        <v>3</v>
      </c>
      <c r="D5429" s="6" t="s">
        <v>8992</v>
      </c>
      <c r="E5429" s="76"/>
      <c r="F5429" s="76" t="str">
        <f>IF(INDEX(I.Electricity.ES5U13C1,3)="","",INDEX(I.Electricity.ES5U13C1,3))</f>
        <v/>
      </c>
      <c r="G5429" s="76"/>
      <c r="H5429" s="5" t="str">
        <f>IF(AND(I.Developer.ES5=TRUE,I.Facility.UnitCount&gt;=13,I.Developer.C1=TRUE,F5429=""),"Incomplete","Complete")</f>
        <v>Complete</v>
      </c>
      <c r="I5429" s="71" t="s">
        <v>6666</v>
      </c>
    </row>
    <row r="5430" spans="2:9" ht="15" customHeight="1" x14ac:dyDescent="0.25">
      <c r="B5430" s="9" t="s">
        <v>6667</v>
      </c>
      <c r="C5430" s="1">
        <v>1</v>
      </c>
      <c r="D5430" s="2" t="s">
        <v>8993</v>
      </c>
      <c r="E5430" s="16"/>
      <c r="F5430" s="16" t="str">
        <f>IF(INDEX(I.Electricity.ES5U14C1,1)="","",INDEX(I.Electricity.ES5U14C1,1))</f>
        <v/>
      </c>
      <c r="G5430" s="16"/>
      <c r="H5430" s="1" t="str">
        <f>IF(AND(I.Developer.ES5=TRUE,I.Facility.UnitCount&gt;=14,I.Developer.C1=TRUE,F5430=""),"Incomplete","Complete")</f>
        <v>Complete</v>
      </c>
      <c r="I5430" s="68" t="s">
        <v>6668</v>
      </c>
    </row>
    <row r="5431" spans="2:9" ht="15" customHeight="1" x14ac:dyDescent="0.25">
      <c r="B5431" s="9" t="s">
        <v>6667</v>
      </c>
      <c r="C5431" s="1">
        <v>2</v>
      </c>
      <c r="D5431" s="2" t="s">
        <v>8993</v>
      </c>
      <c r="E5431" s="16"/>
      <c r="F5431" s="16" t="str">
        <f>IF(INDEX(I.Electricity.ES5U14C1,2)="","",INDEX(I.Electricity.ES5U14C1,2))</f>
        <v/>
      </c>
      <c r="G5431" s="16"/>
      <c r="H5431" s="1" t="str">
        <f>IF(AND(I.Developer.ES5=TRUE,I.Facility.UnitCount&gt;=14,I.Developer.C1=TRUE,F5431=""),"Incomplete","Complete")</f>
        <v>Complete</v>
      </c>
      <c r="I5431" s="68" t="s">
        <v>6669</v>
      </c>
    </row>
    <row r="5432" spans="2:9" ht="15" customHeight="1" x14ac:dyDescent="0.25">
      <c r="B5432" s="7" t="s">
        <v>6667</v>
      </c>
      <c r="C5432" s="5">
        <v>3</v>
      </c>
      <c r="D5432" s="6" t="s">
        <v>8993</v>
      </c>
      <c r="E5432" s="76"/>
      <c r="F5432" s="76" t="str">
        <f>IF(INDEX(I.Electricity.ES5U14C1,3)="","",INDEX(I.Electricity.ES5U14C1,3))</f>
        <v/>
      </c>
      <c r="G5432" s="76"/>
      <c r="H5432" s="5" t="str">
        <f>IF(AND(I.Developer.ES5=TRUE,I.Facility.UnitCount&gt;=14,I.Developer.C1=TRUE,F5432=""),"Incomplete","Complete")</f>
        <v>Complete</v>
      </c>
      <c r="I5432" s="71" t="s">
        <v>6670</v>
      </c>
    </row>
    <row r="5433" spans="2:9" ht="15" customHeight="1" x14ac:dyDescent="0.25">
      <c r="B5433" s="9" t="s">
        <v>6671</v>
      </c>
      <c r="C5433" s="1">
        <v>1</v>
      </c>
      <c r="D5433" s="2" t="s">
        <v>8994</v>
      </c>
      <c r="E5433" s="16"/>
      <c r="F5433" s="16" t="str">
        <f>IF(INDEX(I.Electricity.ES5U15C1,1)="","",INDEX(I.Electricity.ES5U15C1,1))</f>
        <v/>
      </c>
      <c r="G5433" s="16"/>
      <c r="H5433" s="1" t="str">
        <f>IF(AND(I.Developer.ES5=TRUE,I.Facility.UnitCount&gt;=15,I.Developer.C1=TRUE,F5433=""),"Incomplete","Complete")</f>
        <v>Complete</v>
      </c>
      <c r="I5433" s="68" t="s">
        <v>6672</v>
      </c>
    </row>
    <row r="5434" spans="2:9" ht="15" customHeight="1" x14ac:dyDescent="0.25">
      <c r="B5434" s="9" t="s">
        <v>6671</v>
      </c>
      <c r="C5434" s="1">
        <v>2</v>
      </c>
      <c r="D5434" s="2" t="s">
        <v>8994</v>
      </c>
      <c r="E5434" s="16"/>
      <c r="F5434" s="16" t="str">
        <f>IF(INDEX(I.Electricity.ES5U15C1,2)="","",INDEX(I.Electricity.ES5U15C1,2))</f>
        <v/>
      </c>
      <c r="G5434" s="16"/>
      <c r="H5434" s="1" t="str">
        <f>IF(AND(I.Developer.ES5=TRUE,I.Facility.UnitCount&gt;=15,I.Developer.C1=TRUE,F5434=""),"Incomplete","Complete")</f>
        <v>Complete</v>
      </c>
      <c r="I5434" s="68" t="s">
        <v>6673</v>
      </c>
    </row>
    <row r="5435" spans="2:9" ht="15" customHeight="1" x14ac:dyDescent="0.25">
      <c r="B5435" s="7" t="s">
        <v>6671</v>
      </c>
      <c r="C5435" s="5">
        <v>3</v>
      </c>
      <c r="D5435" s="6" t="s">
        <v>8994</v>
      </c>
      <c r="E5435" s="76"/>
      <c r="F5435" s="76" t="str">
        <f>IF(INDEX(I.Electricity.ES5U15C1,3)="","",INDEX(I.Electricity.ES5U15C1,3))</f>
        <v/>
      </c>
      <c r="G5435" s="76"/>
      <c r="H5435" s="5" t="str">
        <f>IF(AND(I.Developer.ES5=TRUE,I.Facility.UnitCount&gt;=15,I.Developer.C1=TRUE,F5435=""),"Incomplete","Complete")</f>
        <v>Complete</v>
      </c>
      <c r="I5435" s="71" t="s">
        <v>6674</v>
      </c>
    </row>
    <row r="5436" spans="2:9" ht="15" customHeight="1" x14ac:dyDescent="0.25">
      <c r="B5436" s="9" t="s">
        <v>6675</v>
      </c>
      <c r="C5436" s="1">
        <v>1</v>
      </c>
      <c r="D5436" s="2" t="s">
        <v>8995</v>
      </c>
      <c r="E5436" s="16"/>
      <c r="F5436" s="16" t="str">
        <f>IF(INDEX(I.Electricity.ES5U16C1,1)="","",INDEX(I.Electricity.ES5U16C1,1))</f>
        <v/>
      </c>
      <c r="G5436" s="16"/>
      <c r="H5436" s="1" t="str">
        <f>IF(AND(I.Developer.ES5=TRUE,I.Facility.UnitCount&gt;=16,I.Developer.C1=TRUE,F5436=""),"Incomplete","Complete")</f>
        <v>Complete</v>
      </c>
      <c r="I5436" s="68" t="s">
        <v>6676</v>
      </c>
    </row>
    <row r="5437" spans="2:9" ht="15" customHeight="1" x14ac:dyDescent="0.25">
      <c r="B5437" s="9" t="s">
        <v>6675</v>
      </c>
      <c r="C5437" s="1">
        <v>2</v>
      </c>
      <c r="D5437" s="2" t="s">
        <v>8995</v>
      </c>
      <c r="E5437" s="16"/>
      <c r="F5437" s="16" t="str">
        <f>IF(INDEX(I.Electricity.ES5U16C1,2)="","",INDEX(I.Electricity.ES5U16C1,2))</f>
        <v/>
      </c>
      <c r="G5437" s="16"/>
      <c r="H5437" s="1" t="str">
        <f>IF(AND(I.Developer.ES5=TRUE,I.Facility.UnitCount&gt;=16,I.Developer.C1=TRUE,F5437=""),"Incomplete","Complete")</f>
        <v>Complete</v>
      </c>
      <c r="I5437" s="68" t="s">
        <v>6677</v>
      </c>
    </row>
    <row r="5438" spans="2:9" ht="15" customHeight="1" x14ac:dyDescent="0.25">
      <c r="B5438" s="7" t="s">
        <v>6675</v>
      </c>
      <c r="C5438" s="5">
        <v>3</v>
      </c>
      <c r="D5438" s="6" t="s">
        <v>8995</v>
      </c>
      <c r="E5438" s="76"/>
      <c r="F5438" s="76" t="str">
        <f>IF(INDEX(I.Electricity.ES5U16C1,3)="","",INDEX(I.Electricity.ES5U16C1,3))</f>
        <v/>
      </c>
      <c r="G5438" s="76"/>
      <c r="H5438" s="5" t="str">
        <f>IF(AND(I.Developer.ES5=TRUE,I.Facility.UnitCount&gt;=16,I.Developer.C1=TRUE,F5438=""),"Incomplete","Complete")</f>
        <v>Complete</v>
      </c>
      <c r="I5438" s="71" t="s">
        <v>6678</v>
      </c>
    </row>
    <row r="5439" spans="2:9" ht="15" customHeight="1" x14ac:dyDescent="0.25">
      <c r="B5439" s="9" t="s">
        <v>6679</v>
      </c>
      <c r="C5439" s="1">
        <v>1</v>
      </c>
      <c r="D5439" s="2" t="s">
        <v>8996</v>
      </c>
      <c r="E5439" s="16"/>
      <c r="F5439" s="16" t="str">
        <f>IF(INDEX(I.Electricity.ES5U17C1,1)="","",INDEX(I.Electricity.ES5U17C1,1))</f>
        <v/>
      </c>
      <c r="G5439" s="16"/>
      <c r="H5439" s="1" t="str">
        <f>IF(AND(I.Developer.ES5=TRUE,I.Facility.UnitCount&gt;=17,I.Developer.C1=TRUE,F5439=""),"Incomplete","Complete")</f>
        <v>Complete</v>
      </c>
      <c r="I5439" s="68" t="s">
        <v>6680</v>
      </c>
    </row>
    <row r="5440" spans="2:9" ht="15" customHeight="1" x14ac:dyDescent="0.25">
      <c r="B5440" s="9" t="s">
        <v>6679</v>
      </c>
      <c r="C5440" s="1">
        <v>2</v>
      </c>
      <c r="D5440" s="2" t="s">
        <v>8996</v>
      </c>
      <c r="E5440" s="16"/>
      <c r="F5440" s="16" t="str">
        <f>IF(INDEX(I.Electricity.ES5U17C1,2)="","",INDEX(I.Electricity.ES5U17C1,2))</f>
        <v/>
      </c>
      <c r="G5440" s="16"/>
      <c r="H5440" s="1" t="str">
        <f>IF(AND(I.Developer.ES5=TRUE,I.Facility.UnitCount&gt;=17,I.Developer.C1=TRUE,F5440=""),"Incomplete","Complete")</f>
        <v>Complete</v>
      </c>
      <c r="I5440" s="68" t="s">
        <v>6681</v>
      </c>
    </row>
    <row r="5441" spans="2:9" ht="15" customHeight="1" x14ac:dyDescent="0.25">
      <c r="B5441" s="7" t="s">
        <v>6679</v>
      </c>
      <c r="C5441" s="5">
        <v>3</v>
      </c>
      <c r="D5441" s="6" t="s">
        <v>8996</v>
      </c>
      <c r="E5441" s="76"/>
      <c r="F5441" s="76" t="str">
        <f>IF(INDEX(I.Electricity.ES5U17C1,3)="","",INDEX(I.Electricity.ES5U17C1,3))</f>
        <v/>
      </c>
      <c r="G5441" s="76"/>
      <c r="H5441" s="5" t="str">
        <f>IF(AND(I.Developer.ES5=TRUE,I.Facility.UnitCount&gt;=17,I.Developer.C1=TRUE,F5441=""),"Incomplete","Complete")</f>
        <v>Complete</v>
      </c>
      <c r="I5441" s="71" t="s">
        <v>6682</v>
      </c>
    </row>
    <row r="5442" spans="2:9" ht="15" customHeight="1" x14ac:dyDescent="0.25">
      <c r="B5442" s="9" t="s">
        <v>6683</v>
      </c>
      <c r="C5442" s="1">
        <v>1</v>
      </c>
      <c r="D5442" s="2" t="s">
        <v>8997</v>
      </c>
      <c r="E5442" s="16"/>
      <c r="F5442" s="16" t="str">
        <f>IF(INDEX(I.Electricity.ES5U18C1,1)="","",INDEX(I.Electricity.ES5U18C1,1))</f>
        <v/>
      </c>
      <c r="G5442" s="16"/>
      <c r="H5442" s="1" t="str">
        <f>IF(AND(I.Developer.ES5=TRUE,I.Facility.UnitCount&gt;=18,I.Developer.C1=TRUE,F5442=""),"Incomplete","Complete")</f>
        <v>Complete</v>
      </c>
      <c r="I5442" s="68" t="s">
        <v>6684</v>
      </c>
    </row>
    <row r="5443" spans="2:9" ht="15" customHeight="1" x14ac:dyDescent="0.25">
      <c r="B5443" s="9" t="s">
        <v>6683</v>
      </c>
      <c r="C5443" s="1">
        <v>2</v>
      </c>
      <c r="D5443" s="2" t="s">
        <v>8997</v>
      </c>
      <c r="E5443" s="16"/>
      <c r="F5443" s="16" t="str">
        <f>IF(INDEX(I.Electricity.ES5U18C1,2)="","",INDEX(I.Electricity.ES5U18C1,2))</f>
        <v/>
      </c>
      <c r="G5443" s="16"/>
      <c r="H5443" s="1" t="str">
        <f>IF(AND(I.Developer.ES5=TRUE,I.Facility.UnitCount&gt;=18,I.Developer.C1=TRUE,F5443=""),"Incomplete","Complete")</f>
        <v>Complete</v>
      </c>
      <c r="I5443" s="68" t="s">
        <v>6685</v>
      </c>
    </row>
    <row r="5444" spans="2:9" ht="15" customHeight="1" x14ac:dyDescent="0.25">
      <c r="B5444" s="7" t="s">
        <v>6683</v>
      </c>
      <c r="C5444" s="5">
        <v>3</v>
      </c>
      <c r="D5444" s="6" t="s">
        <v>8997</v>
      </c>
      <c r="E5444" s="76"/>
      <c r="F5444" s="76" t="str">
        <f>IF(INDEX(I.Electricity.ES5U18C1,3)="","",INDEX(I.Electricity.ES5U18C1,3))</f>
        <v/>
      </c>
      <c r="G5444" s="76"/>
      <c r="H5444" s="5" t="str">
        <f>IF(AND(I.Developer.ES5=TRUE,I.Facility.UnitCount&gt;=18,I.Developer.C1=TRUE,F5444=""),"Incomplete","Complete")</f>
        <v>Complete</v>
      </c>
      <c r="I5444" s="71" t="s">
        <v>6686</v>
      </c>
    </row>
    <row r="5445" spans="2:9" ht="15" customHeight="1" x14ac:dyDescent="0.25">
      <c r="B5445" s="9" t="s">
        <v>6687</v>
      </c>
      <c r="C5445" s="1">
        <v>1</v>
      </c>
      <c r="D5445" s="2" t="s">
        <v>8998</v>
      </c>
      <c r="E5445" s="16"/>
      <c r="F5445" s="16" t="str">
        <f>IF(INDEX(I.Electricity.ES5U19C1,1)="","",INDEX(I.Electricity.ES5U19C1,1))</f>
        <v/>
      </c>
      <c r="G5445" s="16"/>
      <c r="H5445" s="1" t="str">
        <f>IF(AND(I.Developer.ES5=TRUE,I.Facility.UnitCount&gt;=19,I.Developer.C1=TRUE,F5445=""),"Incomplete","Complete")</f>
        <v>Complete</v>
      </c>
      <c r="I5445" s="68" t="s">
        <v>6688</v>
      </c>
    </row>
    <row r="5446" spans="2:9" ht="15" customHeight="1" x14ac:dyDescent="0.25">
      <c r="B5446" s="9" t="s">
        <v>6687</v>
      </c>
      <c r="C5446" s="1">
        <v>2</v>
      </c>
      <c r="D5446" s="2" t="s">
        <v>8998</v>
      </c>
      <c r="E5446" s="16"/>
      <c r="F5446" s="16" t="str">
        <f>IF(INDEX(I.Electricity.ES5U19C1,2)="","",INDEX(I.Electricity.ES5U19C1,2))</f>
        <v/>
      </c>
      <c r="G5446" s="16"/>
      <c r="H5446" s="1" t="str">
        <f>IF(AND(I.Developer.ES5=TRUE,I.Facility.UnitCount&gt;=19,I.Developer.C1=TRUE,F5446=""),"Incomplete","Complete")</f>
        <v>Complete</v>
      </c>
      <c r="I5446" s="68" t="s">
        <v>6689</v>
      </c>
    </row>
    <row r="5447" spans="2:9" ht="15" customHeight="1" x14ac:dyDescent="0.25">
      <c r="B5447" s="7" t="s">
        <v>6687</v>
      </c>
      <c r="C5447" s="5">
        <v>3</v>
      </c>
      <c r="D5447" s="6" t="s">
        <v>8998</v>
      </c>
      <c r="E5447" s="76"/>
      <c r="F5447" s="76" t="str">
        <f>IF(INDEX(I.Electricity.ES5U19C1,3)="","",INDEX(I.Electricity.ES5U19C1,3))</f>
        <v/>
      </c>
      <c r="G5447" s="76"/>
      <c r="H5447" s="5" t="str">
        <f>IF(AND(I.Developer.ES5=TRUE,I.Facility.UnitCount&gt;=19,I.Developer.C1=TRUE,F5447=""),"Incomplete","Complete")</f>
        <v>Complete</v>
      </c>
      <c r="I5447" s="71" t="s">
        <v>6690</v>
      </c>
    </row>
    <row r="5448" spans="2:9" ht="15" customHeight="1" x14ac:dyDescent="0.25">
      <c r="B5448" s="9" t="s">
        <v>6691</v>
      </c>
      <c r="C5448" s="1">
        <v>1</v>
      </c>
      <c r="D5448" s="2" t="s">
        <v>8999</v>
      </c>
      <c r="E5448" s="16"/>
      <c r="F5448" s="16" t="str">
        <f>IF(INDEX(I.Electricity.ES5U20C1,1)="","",INDEX(I.Electricity.ES5U20C1,1))</f>
        <v/>
      </c>
      <c r="G5448" s="16"/>
      <c r="H5448" s="1" t="str">
        <f>IF(AND(I.Developer.ES5=TRUE,I.Facility.UnitCount&gt;=20,I.Developer.C1=TRUE,F5448=""),"Incomplete","Complete")</f>
        <v>Complete</v>
      </c>
      <c r="I5448" s="68" t="s">
        <v>6692</v>
      </c>
    </row>
    <row r="5449" spans="2:9" ht="15" customHeight="1" x14ac:dyDescent="0.25">
      <c r="B5449" s="9" t="s">
        <v>6691</v>
      </c>
      <c r="C5449" s="1">
        <v>2</v>
      </c>
      <c r="D5449" s="2" t="s">
        <v>8999</v>
      </c>
      <c r="E5449" s="16"/>
      <c r="F5449" s="16" t="str">
        <f>IF(INDEX(I.Electricity.ES5U20C1,2)="","",INDEX(I.Electricity.ES5U20C1,2))</f>
        <v/>
      </c>
      <c r="G5449" s="16"/>
      <c r="H5449" s="1" t="str">
        <f>IF(AND(I.Developer.ES5=TRUE,I.Facility.UnitCount&gt;=20,I.Developer.C1=TRUE,F5449=""),"Incomplete","Complete")</f>
        <v>Complete</v>
      </c>
      <c r="I5449" s="68" t="s">
        <v>6693</v>
      </c>
    </row>
    <row r="5450" spans="2:9" ht="15" customHeight="1" x14ac:dyDescent="0.25">
      <c r="B5450" s="7" t="s">
        <v>6691</v>
      </c>
      <c r="C5450" s="5">
        <v>3</v>
      </c>
      <c r="D5450" s="6" t="s">
        <v>8999</v>
      </c>
      <c r="E5450" s="76"/>
      <c r="F5450" s="76" t="str">
        <f>IF(INDEX(I.Electricity.ES5U20C1,3)="","",INDEX(I.Electricity.ES5U20C1,3))</f>
        <v/>
      </c>
      <c r="G5450" s="76"/>
      <c r="H5450" s="5" t="str">
        <f>IF(AND(I.Developer.ES5=TRUE,I.Facility.UnitCount&gt;=20,I.Developer.C1=TRUE,F5450=""),"Incomplete","Complete")</f>
        <v>Complete</v>
      </c>
      <c r="I5450" s="71" t="s">
        <v>6694</v>
      </c>
    </row>
    <row r="5451" spans="2:9" ht="15" customHeight="1" x14ac:dyDescent="0.25">
      <c r="B5451" s="9" t="s">
        <v>6695</v>
      </c>
      <c r="C5451" s="1">
        <v>1</v>
      </c>
      <c r="D5451" s="2" t="s">
        <v>9000</v>
      </c>
      <c r="E5451" s="16"/>
      <c r="F5451" s="16" t="str">
        <f>IF(INDEX(I.Electricity.ES5U1C2,1)="","",INDEX(I.Electricity.ES5U1C2,1))</f>
        <v/>
      </c>
      <c r="G5451" s="16"/>
      <c r="H5451" s="1" t="str">
        <f t="shared" ref="H5451:H5474" si="160">IF(AND(I.Developer.ES5=TRUE,I.Facility.UnitCount&gt;=1,I.Developer.C2=TRUE,F5451=""),"Incomplete","Complete")</f>
        <v>Complete</v>
      </c>
      <c r="I5451" s="68" t="s">
        <v>6696</v>
      </c>
    </row>
    <row r="5452" spans="2:9" ht="15" customHeight="1" x14ac:dyDescent="0.25">
      <c r="B5452" s="9" t="s">
        <v>6695</v>
      </c>
      <c r="C5452" s="1">
        <v>2</v>
      </c>
      <c r="D5452" s="2" t="s">
        <v>9000</v>
      </c>
      <c r="E5452" s="16"/>
      <c r="F5452" s="16" t="str">
        <f>IF(INDEX(I.Electricity.ES5U1C2,2)="","",INDEX(I.Electricity.ES5U1C2,2))</f>
        <v/>
      </c>
      <c r="G5452" s="16"/>
      <c r="H5452" s="1" t="str">
        <f t="shared" si="160"/>
        <v>Complete</v>
      </c>
      <c r="I5452" s="68" t="s">
        <v>6697</v>
      </c>
    </row>
    <row r="5453" spans="2:9" ht="15" customHeight="1" x14ac:dyDescent="0.25">
      <c r="B5453" s="9" t="s">
        <v>6695</v>
      </c>
      <c r="C5453" s="1">
        <v>3</v>
      </c>
      <c r="D5453" s="2" t="s">
        <v>9000</v>
      </c>
      <c r="E5453" s="16"/>
      <c r="F5453" s="16" t="str">
        <f>IF(INDEX(I.Electricity.ES5U1C2,3)="","",INDEX(I.Electricity.ES5U1C2,3))</f>
        <v/>
      </c>
      <c r="G5453" s="16"/>
      <c r="H5453" s="1" t="str">
        <f t="shared" si="160"/>
        <v>Complete</v>
      </c>
      <c r="I5453" s="68" t="s">
        <v>6698</v>
      </c>
    </row>
    <row r="5454" spans="2:9" ht="15" customHeight="1" x14ac:dyDescent="0.25">
      <c r="B5454" s="9" t="s">
        <v>6695</v>
      </c>
      <c r="C5454" s="1">
        <v>4</v>
      </c>
      <c r="D5454" s="2" t="s">
        <v>9000</v>
      </c>
      <c r="E5454" s="16"/>
      <c r="F5454" s="16" t="str">
        <f>IF(INDEX(I.Electricity.ES5U1C2,4)="","",INDEX(I.Electricity.ES5U1C2,4))</f>
        <v/>
      </c>
      <c r="G5454" s="16"/>
      <c r="H5454" s="1" t="str">
        <f t="shared" si="160"/>
        <v>Complete</v>
      </c>
      <c r="I5454" s="68" t="s">
        <v>6699</v>
      </c>
    </row>
    <row r="5455" spans="2:9" ht="15" customHeight="1" x14ac:dyDescent="0.25">
      <c r="B5455" s="9" t="s">
        <v>6695</v>
      </c>
      <c r="C5455" s="1">
        <v>5</v>
      </c>
      <c r="D5455" s="2" t="s">
        <v>9000</v>
      </c>
      <c r="E5455" s="16"/>
      <c r="F5455" s="16" t="str">
        <f>IF(INDEX(I.Electricity.ES5U1C2,5)="","",INDEX(I.Electricity.ES5U1C2,5))</f>
        <v/>
      </c>
      <c r="G5455" s="16"/>
      <c r="H5455" s="1" t="str">
        <f t="shared" si="160"/>
        <v>Complete</v>
      </c>
      <c r="I5455" s="68" t="s">
        <v>6700</v>
      </c>
    </row>
    <row r="5456" spans="2:9" ht="15" customHeight="1" x14ac:dyDescent="0.25">
      <c r="B5456" s="9" t="s">
        <v>6695</v>
      </c>
      <c r="C5456" s="1">
        <v>6</v>
      </c>
      <c r="D5456" s="2" t="s">
        <v>9000</v>
      </c>
      <c r="E5456" s="16"/>
      <c r="F5456" s="16" t="str">
        <f>IF(INDEX(I.Electricity.ES5U1C2,6)="","",INDEX(I.Electricity.ES5U1C2,6))</f>
        <v/>
      </c>
      <c r="G5456" s="16"/>
      <c r="H5456" s="1" t="str">
        <f t="shared" si="160"/>
        <v>Complete</v>
      </c>
      <c r="I5456" s="68" t="s">
        <v>6701</v>
      </c>
    </row>
    <row r="5457" spans="2:9" ht="15" customHeight="1" x14ac:dyDescent="0.25">
      <c r="B5457" s="9" t="s">
        <v>6695</v>
      </c>
      <c r="C5457" s="1">
        <v>7</v>
      </c>
      <c r="D5457" s="2" t="s">
        <v>9000</v>
      </c>
      <c r="E5457" s="16"/>
      <c r="F5457" s="16" t="str">
        <f>IF(INDEX(I.Electricity.ES5U1C2,7)="","",INDEX(I.Electricity.ES5U1C2,7))</f>
        <v/>
      </c>
      <c r="G5457" s="16"/>
      <c r="H5457" s="1" t="str">
        <f t="shared" si="160"/>
        <v>Complete</v>
      </c>
      <c r="I5457" s="68" t="s">
        <v>6702</v>
      </c>
    </row>
    <row r="5458" spans="2:9" ht="15" customHeight="1" x14ac:dyDescent="0.25">
      <c r="B5458" s="9" t="s">
        <v>6695</v>
      </c>
      <c r="C5458" s="1">
        <v>8</v>
      </c>
      <c r="D5458" s="2" t="s">
        <v>9000</v>
      </c>
      <c r="E5458" s="16"/>
      <c r="F5458" s="16" t="str">
        <f>IF(INDEX(I.Electricity.ES5U1C2,8)="","",INDEX(I.Electricity.ES5U1C2,8))</f>
        <v/>
      </c>
      <c r="G5458" s="16"/>
      <c r="H5458" s="1" t="str">
        <f t="shared" si="160"/>
        <v>Complete</v>
      </c>
      <c r="I5458" s="68" t="s">
        <v>6703</v>
      </c>
    </row>
    <row r="5459" spans="2:9" ht="15" customHeight="1" x14ac:dyDescent="0.25">
      <c r="B5459" s="9" t="s">
        <v>6695</v>
      </c>
      <c r="C5459" s="1">
        <v>9</v>
      </c>
      <c r="D5459" s="2" t="s">
        <v>9000</v>
      </c>
      <c r="E5459" s="16"/>
      <c r="F5459" s="16" t="str">
        <f>IF(INDEX(I.Electricity.ES5U1C2,9)="","",INDEX(I.Electricity.ES5U1C2,9))</f>
        <v/>
      </c>
      <c r="G5459" s="16"/>
      <c r="H5459" s="1" t="str">
        <f t="shared" si="160"/>
        <v>Complete</v>
      </c>
      <c r="I5459" s="68" t="s">
        <v>6704</v>
      </c>
    </row>
    <row r="5460" spans="2:9" ht="15" customHeight="1" x14ac:dyDescent="0.25">
      <c r="B5460" s="9" t="s">
        <v>6695</v>
      </c>
      <c r="C5460" s="1">
        <v>10</v>
      </c>
      <c r="D5460" s="2" t="s">
        <v>9000</v>
      </c>
      <c r="E5460" s="16"/>
      <c r="F5460" s="16" t="str">
        <f>IF(INDEX(I.Electricity.ES5U1C2,10)="","",INDEX(I.Electricity.ES5U1C2,10))</f>
        <v/>
      </c>
      <c r="G5460" s="16"/>
      <c r="H5460" s="1" t="str">
        <f t="shared" si="160"/>
        <v>Complete</v>
      </c>
      <c r="I5460" s="68" t="s">
        <v>6705</v>
      </c>
    </row>
    <row r="5461" spans="2:9" ht="15" customHeight="1" x14ac:dyDescent="0.25">
      <c r="B5461" s="9" t="s">
        <v>6695</v>
      </c>
      <c r="C5461" s="1">
        <v>11</v>
      </c>
      <c r="D5461" s="2" t="s">
        <v>9000</v>
      </c>
      <c r="E5461" s="16"/>
      <c r="F5461" s="16" t="str">
        <f>IF(INDEX(I.Electricity.ES5U1C2,11)="","",INDEX(I.Electricity.ES5U1C2,11))</f>
        <v/>
      </c>
      <c r="G5461" s="16"/>
      <c r="H5461" s="1" t="str">
        <f t="shared" si="160"/>
        <v>Complete</v>
      </c>
      <c r="I5461" s="68" t="s">
        <v>6706</v>
      </c>
    </row>
    <row r="5462" spans="2:9" ht="15" customHeight="1" x14ac:dyDescent="0.25">
      <c r="B5462" s="9" t="s">
        <v>6695</v>
      </c>
      <c r="C5462" s="1">
        <v>12</v>
      </c>
      <c r="D5462" s="2" t="s">
        <v>9000</v>
      </c>
      <c r="E5462" s="16"/>
      <c r="F5462" s="16" t="str">
        <f>IF(INDEX(I.Electricity.ES5U1C2,12)="","",INDEX(I.Electricity.ES5U1C2,12))</f>
        <v/>
      </c>
      <c r="G5462" s="16"/>
      <c r="H5462" s="1" t="str">
        <f t="shared" si="160"/>
        <v>Complete</v>
      </c>
      <c r="I5462" s="68" t="s">
        <v>6707</v>
      </c>
    </row>
    <row r="5463" spans="2:9" ht="15" customHeight="1" x14ac:dyDescent="0.25">
      <c r="B5463" s="9" t="s">
        <v>6695</v>
      </c>
      <c r="C5463" s="1">
        <v>13</v>
      </c>
      <c r="D5463" s="2" t="s">
        <v>9000</v>
      </c>
      <c r="E5463" s="16"/>
      <c r="F5463" s="16" t="str">
        <f>IF(INDEX(I.Electricity.ES5U1C2,13)="","",INDEX(I.Electricity.ES5U1C2,13))</f>
        <v/>
      </c>
      <c r="G5463" s="16"/>
      <c r="H5463" s="1" t="str">
        <f t="shared" si="160"/>
        <v>Complete</v>
      </c>
      <c r="I5463" s="68" t="s">
        <v>6708</v>
      </c>
    </row>
    <row r="5464" spans="2:9" ht="15" customHeight="1" x14ac:dyDescent="0.25">
      <c r="B5464" s="9" t="s">
        <v>6695</v>
      </c>
      <c r="C5464" s="1">
        <v>14</v>
      </c>
      <c r="D5464" s="2" t="s">
        <v>9000</v>
      </c>
      <c r="E5464" s="16"/>
      <c r="F5464" s="16" t="str">
        <f>IF(INDEX(I.Electricity.ES5U1C2,14)="","",INDEX(I.Electricity.ES5U1C2,14))</f>
        <v/>
      </c>
      <c r="G5464" s="16"/>
      <c r="H5464" s="1" t="str">
        <f t="shared" si="160"/>
        <v>Complete</v>
      </c>
      <c r="I5464" s="68" t="s">
        <v>6709</v>
      </c>
    </row>
    <row r="5465" spans="2:9" ht="15" customHeight="1" x14ac:dyDescent="0.25">
      <c r="B5465" s="9" t="s">
        <v>6695</v>
      </c>
      <c r="C5465" s="1">
        <v>15</v>
      </c>
      <c r="D5465" s="2" t="s">
        <v>9000</v>
      </c>
      <c r="E5465" s="16"/>
      <c r="F5465" s="16" t="str">
        <f>IF(INDEX(I.Electricity.ES5U1C2,15)="","",INDEX(I.Electricity.ES5U1C2,15))</f>
        <v/>
      </c>
      <c r="G5465" s="16"/>
      <c r="H5465" s="1" t="str">
        <f t="shared" si="160"/>
        <v>Complete</v>
      </c>
      <c r="I5465" s="68" t="s">
        <v>6710</v>
      </c>
    </row>
    <row r="5466" spans="2:9" ht="15" customHeight="1" x14ac:dyDescent="0.25">
      <c r="B5466" s="9" t="s">
        <v>6695</v>
      </c>
      <c r="C5466" s="1">
        <v>16</v>
      </c>
      <c r="D5466" s="2" t="s">
        <v>9000</v>
      </c>
      <c r="E5466" s="16"/>
      <c r="F5466" s="16" t="str">
        <f>IF(INDEX(I.Electricity.ES5U1C2,16)="","",INDEX(I.Electricity.ES5U1C2,16))</f>
        <v/>
      </c>
      <c r="G5466" s="16"/>
      <c r="H5466" s="1" t="str">
        <f t="shared" si="160"/>
        <v>Complete</v>
      </c>
      <c r="I5466" s="68" t="s">
        <v>6711</v>
      </c>
    </row>
    <row r="5467" spans="2:9" ht="15" customHeight="1" x14ac:dyDescent="0.25">
      <c r="B5467" s="9" t="s">
        <v>6695</v>
      </c>
      <c r="C5467" s="1">
        <v>17</v>
      </c>
      <c r="D5467" s="2" t="s">
        <v>9000</v>
      </c>
      <c r="E5467" s="16"/>
      <c r="F5467" s="16" t="str">
        <f>IF(INDEX(I.Electricity.ES5U1C2,17)="","",INDEX(I.Electricity.ES5U1C2,17))</f>
        <v/>
      </c>
      <c r="G5467" s="16"/>
      <c r="H5467" s="1" t="str">
        <f t="shared" si="160"/>
        <v>Complete</v>
      </c>
      <c r="I5467" s="68" t="s">
        <v>6712</v>
      </c>
    </row>
    <row r="5468" spans="2:9" ht="15" customHeight="1" x14ac:dyDescent="0.25">
      <c r="B5468" s="9" t="s">
        <v>6695</v>
      </c>
      <c r="C5468" s="1">
        <v>18</v>
      </c>
      <c r="D5468" s="2" t="s">
        <v>9000</v>
      </c>
      <c r="E5468" s="16"/>
      <c r="F5468" s="16" t="str">
        <f>IF(INDEX(I.Electricity.ES5U1C2,18)="","",INDEX(I.Electricity.ES5U1C2,18))</f>
        <v/>
      </c>
      <c r="G5468" s="16"/>
      <c r="H5468" s="1" t="str">
        <f t="shared" si="160"/>
        <v>Complete</v>
      </c>
      <c r="I5468" s="68" t="s">
        <v>6713</v>
      </c>
    </row>
    <row r="5469" spans="2:9" ht="15" customHeight="1" x14ac:dyDescent="0.25">
      <c r="B5469" s="9" t="s">
        <v>6695</v>
      </c>
      <c r="C5469" s="1">
        <v>19</v>
      </c>
      <c r="D5469" s="2" t="s">
        <v>9000</v>
      </c>
      <c r="E5469" s="16"/>
      <c r="F5469" s="16" t="str">
        <f>IF(INDEX(I.Electricity.ES5U1C2,19)="","",INDEX(I.Electricity.ES5U1C2,19))</f>
        <v/>
      </c>
      <c r="G5469" s="16"/>
      <c r="H5469" s="1" t="str">
        <f t="shared" si="160"/>
        <v>Complete</v>
      </c>
      <c r="I5469" s="68" t="s">
        <v>6714</v>
      </c>
    </row>
    <row r="5470" spans="2:9" ht="15" customHeight="1" x14ac:dyDescent="0.25">
      <c r="B5470" s="9" t="s">
        <v>6695</v>
      </c>
      <c r="C5470" s="1">
        <v>20</v>
      </c>
      <c r="D5470" s="2" t="s">
        <v>9000</v>
      </c>
      <c r="E5470" s="16"/>
      <c r="F5470" s="16" t="str">
        <f>IF(INDEX(I.Electricity.ES5U1C2,20)="","",INDEX(I.Electricity.ES5U1C2,20))</f>
        <v/>
      </c>
      <c r="G5470" s="16"/>
      <c r="H5470" s="1" t="str">
        <f t="shared" si="160"/>
        <v>Complete</v>
      </c>
      <c r="I5470" s="68" t="s">
        <v>6715</v>
      </c>
    </row>
    <row r="5471" spans="2:9" ht="15" customHeight="1" x14ac:dyDescent="0.25">
      <c r="B5471" s="9" t="s">
        <v>6695</v>
      </c>
      <c r="C5471" s="1">
        <v>21</v>
      </c>
      <c r="D5471" s="2" t="s">
        <v>9000</v>
      </c>
      <c r="E5471" s="16"/>
      <c r="F5471" s="16" t="str">
        <f>IF(INDEX(I.Electricity.ES5U1C2,21)="","",INDEX(I.Electricity.ES5U1C2,21))</f>
        <v/>
      </c>
      <c r="G5471" s="16"/>
      <c r="H5471" s="1" t="str">
        <f t="shared" si="160"/>
        <v>Complete</v>
      </c>
      <c r="I5471" s="68" t="s">
        <v>6716</v>
      </c>
    </row>
    <row r="5472" spans="2:9" ht="15" customHeight="1" x14ac:dyDescent="0.25">
      <c r="B5472" s="9" t="s">
        <v>6695</v>
      </c>
      <c r="C5472" s="1">
        <v>22</v>
      </c>
      <c r="D5472" s="2" t="s">
        <v>9000</v>
      </c>
      <c r="E5472" s="16"/>
      <c r="F5472" s="16" t="str">
        <f>IF(INDEX(I.Electricity.ES5U1C2,22)="","",INDEX(I.Electricity.ES5U1C2,22))</f>
        <v/>
      </c>
      <c r="G5472" s="16"/>
      <c r="H5472" s="1" t="str">
        <f t="shared" si="160"/>
        <v>Complete</v>
      </c>
      <c r="I5472" s="68" t="s">
        <v>6717</v>
      </c>
    </row>
    <row r="5473" spans="2:9" ht="15" customHeight="1" x14ac:dyDescent="0.25">
      <c r="B5473" s="9" t="s">
        <v>6695</v>
      </c>
      <c r="C5473" s="1">
        <v>23</v>
      </c>
      <c r="D5473" s="2" t="s">
        <v>9000</v>
      </c>
      <c r="E5473" s="16"/>
      <c r="F5473" s="16" t="str">
        <f>IF(INDEX(I.Electricity.ES5U1C2,23)="","",INDEX(I.Electricity.ES5U1C2,23))</f>
        <v/>
      </c>
      <c r="G5473" s="16"/>
      <c r="H5473" s="1" t="str">
        <f t="shared" si="160"/>
        <v>Complete</v>
      </c>
      <c r="I5473" s="68" t="s">
        <v>6718</v>
      </c>
    </row>
    <row r="5474" spans="2:9" ht="15" customHeight="1" x14ac:dyDescent="0.25">
      <c r="B5474" s="7" t="s">
        <v>6695</v>
      </c>
      <c r="C5474" s="5">
        <v>24</v>
      </c>
      <c r="D5474" s="6" t="s">
        <v>9000</v>
      </c>
      <c r="E5474" s="76"/>
      <c r="F5474" s="76" t="str">
        <f>IF(INDEX(I.Electricity.ES5U1C2,24)="","",INDEX(I.Electricity.ES5U1C2,24))</f>
        <v/>
      </c>
      <c r="G5474" s="76"/>
      <c r="H5474" s="5" t="str">
        <f t="shared" si="160"/>
        <v>Complete</v>
      </c>
      <c r="I5474" s="71" t="s">
        <v>6719</v>
      </c>
    </row>
    <row r="5475" spans="2:9" ht="15" customHeight="1" x14ac:dyDescent="0.25">
      <c r="B5475" s="9" t="s">
        <v>6720</v>
      </c>
      <c r="C5475" s="1">
        <v>1</v>
      </c>
      <c r="D5475" s="2" t="s">
        <v>9001</v>
      </c>
      <c r="E5475" s="16"/>
      <c r="F5475" s="16" t="str">
        <f>IF(INDEX(I.Electricity.ES5U2C2,1)="","",INDEX(I.Electricity.ES5U2C2,1))</f>
        <v/>
      </c>
      <c r="G5475" s="16"/>
      <c r="H5475" s="1" t="str">
        <f t="shared" ref="H5475:H5498" si="161">IF(AND(I.Developer.ES5=TRUE,I.Facility.UnitCount&gt;=2,I.Developer.C2=TRUE,F5475=""),"Incomplete","Complete")</f>
        <v>Complete</v>
      </c>
      <c r="I5475" s="68" t="s">
        <v>6721</v>
      </c>
    </row>
    <row r="5476" spans="2:9" ht="15" customHeight="1" x14ac:dyDescent="0.25">
      <c r="B5476" s="9" t="s">
        <v>6720</v>
      </c>
      <c r="C5476" s="1">
        <v>2</v>
      </c>
      <c r="D5476" s="2" t="s">
        <v>9001</v>
      </c>
      <c r="E5476" s="16"/>
      <c r="F5476" s="16" t="str">
        <f>IF(INDEX(I.Electricity.ES5U2C2,2)="","",INDEX(I.Electricity.ES5U2C2,2))</f>
        <v/>
      </c>
      <c r="G5476" s="16"/>
      <c r="H5476" s="1" t="str">
        <f t="shared" si="161"/>
        <v>Complete</v>
      </c>
      <c r="I5476" s="68" t="s">
        <v>6722</v>
      </c>
    </row>
    <row r="5477" spans="2:9" ht="15" customHeight="1" x14ac:dyDescent="0.25">
      <c r="B5477" s="9" t="s">
        <v>6720</v>
      </c>
      <c r="C5477" s="1">
        <v>3</v>
      </c>
      <c r="D5477" s="2" t="s">
        <v>9001</v>
      </c>
      <c r="E5477" s="16"/>
      <c r="F5477" s="16" t="str">
        <f>IF(INDEX(I.Electricity.ES5U2C2,3)="","",INDEX(I.Electricity.ES5U2C2,3))</f>
        <v/>
      </c>
      <c r="G5477" s="16"/>
      <c r="H5477" s="1" t="str">
        <f t="shared" si="161"/>
        <v>Complete</v>
      </c>
      <c r="I5477" s="68" t="s">
        <v>6723</v>
      </c>
    </row>
    <row r="5478" spans="2:9" ht="15" customHeight="1" x14ac:dyDescent="0.25">
      <c r="B5478" s="9" t="s">
        <v>6720</v>
      </c>
      <c r="C5478" s="1">
        <v>4</v>
      </c>
      <c r="D5478" s="2" t="s">
        <v>9001</v>
      </c>
      <c r="E5478" s="16"/>
      <c r="F5478" s="16" t="str">
        <f>IF(INDEX(I.Electricity.ES5U2C2,4)="","",INDEX(I.Electricity.ES5U2C2,4))</f>
        <v/>
      </c>
      <c r="G5478" s="16"/>
      <c r="H5478" s="1" t="str">
        <f t="shared" si="161"/>
        <v>Complete</v>
      </c>
      <c r="I5478" s="68" t="s">
        <v>6724</v>
      </c>
    </row>
    <row r="5479" spans="2:9" ht="15" customHeight="1" x14ac:dyDescent="0.25">
      <c r="B5479" s="9" t="s">
        <v>6720</v>
      </c>
      <c r="C5479" s="1">
        <v>5</v>
      </c>
      <c r="D5479" s="2" t="s">
        <v>9001</v>
      </c>
      <c r="E5479" s="16"/>
      <c r="F5479" s="16" t="str">
        <f>IF(INDEX(I.Electricity.ES5U2C2,5)="","",INDEX(I.Electricity.ES5U2C2,5))</f>
        <v/>
      </c>
      <c r="G5479" s="16"/>
      <c r="H5479" s="1" t="str">
        <f t="shared" si="161"/>
        <v>Complete</v>
      </c>
      <c r="I5479" s="68" t="s">
        <v>6725</v>
      </c>
    </row>
    <row r="5480" spans="2:9" ht="15" customHeight="1" x14ac:dyDescent="0.25">
      <c r="B5480" s="9" t="s">
        <v>6720</v>
      </c>
      <c r="C5480" s="1">
        <v>6</v>
      </c>
      <c r="D5480" s="2" t="s">
        <v>9001</v>
      </c>
      <c r="E5480" s="16"/>
      <c r="F5480" s="16" t="str">
        <f>IF(INDEX(I.Electricity.ES5U2C2,6)="","",INDEX(I.Electricity.ES5U2C2,6))</f>
        <v/>
      </c>
      <c r="G5480" s="16"/>
      <c r="H5480" s="1" t="str">
        <f t="shared" si="161"/>
        <v>Complete</v>
      </c>
      <c r="I5480" s="68" t="s">
        <v>6726</v>
      </c>
    </row>
    <row r="5481" spans="2:9" ht="15" customHeight="1" x14ac:dyDescent="0.25">
      <c r="B5481" s="9" t="s">
        <v>6720</v>
      </c>
      <c r="C5481" s="1">
        <v>7</v>
      </c>
      <c r="D5481" s="2" t="s">
        <v>9001</v>
      </c>
      <c r="E5481" s="16"/>
      <c r="F5481" s="16" t="str">
        <f>IF(INDEX(I.Electricity.ES5U2C2,7)="","",INDEX(I.Electricity.ES5U2C2,7))</f>
        <v/>
      </c>
      <c r="G5481" s="16"/>
      <c r="H5481" s="1" t="str">
        <f t="shared" si="161"/>
        <v>Complete</v>
      </c>
      <c r="I5481" s="68" t="s">
        <v>6727</v>
      </c>
    </row>
    <row r="5482" spans="2:9" ht="15" customHeight="1" x14ac:dyDescent="0.25">
      <c r="B5482" s="9" t="s">
        <v>6720</v>
      </c>
      <c r="C5482" s="1">
        <v>8</v>
      </c>
      <c r="D5482" s="2" t="s">
        <v>9001</v>
      </c>
      <c r="E5482" s="16"/>
      <c r="F5482" s="16" t="str">
        <f>IF(INDEX(I.Electricity.ES5U2C2,8)="","",INDEX(I.Electricity.ES5U2C2,8))</f>
        <v/>
      </c>
      <c r="G5482" s="16"/>
      <c r="H5482" s="1" t="str">
        <f t="shared" si="161"/>
        <v>Complete</v>
      </c>
      <c r="I5482" s="68" t="s">
        <v>6728</v>
      </c>
    </row>
    <row r="5483" spans="2:9" ht="15" customHeight="1" x14ac:dyDescent="0.25">
      <c r="B5483" s="9" t="s">
        <v>6720</v>
      </c>
      <c r="C5483" s="1">
        <v>9</v>
      </c>
      <c r="D5483" s="2" t="s">
        <v>9001</v>
      </c>
      <c r="E5483" s="16"/>
      <c r="F5483" s="16" t="str">
        <f>IF(INDEX(I.Electricity.ES5U2C2,9)="","",INDEX(I.Electricity.ES5U2C2,9))</f>
        <v/>
      </c>
      <c r="G5483" s="16"/>
      <c r="H5483" s="1" t="str">
        <f t="shared" si="161"/>
        <v>Complete</v>
      </c>
      <c r="I5483" s="68" t="s">
        <v>6729</v>
      </c>
    </row>
    <row r="5484" spans="2:9" ht="15" customHeight="1" x14ac:dyDescent="0.25">
      <c r="B5484" s="9" t="s">
        <v>6720</v>
      </c>
      <c r="C5484" s="1">
        <v>10</v>
      </c>
      <c r="D5484" s="2" t="s">
        <v>9001</v>
      </c>
      <c r="E5484" s="16"/>
      <c r="F5484" s="16" t="str">
        <f>IF(INDEX(I.Electricity.ES5U2C2,10)="","",INDEX(I.Electricity.ES5U2C2,10))</f>
        <v/>
      </c>
      <c r="G5484" s="16"/>
      <c r="H5484" s="1" t="str">
        <f t="shared" si="161"/>
        <v>Complete</v>
      </c>
      <c r="I5484" s="68" t="s">
        <v>6730</v>
      </c>
    </row>
    <row r="5485" spans="2:9" ht="15" customHeight="1" x14ac:dyDescent="0.25">
      <c r="B5485" s="9" t="s">
        <v>6720</v>
      </c>
      <c r="C5485" s="1">
        <v>11</v>
      </c>
      <c r="D5485" s="2" t="s">
        <v>9001</v>
      </c>
      <c r="E5485" s="16"/>
      <c r="F5485" s="16" t="str">
        <f>IF(INDEX(I.Electricity.ES5U2C2,11)="","",INDEX(I.Electricity.ES5U2C2,11))</f>
        <v/>
      </c>
      <c r="G5485" s="16"/>
      <c r="H5485" s="1" t="str">
        <f t="shared" si="161"/>
        <v>Complete</v>
      </c>
      <c r="I5485" s="68" t="s">
        <v>6731</v>
      </c>
    </row>
    <row r="5486" spans="2:9" ht="15" customHeight="1" x14ac:dyDescent="0.25">
      <c r="B5486" s="9" t="s">
        <v>6720</v>
      </c>
      <c r="C5486" s="1">
        <v>12</v>
      </c>
      <c r="D5486" s="2" t="s">
        <v>9001</v>
      </c>
      <c r="E5486" s="16"/>
      <c r="F5486" s="16" t="str">
        <f>IF(INDEX(I.Electricity.ES5U2C2,12)="","",INDEX(I.Electricity.ES5U2C2,12))</f>
        <v/>
      </c>
      <c r="G5486" s="16"/>
      <c r="H5486" s="1" t="str">
        <f t="shared" si="161"/>
        <v>Complete</v>
      </c>
      <c r="I5486" s="68" t="s">
        <v>6732</v>
      </c>
    </row>
    <row r="5487" spans="2:9" ht="15" customHeight="1" x14ac:dyDescent="0.25">
      <c r="B5487" s="9" t="s">
        <v>6720</v>
      </c>
      <c r="C5487" s="1">
        <v>13</v>
      </c>
      <c r="D5487" s="2" t="s">
        <v>9001</v>
      </c>
      <c r="E5487" s="16"/>
      <c r="F5487" s="16" t="str">
        <f>IF(INDEX(I.Electricity.ES5U2C2,13)="","",INDEX(I.Electricity.ES5U2C2,13))</f>
        <v/>
      </c>
      <c r="G5487" s="16"/>
      <c r="H5487" s="1" t="str">
        <f t="shared" si="161"/>
        <v>Complete</v>
      </c>
      <c r="I5487" s="68" t="s">
        <v>6733</v>
      </c>
    </row>
    <row r="5488" spans="2:9" ht="15" customHeight="1" x14ac:dyDescent="0.25">
      <c r="B5488" s="9" t="s">
        <v>6720</v>
      </c>
      <c r="C5488" s="1">
        <v>14</v>
      </c>
      <c r="D5488" s="2" t="s">
        <v>9001</v>
      </c>
      <c r="E5488" s="16"/>
      <c r="F5488" s="16" t="str">
        <f>IF(INDEX(I.Electricity.ES5U2C2,14)="","",INDEX(I.Electricity.ES5U2C2,14))</f>
        <v/>
      </c>
      <c r="G5488" s="16"/>
      <c r="H5488" s="1" t="str">
        <f t="shared" si="161"/>
        <v>Complete</v>
      </c>
      <c r="I5488" s="68" t="s">
        <v>6734</v>
      </c>
    </row>
    <row r="5489" spans="2:9" ht="15" customHeight="1" x14ac:dyDescent="0.25">
      <c r="B5489" s="9" t="s">
        <v>6720</v>
      </c>
      <c r="C5489" s="1">
        <v>15</v>
      </c>
      <c r="D5489" s="2" t="s">
        <v>9001</v>
      </c>
      <c r="E5489" s="16"/>
      <c r="F5489" s="16" t="str">
        <f>IF(INDEX(I.Electricity.ES5U2C2,15)="","",INDEX(I.Electricity.ES5U2C2,15))</f>
        <v/>
      </c>
      <c r="G5489" s="16"/>
      <c r="H5489" s="1" t="str">
        <f t="shared" si="161"/>
        <v>Complete</v>
      </c>
      <c r="I5489" s="68" t="s">
        <v>6735</v>
      </c>
    </row>
    <row r="5490" spans="2:9" ht="15" customHeight="1" x14ac:dyDescent="0.25">
      <c r="B5490" s="9" t="s">
        <v>6720</v>
      </c>
      <c r="C5490" s="1">
        <v>16</v>
      </c>
      <c r="D5490" s="2" t="s">
        <v>9001</v>
      </c>
      <c r="E5490" s="16"/>
      <c r="F5490" s="16" t="str">
        <f>IF(INDEX(I.Electricity.ES5U2C2,16)="","",INDEX(I.Electricity.ES5U2C2,16))</f>
        <v/>
      </c>
      <c r="G5490" s="16"/>
      <c r="H5490" s="1" t="str">
        <f t="shared" si="161"/>
        <v>Complete</v>
      </c>
      <c r="I5490" s="68" t="s">
        <v>6736</v>
      </c>
    </row>
    <row r="5491" spans="2:9" ht="15" customHeight="1" x14ac:dyDescent="0.25">
      <c r="B5491" s="9" t="s">
        <v>6720</v>
      </c>
      <c r="C5491" s="1">
        <v>17</v>
      </c>
      <c r="D5491" s="2" t="s">
        <v>9001</v>
      </c>
      <c r="E5491" s="16"/>
      <c r="F5491" s="16" t="str">
        <f>IF(INDEX(I.Electricity.ES5U2C2,17)="","",INDEX(I.Electricity.ES5U2C2,17))</f>
        <v/>
      </c>
      <c r="G5491" s="16"/>
      <c r="H5491" s="1" t="str">
        <f t="shared" si="161"/>
        <v>Complete</v>
      </c>
      <c r="I5491" s="68" t="s">
        <v>6737</v>
      </c>
    </row>
    <row r="5492" spans="2:9" ht="15" customHeight="1" x14ac:dyDescent="0.25">
      <c r="B5492" s="9" t="s">
        <v>6720</v>
      </c>
      <c r="C5492" s="1">
        <v>18</v>
      </c>
      <c r="D5492" s="2" t="s">
        <v>9001</v>
      </c>
      <c r="E5492" s="16"/>
      <c r="F5492" s="16" t="str">
        <f>IF(INDEX(I.Electricity.ES5U2C2,18)="","",INDEX(I.Electricity.ES5U2C2,18))</f>
        <v/>
      </c>
      <c r="G5492" s="16"/>
      <c r="H5492" s="1" t="str">
        <f t="shared" si="161"/>
        <v>Complete</v>
      </c>
      <c r="I5492" s="68" t="s">
        <v>6738</v>
      </c>
    </row>
    <row r="5493" spans="2:9" ht="15" customHeight="1" x14ac:dyDescent="0.25">
      <c r="B5493" s="9" t="s">
        <v>6720</v>
      </c>
      <c r="C5493" s="1">
        <v>19</v>
      </c>
      <c r="D5493" s="2" t="s">
        <v>9001</v>
      </c>
      <c r="E5493" s="16"/>
      <c r="F5493" s="16" t="str">
        <f>IF(INDEX(I.Electricity.ES5U2C2,19)="","",INDEX(I.Electricity.ES5U2C2,19))</f>
        <v/>
      </c>
      <c r="G5493" s="16"/>
      <c r="H5493" s="1" t="str">
        <f t="shared" si="161"/>
        <v>Complete</v>
      </c>
      <c r="I5493" s="68" t="s">
        <v>6739</v>
      </c>
    </row>
    <row r="5494" spans="2:9" ht="15" customHeight="1" x14ac:dyDescent="0.25">
      <c r="B5494" s="9" t="s">
        <v>6720</v>
      </c>
      <c r="C5494" s="1">
        <v>20</v>
      </c>
      <c r="D5494" s="2" t="s">
        <v>9001</v>
      </c>
      <c r="E5494" s="16"/>
      <c r="F5494" s="16" t="str">
        <f>IF(INDEX(I.Electricity.ES5U2C2,20)="","",INDEX(I.Electricity.ES5U2C2,20))</f>
        <v/>
      </c>
      <c r="G5494" s="16"/>
      <c r="H5494" s="1" t="str">
        <f t="shared" si="161"/>
        <v>Complete</v>
      </c>
      <c r="I5494" s="68" t="s">
        <v>6740</v>
      </c>
    </row>
    <row r="5495" spans="2:9" ht="15" customHeight="1" x14ac:dyDescent="0.25">
      <c r="B5495" s="9" t="s">
        <v>6720</v>
      </c>
      <c r="C5495" s="1">
        <v>21</v>
      </c>
      <c r="D5495" s="2" t="s">
        <v>9001</v>
      </c>
      <c r="E5495" s="16"/>
      <c r="F5495" s="16" t="str">
        <f>IF(INDEX(I.Electricity.ES5U2C2,21)="","",INDEX(I.Electricity.ES5U2C2,21))</f>
        <v/>
      </c>
      <c r="G5495" s="16"/>
      <c r="H5495" s="1" t="str">
        <f t="shared" si="161"/>
        <v>Complete</v>
      </c>
      <c r="I5495" s="68" t="s">
        <v>6741</v>
      </c>
    </row>
    <row r="5496" spans="2:9" ht="15" customHeight="1" x14ac:dyDescent="0.25">
      <c r="B5496" s="9" t="s">
        <v>6720</v>
      </c>
      <c r="C5496" s="1">
        <v>22</v>
      </c>
      <c r="D5496" s="2" t="s">
        <v>9001</v>
      </c>
      <c r="E5496" s="16"/>
      <c r="F5496" s="16" t="str">
        <f>IF(INDEX(I.Electricity.ES5U2C2,22)="","",INDEX(I.Electricity.ES5U2C2,22))</f>
        <v/>
      </c>
      <c r="G5496" s="16"/>
      <c r="H5496" s="1" t="str">
        <f t="shared" si="161"/>
        <v>Complete</v>
      </c>
      <c r="I5496" s="68" t="s">
        <v>6742</v>
      </c>
    </row>
    <row r="5497" spans="2:9" ht="15" customHeight="1" x14ac:dyDescent="0.25">
      <c r="B5497" s="9" t="s">
        <v>6720</v>
      </c>
      <c r="C5497" s="1">
        <v>23</v>
      </c>
      <c r="D5497" s="2" t="s">
        <v>9001</v>
      </c>
      <c r="E5497" s="16"/>
      <c r="F5497" s="16" t="str">
        <f>IF(INDEX(I.Electricity.ES5U2C2,23)="","",INDEX(I.Electricity.ES5U2C2,23))</f>
        <v/>
      </c>
      <c r="G5497" s="16"/>
      <c r="H5497" s="1" t="str">
        <f t="shared" si="161"/>
        <v>Complete</v>
      </c>
      <c r="I5497" s="68" t="s">
        <v>6743</v>
      </c>
    </row>
    <row r="5498" spans="2:9" ht="15" customHeight="1" x14ac:dyDescent="0.25">
      <c r="B5498" s="7" t="s">
        <v>6720</v>
      </c>
      <c r="C5498" s="5">
        <v>24</v>
      </c>
      <c r="D5498" s="6" t="s">
        <v>9001</v>
      </c>
      <c r="E5498" s="76"/>
      <c r="F5498" s="76" t="str">
        <f>IF(INDEX(I.Electricity.ES5U2C2,24)="","",INDEX(I.Electricity.ES5U2C2,24))</f>
        <v/>
      </c>
      <c r="G5498" s="76"/>
      <c r="H5498" s="5" t="str">
        <f t="shared" si="161"/>
        <v>Complete</v>
      </c>
      <c r="I5498" s="71" t="s">
        <v>6744</v>
      </c>
    </row>
    <row r="5499" spans="2:9" ht="15" customHeight="1" x14ac:dyDescent="0.25">
      <c r="B5499" s="9" t="s">
        <v>6745</v>
      </c>
      <c r="C5499" s="1">
        <v>1</v>
      </c>
      <c r="D5499" s="2" t="s">
        <v>9002</v>
      </c>
      <c r="E5499" s="16"/>
      <c r="F5499" s="16" t="str">
        <f>IF(INDEX(I.Electricity.ES5U3C2,1)="","",INDEX(I.Electricity.ES5U3C2,1))</f>
        <v/>
      </c>
      <c r="G5499" s="16"/>
      <c r="H5499" s="1" t="str">
        <f t="shared" ref="H5499:H5522" si="162">IF(AND(I.Developer.ES5=TRUE,I.Facility.UnitCount&gt;=3,I.Developer.C2=TRUE,F5499=""),"Incomplete","Complete")</f>
        <v>Complete</v>
      </c>
      <c r="I5499" s="68" t="s">
        <v>6746</v>
      </c>
    </row>
    <row r="5500" spans="2:9" ht="15" customHeight="1" x14ac:dyDescent="0.25">
      <c r="B5500" s="9" t="s">
        <v>6745</v>
      </c>
      <c r="C5500" s="1">
        <v>2</v>
      </c>
      <c r="D5500" s="2" t="s">
        <v>9002</v>
      </c>
      <c r="E5500" s="16"/>
      <c r="F5500" s="16" t="str">
        <f>IF(INDEX(I.Electricity.ES5U3C2,2)="","",INDEX(I.Electricity.ES5U3C2,2))</f>
        <v/>
      </c>
      <c r="G5500" s="16"/>
      <c r="H5500" s="1" t="str">
        <f t="shared" si="162"/>
        <v>Complete</v>
      </c>
      <c r="I5500" s="68" t="s">
        <v>6747</v>
      </c>
    </row>
    <row r="5501" spans="2:9" ht="15" customHeight="1" x14ac:dyDescent="0.25">
      <c r="B5501" s="9" t="s">
        <v>6745</v>
      </c>
      <c r="C5501" s="1">
        <v>3</v>
      </c>
      <c r="D5501" s="2" t="s">
        <v>9002</v>
      </c>
      <c r="E5501" s="16"/>
      <c r="F5501" s="16" t="str">
        <f>IF(INDEX(I.Electricity.ES5U3C2,3)="","",INDEX(I.Electricity.ES5U3C2,3))</f>
        <v/>
      </c>
      <c r="G5501" s="16"/>
      <c r="H5501" s="1" t="str">
        <f t="shared" si="162"/>
        <v>Complete</v>
      </c>
      <c r="I5501" s="68" t="s">
        <v>6748</v>
      </c>
    </row>
    <row r="5502" spans="2:9" ht="15" customHeight="1" x14ac:dyDescent="0.25">
      <c r="B5502" s="9" t="s">
        <v>6745</v>
      </c>
      <c r="C5502" s="1">
        <v>4</v>
      </c>
      <c r="D5502" s="2" t="s">
        <v>9002</v>
      </c>
      <c r="E5502" s="16"/>
      <c r="F5502" s="16" t="str">
        <f>IF(INDEX(I.Electricity.ES5U3C2,4)="","",INDEX(I.Electricity.ES5U3C2,4))</f>
        <v/>
      </c>
      <c r="G5502" s="16"/>
      <c r="H5502" s="1" t="str">
        <f t="shared" si="162"/>
        <v>Complete</v>
      </c>
      <c r="I5502" s="68" t="s">
        <v>6749</v>
      </c>
    </row>
    <row r="5503" spans="2:9" ht="15" customHeight="1" x14ac:dyDescent="0.25">
      <c r="B5503" s="9" t="s">
        <v>6745</v>
      </c>
      <c r="C5503" s="1">
        <v>5</v>
      </c>
      <c r="D5503" s="2" t="s">
        <v>9002</v>
      </c>
      <c r="E5503" s="16"/>
      <c r="F5503" s="16" t="str">
        <f>IF(INDEX(I.Electricity.ES5U3C2,5)="","",INDEX(I.Electricity.ES5U3C2,5))</f>
        <v/>
      </c>
      <c r="G5503" s="16"/>
      <c r="H5503" s="1" t="str">
        <f t="shared" si="162"/>
        <v>Complete</v>
      </c>
      <c r="I5503" s="68" t="s">
        <v>6750</v>
      </c>
    </row>
    <row r="5504" spans="2:9" ht="15" customHeight="1" x14ac:dyDescent="0.25">
      <c r="B5504" s="9" t="s">
        <v>6745</v>
      </c>
      <c r="C5504" s="1">
        <v>6</v>
      </c>
      <c r="D5504" s="2" t="s">
        <v>9002</v>
      </c>
      <c r="E5504" s="16"/>
      <c r="F5504" s="16" t="str">
        <f>IF(INDEX(I.Electricity.ES5U3C2,6)="","",INDEX(I.Electricity.ES5U3C2,6))</f>
        <v/>
      </c>
      <c r="G5504" s="16"/>
      <c r="H5504" s="1" t="str">
        <f t="shared" si="162"/>
        <v>Complete</v>
      </c>
      <c r="I5504" s="68" t="s">
        <v>6751</v>
      </c>
    </row>
    <row r="5505" spans="2:9" ht="15" customHeight="1" x14ac:dyDescent="0.25">
      <c r="B5505" s="9" t="s">
        <v>6745</v>
      </c>
      <c r="C5505" s="1">
        <v>7</v>
      </c>
      <c r="D5505" s="2" t="s">
        <v>9002</v>
      </c>
      <c r="E5505" s="16"/>
      <c r="F5505" s="16" t="str">
        <f>IF(INDEX(I.Electricity.ES5U3C2,7)="","",INDEX(I.Electricity.ES5U3C2,7))</f>
        <v/>
      </c>
      <c r="G5505" s="16"/>
      <c r="H5505" s="1" t="str">
        <f t="shared" si="162"/>
        <v>Complete</v>
      </c>
      <c r="I5505" s="68" t="s">
        <v>6752</v>
      </c>
    </row>
    <row r="5506" spans="2:9" ht="15" customHeight="1" x14ac:dyDescent="0.25">
      <c r="B5506" s="9" t="s">
        <v>6745</v>
      </c>
      <c r="C5506" s="1">
        <v>8</v>
      </c>
      <c r="D5506" s="2" t="s">
        <v>9002</v>
      </c>
      <c r="E5506" s="16"/>
      <c r="F5506" s="16" t="str">
        <f>IF(INDEX(I.Electricity.ES5U3C2,8)="","",INDEX(I.Electricity.ES5U3C2,8))</f>
        <v/>
      </c>
      <c r="G5506" s="16"/>
      <c r="H5506" s="1" t="str">
        <f t="shared" si="162"/>
        <v>Complete</v>
      </c>
      <c r="I5506" s="68" t="s">
        <v>6753</v>
      </c>
    </row>
    <row r="5507" spans="2:9" ht="15" customHeight="1" x14ac:dyDescent="0.25">
      <c r="B5507" s="9" t="s">
        <v>6745</v>
      </c>
      <c r="C5507" s="1">
        <v>9</v>
      </c>
      <c r="D5507" s="2" t="s">
        <v>9002</v>
      </c>
      <c r="E5507" s="16"/>
      <c r="F5507" s="16" t="str">
        <f>IF(INDEX(I.Electricity.ES5U3C2,9)="","",INDEX(I.Electricity.ES5U3C2,9))</f>
        <v/>
      </c>
      <c r="G5507" s="16"/>
      <c r="H5507" s="1" t="str">
        <f t="shared" si="162"/>
        <v>Complete</v>
      </c>
      <c r="I5507" s="68" t="s">
        <v>6754</v>
      </c>
    </row>
    <row r="5508" spans="2:9" ht="15" customHeight="1" x14ac:dyDescent="0.25">
      <c r="B5508" s="9" t="s">
        <v>6745</v>
      </c>
      <c r="C5508" s="1">
        <v>10</v>
      </c>
      <c r="D5508" s="2" t="s">
        <v>9002</v>
      </c>
      <c r="E5508" s="16"/>
      <c r="F5508" s="16" t="str">
        <f>IF(INDEX(I.Electricity.ES5U3C2,10)="","",INDEX(I.Electricity.ES5U3C2,10))</f>
        <v/>
      </c>
      <c r="G5508" s="16"/>
      <c r="H5508" s="1" t="str">
        <f t="shared" si="162"/>
        <v>Complete</v>
      </c>
      <c r="I5508" s="68" t="s">
        <v>6755</v>
      </c>
    </row>
    <row r="5509" spans="2:9" ht="15" customHeight="1" x14ac:dyDescent="0.25">
      <c r="B5509" s="9" t="s">
        <v>6745</v>
      </c>
      <c r="C5509" s="1">
        <v>11</v>
      </c>
      <c r="D5509" s="2" t="s">
        <v>9002</v>
      </c>
      <c r="E5509" s="16"/>
      <c r="F5509" s="16" t="str">
        <f>IF(INDEX(I.Electricity.ES5U3C2,11)="","",INDEX(I.Electricity.ES5U3C2,11))</f>
        <v/>
      </c>
      <c r="G5509" s="16"/>
      <c r="H5509" s="1" t="str">
        <f t="shared" si="162"/>
        <v>Complete</v>
      </c>
      <c r="I5509" s="68" t="s">
        <v>6756</v>
      </c>
    </row>
    <row r="5510" spans="2:9" ht="15" customHeight="1" x14ac:dyDescent="0.25">
      <c r="B5510" s="9" t="s">
        <v>6745</v>
      </c>
      <c r="C5510" s="1">
        <v>12</v>
      </c>
      <c r="D5510" s="2" t="s">
        <v>9002</v>
      </c>
      <c r="E5510" s="16"/>
      <c r="F5510" s="16" t="str">
        <f>IF(INDEX(I.Electricity.ES5U3C2,12)="","",INDEX(I.Electricity.ES5U3C2,12))</f>
        <v/>
      </c>
      <c r="G5510" s="16"/>
      <c r="H5510" s="1" t="str">
        <f t="shared" si="162"/>
        <v>Complete</v>
      </c>
      <c r="I5510" s="68" t="s">
        <v>6757</v>
      </c>
    </row>
    <row r="5511" spans="2:9" ht="15" customHeight="1" x14ac:dyDescent="0.25">
      <c r="B5511" s="9" t="s">
        <v>6745</v>
      </c>
      <c r="C5511" s="1">
        <v>13</v>
      </c>
      <c r="D5511" s="2" t="s">
        <v>9002</v>
      </c>
      <c r="E5511" s="16"/>
      <c r="F5511" s="16" t="str">
        <f>IF(INDEX(I.Electricity.ES5U3C2,13)="","",INDEX(I.Electricity.ES5U3C2,13))</f>
        <v/>
      </c>
      <c r="G5511" s="16"/>
      <c r="H5511" s="1" t="str">
        <f t="shared" si="162"/>
        <v>Complete</v>
      </c>
      <c r="I5511" s="68" t="s">
        <v>6758</v>
      </c>
    </row>
    <row r="5512" spans="2:9" ht="15" customHeight="1" x14ac:dyDescent="0.25">
      <c r="B5512" s="9" t="s">
        <v>6745</v>
      </c>
      <c r="C5512" s="1">
        <v>14</v>
      </c>
      <c r="D5512" s="2" t="s">
        <v>9002</v>
      </c>
      <c r="E5512" s="16"/>
      <c r="F5512" s="16" t="str">
        <f>IF(INDEX(I.Electricity.ES5U3C2,14)="","",INDEX(I.Electricity.ES5U3C2,14))</f>
        <v/>
      </c>
      <c r="G5512" s="16"/>
      <c r="H5512" s="1" t="str">
        <f t="shared" si="162"/>
        <v>Complete</v>
      </c>
      <c r="I5512" s="68" t="s">
        <v>6759</v>
      </c>
    </row>
    <row r="5513" spans="2:9" ht="15" customHeight="1" x14ac:dyDescent="0.25">
      <c r="B5513" s="9" t="s">
        <v>6745</v>
      </c>
      <c r="C5513" s="1">
        <v>15</v>
      </c>
      <c r="D5513" s="2" t="s">
        <v>9002</v>
      </c>
      <c r="E5513" s="16"/>
      <c r="F5513" s="16" t="str">
        <f>IF(INDEX(I.Electricity.ES5U3C2,15)="","",INDEX(I.Electricity.ES5U3C2,15))</f>
        <v/>
      </c>
      <c r="G5513" s="16"/>
      <c r="H5513" s="1" t="str">
        <f t="shared" si="162"/>
        <v>Complete</v>
      </c>
      <c r="I5513" s="68" t="s">
        <v>6760</v>
      </c>
    </row>
    <row r="5514" spans="2:9" ht="15" customHeight="1" x14ac:dyDescent="0.25">
      <c r="B5514" s="9" t="s">
        <v>6745</v>
      </c>
      <c r="C5514" s="1">
        <v>16</v>
      </c>
      <c r="D5514" s="2" t="s">
        <v>9002</v>
      </c>
      <c r="E5514" s="16"/>
      <c r="F5514" s="16" t="str">
        <f>IF(INDEX(I.Electricity.ES5U3C2,16)="","",INDEX(I.Electricity.ES5U3C2,16))</f>
        <v/>
      </c>
      <c r="G5514" s="16"/>
      <c r="H5514" s="1" t="str">
        <f t="shared" si="162"/>
        <v>Complete</v>
      </c>
      <c r="I5514" s="68" t="s">
        <v>6761</v>
      </c>
    </row>
    <row r="5515" spans="2:9" ht="15" customHeight="1" x14ac:dyDescent="0.25">
      <c r="B5515" s="9" t="s">
        <v>6745</v>
      </c>
      <c r="C5515" s="1">
        <v>17</v>
      </c>
      <c r="D5515" s="2" t="s">
        <v>9002</v>
      </c>
      <c r="E5515" s="16"/>
      <c r="F5515" s="16" t="str">
        <f>IF(INDEX(I.Electricity.ES5U3C2,17)="","",INDEX(I.Electricity.ES5U3C2,17))</f>
        <v/>
      </c>
      <c r="G5515" s="16"/>
      <c r="H5515" s="1" t="str">
        <f t="shared" si="162"/>
        <v>Complete</v>
      </c>
      <c r="I5515" s="68" t="s">
        <v>6762</v>
      </c>
    </row>
    <row r="5516" spans="2:9" ht="15" customHeight="1" x14ac:dyDescent="0.25">
      <c r="B5516" s="9" t="s">
        <v>6745</v>
      </c>
      <c r="C5516" s="1">
        <v>18</v>
      </c>
      <c r="D5516" s="2" t="s">
        <v>9002</v>
      </c>
      <c r="E5516" s="16"/>
      <c r="F5516" s="16" t="str">
        <f>IF(INDEX(I.Electricity.ES5U3C2,18)="","",INDEX(I.Electricity.ES5U3C2,18))</f>
        <v/>
      </c>
      <c r="G5516" s="16"/>
      <c r="H5516" s="1" t="str">
        <f t="shared" si="162"/>
        <v>Complete</v>
      </c>
      <c r="I5516" s="68" t="s">
        <v>6763</v>
      </c>
    </row>
    <row r="5517" spans="2:9" ht="15" customHeight="1" x14ac:dyDescent="0.25">
      <c r="B5517" s="9" t="s">
        <v>6745</v>
      </c>
      <c r="C5517" s="1">
        <v>19</v>
      </c>
      <c r="D5517" s="2" t="s">
        <v>9002</v>
      </c>
      <c r="E5517" s="16"/>
      <c r="F5517" s="16" t="str">
        <f>IF(INDEX(I.Electricity.ES5U3C2,19)="","",INDEX(I.Electricity.ES5U3C2,19))</f>
        <v/>
      </c>
      <c r="G5517" s="16"/>
      <c r="H5517" s="1" t="str">
        <f t="shared" si="162"/>
        <v>Complete</v>
      </c>
      <c r="I5517" s="68" t="s">
        <v>6764</v>
      </c>
    </row>
    <row r="5518" spans="2:9" ht="15" customHeight="1" x14ac:dyDescent="0.25">
      <c r="B5518" s="9" t="s">
        <v>6745</v>
      </c>
      <c r="C5518" s="1">
        <v>20</v>
      </c>
      <c r="D5518" s="2" t="s">
        <v>9002</v>
      </c>
      <c r="E5518" s="16"/>
      <c r="F5518" s="16" t="str">
        <f>IF(INDEX(I.Electricity.ES5U3C2,20)="","",INDEX(I.Electricity.ES5U3C2,20))</f>
        <v/>
      </c>
      <c r="G5518" s="16"/>
      <c r="H5518" s="1" t="str">
        <f t="shared" si="162"/>
        <v>Complete</v>
      </c>
      <c r="I5518" s="68" t="s">
        <v>6765</v>
      </c>
    </row>
    <row r="5519" spans="2:9" ht="15" customHeight="1" x14ac:dyDescent="0.25">
      <c r="B5519" s="9" t="s">
        <v>6745</v>
      </c>
      <c r="C5519" s="1">
        <v>21</v>
      </c>
      <c r="D5519" s="2" t="s">
        <v>9002</v>
      </c>
      <c r="E5519" s="16"/>
      <c r="F5519" s="16" t="str">
        <f>IF(INDEX(I.Electricity.ES5U3C2,21)="","",INDEX(I.Electricity.ES5U3C2,21))</f>
        <v/>
      </c>
      <c r="G5519" s="16"/>
      <c r="H5519" s="1" t="str">
        <f t="shared" si="162"/>
        <v>Complete</v>
      </c>
      <c r="I5519" s="68" t="s">
        <v>6766</v>
      </c>
    </row>
    <row r="5520" spans="2:9" ht="15" customHeight="1" x14ac:dyDescent="0.25">
      <c r="B5520" s="9" t="s">
        <v>6745</v>
      </c>
      <c r="C5520" s="1">
        <v>22</v>
      </c>
      <c r="D5520" s="2" t="s">
        <v>9002</v>
      </c>
      <c r="E5520" s="16"/>
      <c r="F5520" s="16" t="str">
        <f>IF(INDEX(I.Electricity.ES5U3C2,22)="","",INDEX(I.Electricity.ES5U3C2,22))</f>
        <v/>
      </c>
      <c r="G5520" s="16"/>
      <c r="H5520" s="1" t="str">
        <f t="shared" si="162"/>
        <v>Complete</v>
      </c>
      <c r="I5520" s="68" t="s">
        <v>6767</v>
      </c>
    </row>
    <row r="5521" spans="2:9" ht="15" customHeight="1" x14ac:dyDescent="0.25">
      <c r="B5521" s="9" t="s">
        <v>6745</v>
      </c>
      <c r="C5521" s="1">
        <v>23</v>
      </c>
      <c r="D5521" s="2" t="s">
        <v>9002</v>
      </c>
      <c r="E5521" s="16"/>
      <c r="F5521" s="16" t="str">
        <f>IF(INDEX(I.Electricity.ES5U3C2,23)="","",INDEX(I.Electricity.ES5U3C2,23))</f>
        <v/>
      </c>
      <c r="G5521" s="16"/>
      <c r="H5521" s="1" t="str">
        <f t="shared" si="162"/>
        <v>Complete</v>
      </c>
      <c r="I5521" s="68" t="s">
        <v>6768</v>
      </c>
    </row>
    <row r="5522" spans="2:9" ht="15" customHeight="1" x14ac:dyDescent="0.25">
      <c r="B5522" s="7" t="s">
        <v>6745</v>
      </c>
      <c r="C5522" s="5">
        <v>24</v>
      </c>
      <c r="D5522" s="6" t="s">
        <v>9002</v>
      </c>
      <c r="E5522" s="76"/>
      <c r="F5522" s="76" t="str">
        <f>IF(INDEX(I.Electricity.ES5U3C2,24)="","",INDEX(I.Electricity.ES5U3C2,24))</f>
        <v/>
      </c>
      <c r="G5522" s="76"/>
      <c r="H5522" s="5" t="str">
        <f t="shared" si="162"/>
        <v>Complete</v>
      </c>
      <c r="I5522" s="71" t="s">
        <v>6769</v>
      </c>
    </row>
    <row r="5523" spans="2:9" ht="15" customHeight="1" x14ac:dyDescent="0.25">
      <c r="B5523" s="9" t="s">
        <v>6770</v>
      </c>
      <c r="C5523" s="1">
        <v>1</v>
      </c>
      <c r="D5523" s="2" t="s">
        <v>9003</v>
      </c>
      <c r="E5523" s="16"/>
      <c r="F5523" s="16" t="str">
        <f>IF(INDEX(I.Electricity.ES5U4C2,1)="","",INDEX(I.Electricity.ES5U4C2,1))</f>
        <v/>
      </c>
      <c r="G5523" s="16"/>
      <c r="H5523" s="1" t="str">
        <f t="shared" ref="H5523:H5546" si="163">IF(AND(I.Developer.ES5=TRUE,I.Facility.UnitCount&gt;=4,I.Developer.C2=TRUE,F5523=""),"Incomplete","Complete")</f>
        <v>Complete</v>
      </c>
      <c r="I5523" s="68" t="s">
        <v>6771</v>
      </c>
    </row>
    <row r="5524" spans="2:9" ht="15" customHeight="1" x14ac:dyDescent="0.25">
      <c r="B5524" s="9" t="s">
        <v>6770</v>
      </c>
      <c r="C5524" s="1">
        <v>2</v>
      </c>
      <c r="D5524" s="2" t="s">
        <v>9003</v>
      </c>
      <c r="E5524" s="16"/>
      <c r="F5524" s="16" t="str">
        <f>IF(INDEX(I.Electricity.ES5U4C2,2)="","",INDEX(I.Electricity.ES5U4C2,2))</f>
        <v/>
      </c>
      <c r="G5524" s="16"/>
      <c r="H5524" s="1" t="str">
        <f t="shared" si="163"/>
        <v>Complete</v>
      </c>
      <c r="I5524" s="68" t="s">
        <v>6772</v>
      </c>
    </row>
    <row r="5525" spans="2:9" ht="15" customHeight="1" x14ac:dyDescent="0.25">
      <c r="B5525" s="9" t="s">
        <v>6770</v>
      </c>
      <c r="C5525" s="1">
        <v>3</v>
      </c>
      <c r="D5525" s="2" t="s">
        <v>9003</v>
      </c>
      <c r="E5525" s="16"/>
      <c r="F5525" s="16" t="str">
        <f>IF(INDEX(I.Electricity.ES5U4C2,3)="","",INDEX(I.Electricity.ES5U4C2,3))</f>
        <v/>
      </c>
      <c r="G5525" s="16"/>
      <c r="H5525" s="1" t="str">
        <f t="shared" si="163"/>
        <v>Complete</v>
      </c>
      <c r="I5525" s="68" t="s">
        <v>6773</v>
      </c>
    </row>
    <row r="5526" spans="2:9" ht="15" customHeight="1" x14ac:dyDescent="0.25">
      <c r="B5526" s="9" t="s">
        <v>6770</v>
      </c>
      <c r="C5526" s="1">
        <v>4</v>
      </c>
      <c r="D5526" s="2" t="s">
        <v>9003</v>
      </c>
      <c r="E5526" s="16"/>
      <c r="F5526" s="16" t="str">
        <f>IF(INDEX(I.Electricity.ES5U4C2,4)="","",INDEX(I.Electricity.ES5U4C2,4))</f>
        <v/>
      </c>
      <c r="G5526" s="16"/>
      <c r="H5526" s="1" t="str">
        <f t="shared" si="163"/>
        <v>Complete</v>
      </c>
      <c r="I5526" s="68" t="s">
        <v>6774</v>
      </c>
    </row>
    <row r="5527" spans="2:9" ht="15" customHeight="1" x14ac:dyDescent="0.25">
      <c r="B5527" s="9" t="s">
        <v>6770</v>
      </c>
      <c r="C5527" s="1">
        <v>5</v>
      </c>
      <c r="D5527" s="2" t="s">
        <v>9003</v>
      </c>
      <c r="E5527" s="16"/>
      <c r="F5527" s="16" t="str">
        <f>IF(INDEX(I.Electricity.ES5U4C2,5)="","",INDEX(I.Electricity.ES5U4C2,5))</f>
        <v/>
      </c>
      <c r="G5527" s="16"/>
      <c r="H5527" s="1" t="str">
        <f t="shared" si="163"/>
        <v>Complete</v>
      </c>
      <c r="I5527" s="68" t="s">
        <v>6775</v>
      </c>
    </row>
    <row r="5528" spans="2:9" ht="15" customHeight="1" x14ac:dyDescent="0.25">
      <c r="B5528" s="9" t="s">
        <v>6770</v>
      </c>
      <c r="C5528" s="1">
        <v>6</v>
      </c>
      <c r="D5528" s="2" t="s">
        <v>9003</v>
      </c>
      <c r="E5528" s="16"/>
      <c r="F5528" s="16" t="str">
        <f>IF(INDEX(I.Electricity.ES5U4C2,6)="","",INDEX(I.Electricity.ES5U4C2,6))</f>
        <v/>
      </c>
      <c r="G5528" s="16"/>
      <c r="H5528" s="1" t="str">
        <f t="shared" si="163"/>
        <v>Complete</v>
      </c>
      <c r="I5528" s="68" t="s">
        <v>6776</v>
      </c>
    </row>
    <row r="5529" spans="2:9" ht="15" customHeight="1" x14ac:dyDescent="0.25">
      <c r="B5529" s="9" t="s">
        <v>6770</v>
      </c>
      <c r="C5529" s="1">
        <v>7</v>
      </c>
      <c r="D5529" s="2" t="s">
        <v>9003</v>
      </c>
      <c r="E5529" s="16"/>
      <c r="F5529" s="16" t="str">
        <f>IF(INDEX(I.Electricity.ES5U4C2,7)="","",INDEX(I.Electricity.ES5U4C2,7))</f>
        <v/>
      </c>
      <c r="G5529" s="16"/>
      <c r="H5529" s="1" t="str">
        <f t="shared" si="163"/>
        <v>Complete</v>
      </c>
      <c r="I5529" s="68" t="s">
        <v>6777</v>
      </c>
    </row>
    <row r="5530" spans="2:9" ht="15" customHeight="1" x14ac:dyDescent="0.25">
      <c r="B5530" s="9" t="s">
        <v>6770</v>
      </c>
      <c r="C5530" s="1">
        <v>8</v>
      </c>
      <c r="D5530" s="2" t="s">
        <v>9003</v>
      </c>
      <c r="E5530" s="16"/>
      <c r="F5530" s="16" t="str">
        <f>IF(INDEX(I.Electricity.ES5U4C2,8)="","",INDEX(I.Electricity.ES5U4C2,8))</f>
        <v/>
      </c>
      <c r="G5530" s="16"/>
      <c r="H5530" s="1" t="str">
        <f t="shared" si="163"/>
        <v>Complete</v>
      </c>
      <c r="I5530" s="68" t="s">
        <v>6778</v>
      </c>
    </row>
    <row r="5531" spans="2:9" ht="15" customHeight="1" x14ac:dyDescent="0.25">
      <c r="B5531" s="9" t="s">
        <v>6770</v>
      </c>
      <c r="C5531" s="1">
        <v>9</v>
      </c>
      <c r="D5531" s="2" t="s">
        <v>9003</v>
      </c>
      <c r="E5531" s="16"/>
      <c r="F5531" s="16" t="str">
        <f>IF(INDEX(I.Electricity.ES5U4C2,9)="","",INDEX(I.Electricity.ES5U4C2,9))</f>
        <v/>
      </c>
      <c r="G5531" s="16"/>
      <c r="H5531" s="1" t="str">
        <f t="shared" si="163"/>
        <v>Complete</v>
      </c>
      <c r="I5531" s="68" t="s">
        <v>6779</v>
      </c>
    </row>
    <row r="5532" spans="2:9" ht="15" customHeight="1" x14ac:dyDescent="0.25">
      <c r="B5532" s="9" t="s">
        <v>6770</v>
      </c>
      <c r="C5532" s="1">
        <v>10</v>
      </c>
      <c r="D5532" s="2" t="s">
        <v>9003</v>
      </c>
      <c r="E5532" s="16"/>
      <c r="F5532" s="16" t="str">
        <f>IF(INDEX(I.Electricity.ES5U4C2,10)="","",INDEX(I.Electricity.ES5U4C2,10))</f>
        <v/>
      </c>
      <c r="G5532" s="16"/>
      <c r="H5532" s="1" t="str">
        <f t="shared" si="163"/>
        <v>Complete</v>
      </c>
      <c r="I5532" s="68" t="s">
        <v>6780</v>
      </c>
    </row>
    <row r="5533" spans="2:9" ht="15" customHeight="1" x14ac:dyDescent="0.25">
      <c r="B5533" s="9" t="s">
        <v>6770</v>
      </c>
      <c r="C5533" s="1">
        <v>11</v>
      </c>
      <c r="D5533" s="2" t="s">
        <v>9003</v>
      </c>
      <c r="E5533" s="16"/>
      <c r="F5533" s="16" t="str">
        <f>IF(INDEX(I.Electricity.ES5U4C2,11)="","",INDEX(I.Electricity.ES5U4C2,11))</f>
        <v/>
      </c>
      <c r="G5533" s="16"/>
      <c r="H5533" s="1" t="str">
        <f t="shared" si="163"/>
        <v>Complete</v>
      </c>
      <c r="I5533" s="68" t="s">
        <v>6781</v>
      </c>
    </row>
    <row r="5534" spans="2:9" ht="15" customHeight="1" x14ac:dyDescent="0.25">
      <c r="B5534" s="9" t="s">
        <v>6770</v>
      </c>
      <c r="C5534" s="1">
        <v>12</v>
      </c>
      <c r="D5534" s="2" t="s">
        <v>9003</v>
      </c>
      <c r="E5534" s="16"/>
      <c r="F5534" s="16" t="str">
        <f>IF(INDEX(I.Electricity.ES5U4C2,12)="","",INDEX(I.Electricity.ES5U4C2,12))</f>
        <v/>
      </c>
      <c r="G5534" s="16"/>
      <c r="H5534" s="1" t="str">
        <f t="shared" si="163"/>
        <v>Complete</v>
      </c>
      <c r="I5534" s="68" t="s">
        <v>6782</v>
      </c>
    </row>
    <row r="5535" spans="2:9" ht="15" customHeight="1" x14ac:dyDescent="0.25">
      <c r="B5535" s="9" t="s">
        <v>6770</v>
      </c>
      <c r="C5535" s="1">
        <v>13</v>
      </c>
      <c r="D5535" s="2" t="s">
        <v>9003</v>
      </c>
      <c r="E5535" s="16"/>
      <c r="F5535" s="16" t="str">
        <f>IF(INDEX(I.Electricity.ES5U4C2,13)="","",INDEX(I.Electricity.ES5U4C2,13))</f>
        <v/>
      </c>
      <c r="G5535" s="16"/>
      <c r="H5535" s="1" t="str">
        <f t="shared" si="163"/>
        <v>Complete</v>
      </c>
      <c r="I5535" s="68" t="s">
        <v>6783</v>
      </c>
    </row>
    <row r="5536" spans="2:9" ht="15" customHeight="1" x14ac:dyDescent="0.25">
      <c r="B5536" s="9" t="s">
        <v>6770</v>
      </c>
      <c r="C5536" s="1">
        <v>14</v>
      </c>
      <c r="D5536" s="2" t="s">
        <v>9003</v>
      </c>
      <c r="E5536" s="16"/>
      <c r="F5536" s="16" t="str">
        <f>IF(INDEX(I.Electricity.ES5U4C2,14)="","",INDEX(I.Electricity.ES5U4C2,14))</f>
        <v/>
      </c>
      <c r="G5536" s="16"/>
      <c r="H5536" s="1" t="str">
        <f t="shared" si="163"/>
        <v>Complete</v>
      </c>
      <c r="I5536" s="68" t="s">
        <v>6784</v>
      </c>
    </row>
    <row r="5537" spans="2:9" ht="15" customHeight="1" x14ac:dyDescent="0.25">
      <c r="B5537" s="9" t="s">
        <v>6770</v>
      </c>
      <c r="C5537" s="1">
        <v>15</v>
      </c>
      <c r="D5537" s="2" t="s">
        <v>9003</v>
      </c>
      <c r="E5537" s="16"/>
      <c r="F5537" s="16" t="str">
        <f>IF(INDEX(I.Electricity.ES5U4C2,15)="","",INDEX(I.Electricity.ES5U4C2,15))</f>
        <v/>
      </c>
      <c r="G5537" s="16"/>
      <c r="H5537" s="1" t="str">
        <f t="shared" si="163"/>
        <v>Complete</v>
      </c>
      <c r="I5537" s="68" t="s">
        <v>6785</v>
      </c>
    </row>
    <row r="5538" spans="2:9" ht="15" customHeight="1" x14ac:dyDescent="0.25">
      <c r="B5538" s="9" t="s">
        <v>6770</v>
      </c>
      <c r="C5538" s="1">
        <v>16</v>
      </c>
      <c r="D5538" s="2" t="s">
        <v>9003</v>
      </c>
      <c r="E5538" s="16"/>
      <c r="F5538" s="16" t="str">
        <f>IF(INDEX(I.Electricity.ES5U4C2,16)="","",INDEX(I.Electricity.ES5U4C2,16))</f>
        <v/>
      </c>
      <c r="G5538" s="16"/>
      <c r="H5538" s="1" t="str">
        <f t="shared" si="163"/>
        <v>Complete</v>
      </c>
      <c r="I5538" s="68" t="s">
        <v>6786</v>
      </c>
    </row>
    <row r="5539" spans="2:9" ht="15" customHeight="1" x14ac:dyDescent="0.25">
      <c r="B5539" s="9" t="s">
        <v>6770</v>
      </c>
      <c r="C5539" s="1">
        <v>17</v>
      </c>
      <c r="D5539" s="2" t="s">
        <v>9003</v>
      </c>
      <c r="E5539" s="16"/>
      <c r="F5539" s="16" t="str">
        <f>IF(INDEX(I.Electricity.ES5U4C2,17)="","",INDEX(I.Electricity.ES5U4C2,17))</f>
        <v/>
      </c>
      <c r="G5539" s="16"/>
      <c r="H5539" s="1" t="str">
        <f t="shared" si="163"/>
        <v>Complete</v>
      </c>
      <c r="I5539" s="68" t="s">
        <v>6787</v>
      </c>
    </row>
    <row r="5540" spans="2:9" ht="15" customHeight="1" x14ac:dyDescent="0.25">
      <c r="B5540" s="9" t="s">
        <v>6770</v>
      </c>
      <c r="C5540" s="1">
        <v>18</v>
      </c>
      <c r="D5540" s="2" t="s">
        <v>9003</v>
      </c>
      <c r="E5540" s="16"/>
      <c r="F5540" s="16" t="str">
        <f>IF(INDEX(I.Electricity.ES5U4C2,18)="","",INDEX(I.Electricity.ES5U4C2,18))</f>
        <v/>
      </c>
      <c r="G5540" s="16"/>
      <c r="H5540" s="1" t="str">
        <f t="shared" si="163"/>
        <v>Complete</v>
      </c>
      <c r="I5540" s="68" t="s">
        <v>6788</v>
      </c>
    </row>
    <row r="5541" spans="2:9" ht="15" customHeight="1" x14ac:dyDescent="0.25">
      <c r="B5541" s="9" t="s">
        <v>6770</v>
      </c>
      <c r="C5541" s="1">
        <v>19</v>
      </c>
      <c r="D5541" s="2" t="s">
        <v>9003</v>
      </c>
      <c r="E5541" s="16"/>
      <c r="F5541" s="16" t="str">
        <f>IF(INDEX(I.Electricity.ES5U4C2,19)="","",INDEX(I.Electricity.ES5U4C2,19))</f>
        <v/>
      </c>
      <c r="G5541" s="16"/>
      <c r="H5541" s="1" t="str">
        <f t="shared" si="163"/>
        <v>Complete</v>
      </c>
      <c r="I5541" s="68" t="s">
        <v>6789</v>
      </c>
    </row>
    <row r="5542" spans="2:9" ht="15" customHeight="1" x14ac:dyDescent="0.25">
      <c r="B5542" s="9" t="s">
        <v>6770</v>
      </c>
      <c r="C5542" s="1">
        <v>20</v>
      </c>
      <c r="D5542" s="2" t="s">
        <v>9003</v>
      </c>
      <c r="E5542" s="16"/>
      <c r="F5542" s="16" t="str">
        <f>IF(INDEX(I.Electricity.ES5U4C2,20)="","",INDEX(I.Electricity.ES5U4C2,20))</f>
        <v/>
      </c>
      <c r="G5542" s="16"/>
      <c r="H5542" s="1" t="str">
        <f t="shared" si="163"/>
        <v>Complete</v>
      </c>
      <c r="I5542" s="68" t="s">
        <v>6790</v>
      </c>
    </row>
    <row r="5543" spans="2:9" ht="15" customHeight="1" x14ac:dyDescent="0.25">
      <c r="B5543" s="9" t="s">
        <v>6770</v>
      </c>
      <c r="C5543" s="1">
        <v>21</v>
      </c>
      <c r="D5543" s="2" t="s">
        <v>9003</v>
      </c>
      <c r="E5543" s="16"/>
      <c r="F5543" s="16" t="str">
        <f>IF(INDEX(I.Electricity.ES5U4C2,21)="","",INDEX(I.Electricity.ES5U4C2,21))</f>
        <v/>
      </c>
      <c r="G5543" s="16"/>
      <c r="H5543" s="1" t="str">
        <f t="shared" si="163"/>
        <v>Complete</v>
      </c>
      <c r="I5543" s="68" t="s">
        <v>6791</v>
      </c>
    </row>
    <row r="5544" spans="2:9" ht="15" customHeight="1" x14ac:dyDescent="0.25">
      <c r="B5544" s="9" t="s">
        <v>6770</v>
      </c>
      <c r="C5544" s="1">
        <v>22</v>
      </c>
      <c r="D5544" s="2" t="s">
        <v>9003</v>
      </c>
      <c r="E5544" s="16"/>
      <c r="F5544" s="16" t="str">
        <f>IF(INDEX(I.Electricity.ES5U4C2,22)="","",INDEX(I.Electricity.ES5U4C2,22))</f>
        <v/>
      </c>
      <c r="G5544" s="16"/>
      <c r="H5544" s="1" t="str">
        <f t="shared" si="163"/>
        <v>Complete</v>
      </c>
      <c r="I5544" s="68" t="s">
        <v>6792</v>
      </c>
    </row>
    <row r="5545" spans="2:9" ht="15" customHeight="1" x14ac:dyDescent="0.25">
      <c r="B5545" s="9" t="s">
        <v>6770</v>
      </c>
      <c r="C5545" s="1">
        <v>23</v>
      </c>
      <c r="D5545" s="2" t="s">
        <v>9003</v>
      </c>
      <c r="E5545" s="16"/>
      <c r="F5545" s="16" t="str">
        <f>IF(INDEX(I.Electricity.ES5U4C2,23)="","",INDEX(I.Electricity.ES5U4C2,23))</f>
        <v/>
      </c>
      <c r="G5545" s="16"/>
      <c r="H5545" s="1" t="str">
        <f t="shared" si="163"/>
        <v>Complete</v>
      </c>
      <c r="I5545" s="68" t="s">
        <v>6793</v>
      </c>
    </row>
    <row r="5546" spans="2:9" ht="15" customHeight="1" x14ac:dyDescent="0.25">
      <c r="B5546" s="7" t="s">
        <v>6770</v>
      </c>
      <c r="C5546" s="5">
        <v>24</v>
      </c>
      <c r="D5546" s="6" t="s">
        <v>9003</v>
      </c>
      <c r="E5546" s="76"/>
      <c r="F5546" s="76" t="str">
        <f>IF(INDEX(I.Electricity.ES5U4C2,24)="","",INDEX(I.Electricity.ES5U4C2,24))</f>
        <v/>
      </c>
      <c r="G5546" s="76"/>
      <c r="H5546" s="5" t="str">
        <f t="shared" si="163"/>
        <v>Complete</v>
      </c>
      <c r="I5546" s="71" t="s">
        <v>6794</v>
      </c>
    </row>
    <row r="5547" spans="2:9" ht="15" customHeight="1" x14ac:dyDescent="0.25">
      <c r="B5547" s="9" t="s">
        <v>6795</v>
      </c>
      <c r="C5547" s="1">
        <v>1</v>
      </c>
      <c r="D5547" s="2" t="s">
        <v>9004</v>
      </c>
      <c r="E5547" s="16"/>
      <c r="F5547" s="16" t="str">
        <f>IF(INDEX(I.Electricity.ES5U5C2,1)="","",INDEX(I.Electricity.ES5U5C2,1))</f>
        <v/>
      </c>
      <c r="G5547" s="16"/>
      <c r="H5547" s="1" t="str">
        <f t="shared" ref="H5547:H5570" si="164">IF(AND(I.Developer.ES5=TRUE,I.Facility.UnitCount&gt;=5,I.Developer.C2=TRUE,F5547=""),"Incomplete","Complete")</f>
        <v>Complete</v>
      </c>
      <c r="I5547" s="68" t="s">
        <v>6796</v>
      </c>
    </row>
    <row r="5548" spans="2:9" ht="15" customHeight="1" x14ac:dyDescent="0.25">
      <c r="B5548" s="9" t="s">
        <v>6795</v>
      </c>
      <c r="C5548" s="1">
        <v>2</v>
      </c>
      <c r="D5548" s="2" t="s">
        <v>9004</v>
      </c>
      <c r="E5548" s="16"/>
      <c r="F5548" s="16" t="str">
        <f>IF(INDEX(I.Electricity.ES5U5C2,2)="","",INDEX(I.Electricity.ES5U5C2,2))</f>
        <v/>
      </c>
      <c r="G5548" s="16"/>
      <c r="H5548" s="1" t="str">
        <f t="shared" si="164"/>
        <v>Complete</v>
      </c>
      <c r="I5548" s="68" t="s">
        <v>6797</v>
      </c>
    </row>
    <row r="5549" spans="2:9" ht="15" customHeight="1" x14ac:dyDescent="0.25">
      <c r="B5549" s="9" t="s">
        <v>6795</v>
      </c>
      <c r="C5549" s="1">
        <v>3</v>
      </c>
      <c r="D5549" s="2" t="s">
        <v>9004</v>
      </c>
      <c r="E5549" s="16"/>
      <c r="F5549" s="16" t="str">
        <f>IF(INDEX(I.Electricity.ES5U5C2,3)="","",INDEX(I.Electricity.ES5U5C2,3))</f>
        <v/>
      </c>
      <c r="G5549" s="16"/>
      <c r="H5549" s="1" t="str">
        <f t="shared" si="164"/>
        <v>Complete</v>
      </c>
      <c r="I5549" s="68" t="s">
        <v>6798</v>
      </c>
    </row>
    <row r="5550" spans="2:9" ht="15" customHeight="1" x14ac:dyDescent="0.25">
      <c r="B5550" s="9" t="s">
        <v>6795</v>
      </c>
      <c r="C5550" s="1">
        <v>4</v>
      </c>
      <c r="D5550" s="2" t="s">
        <v>9004</v>
      </c>
      <c r="E5550" s="16"/>
      <c r="F5550" s="16" t="str">
        <f>IF(INDEX(I.Electricity.ES5U5C2,4)="","",INDEX(I.Electricity.ES5U5C2,4))</f>
        <v/>
      </c>
      <c r="G5550" s="16"/>
      <c r="H5550" s="1" t="str">
        <f t="shared" si="164"/>
        <v>Complete</v>
      </c>
      <c r="I5550" s="68" t="s">
        <v>6799</v>
      </c>
    </row>
    <row r="5551" spans="2:9" ht="15" customHeight="1" x14ac:dyDescent="0.25">
      <c r="B5551" s="9" t="s">
        <v>6795</v>
      </c>
      <c r="C5551" s="1">
        <v>5</v>
      </c>
      <c r="D5551" s="2" t="s">
        <v>9004</v>
      </c>
      <c r="E5551" s="16"/>
      <c r="F5551" s="16" t="str">
        <f>IF(INDEX(I.Electricity.ES5U5C2,5)="","",INDEX(I.Electricity.ES5U5C2,5))</f>
        <v/>
      </c>
      <c r="G5551" s="16"/>
      <c r="H5551" s="1" t="str">
        <f t="shared" si="164"/>
        <v>Complete</v>
      </c>
      <c r="I5551" s="68" t="s">
        <v>6800</v>
      </c>
    </row>
    <row r="5552" spans="2:9" ht="15" customHeight="1" x14ac:dyDescent="0.25">
      <c r="B5552" s="9" t="s">
        <v>6795</v>
      </c>
      <c r="C5552" s="1">
        <v>6</v>
      </c>
      <c r="D5552" s="2" t="s">
        <v>9004</v>
      </c>
      <c r="E5552" s="16"/>
      <c r="F5552" s="16" t="str">
        <f>IF(INDEX(I.Electricity.ES5U5C2,6)="","",INDEX(I.Electricity.ES5U5C2,6))</f>
        <v/>
      </c>
      <c r="G5552" s="16"/>
      <c r="H5552" s="1" t="str">
        <f t="shared" si="164"/>
        <v>Complete</v>
      </c>
      <c r="I5552" s="68" t="s">
        <v>6801</v>
      </c>
    </row>
    <row r="5553" spans="2:9" ht="15" customHeight="1" x14ac:dyDescent="0.25">
      <c r="B5553" s="9" t="s">
        <v>6795</v>
      </c>
      <c r="C5553" s="1">
        <v>7</v>
      </c>
      <c r="D5553" s="2" t="s">
        <v>9004</v>
      </c>
      <c r="E5553" s="16"/>
      <c r="F5553" s="16" t="str">
        <f>IF(INDEX(I.Electricity.ES5U5C2,7)="","",INDEX(I.Electricity.ES5U5C2,7))</f>
        <v/>
      </c>
      <c r="G5553" s="16"/>
      <c r="H5553" s="1" t="str">
        <f t="shared" si="164"/>
        <v>Complete</v>
      </c>
      <c r="I5553" s="68" t="s">
        <v>6802</v>
      </c>
    </row>
    <row r="5554" spans="2:9" ht="15" customHeight="1" x14ac:dyDescent="0.25">
      <c r="B5554" s="9" t="s">
        <v>6795</v>
      </c>
      <c r="C5554" s="1">
        <v>8</v>
      </c>
      <c r="D5554" s="2" t="s">
        <v>9004</v>
      </c>
      <c r="E5554" s="16"/>
      <c r="F5554" s="16" t="str">
        <f>IF(INDEX(I.Electricity.ES5U5C2,8)="","",INDEX(I.Electricity.ES5U5C2,8))</f>
        <v/>
      </c>
      <c r="G5554" s="16"/>
      <c r="H5554" s="1" t="str">
        <f t="shared" si="164"/>
        <v>Complete</v>
      </c>
      <c r="I5554" s="68" t="s">
        <v>6803</v>
      </c>
    </row>
    <row r="5555" spans="2:9" ht="15" customHeight="1" x14ac:dyDescent="0.25">
      <c r="B5555" s="9" t="s">
        <v>6795</v>
      </c>
      <c r="C5555" s="1">
        <v>9</v>
      </c>
      <c r="D5555" s="2" t="s">
        <v>9004</v>
      </c>
      <c r="E5555" s="16"/>
      <c r="F5555" s="16" t="str">
        <f>IF(INDEX(I.Electricity.ES5U5C2,9)="","",INDEX(I.Electricity.ES5U5C2,9))</f>
        <v/>
      </c>
      <c r="G5555" s="16"/>
      <c r="H5555" s="1" t="str">
        <f t="shared" si="164"/>
        <v>Complete</v>
      </c>
      <c r="I5555" s="68" t="s">
        <v>6804</v>
      </c>
    </row>
    <row r="5556" spans="2:9" ht="15" customHeight="1" x14ac:dyDescent="0.25">
      <c r="B5556" s="9" t="s">
        <v>6795</v>
      </c>
      <c r="C5556" s="1">
        <v>10</v>
      </c>
      <c r="D5556" s="2" t="s">
        <v>9004</v>
      </c>
      <c r="E5556" s="16"/>
      <c r="F5556" s="16" t="str">
        <f>IF(INDEX(I.Electricity.ES5U5C2,10)="","",INDEX(I.Electricity.ES5U5C2,10))</f>
        <v/>
      </c>
      <c r="G5556" s="16"/>
      <c r="H5556" s="1" t="str">
        <f t="shared" si="164"/>
        <v>Complete</v>
      </c>
      <c r="I5556" s="68" t="s">
        <v>6805</v>
      </c>
    </row>
    <row r="5557" spans="2:9" ht="15" customHeight="1" x14ac:dyDescent="0.25">
      <c r="B5557" s="9" t="s">
        <v>6795</v>
      </c>
      <c r="C5557" s="1">
        <v>11</v>
      </c>
      <c r="D5557" s="2" t="s">
        <v>9004</v>
      </c>
      <c r="E5557" s="16"/>
      <c r="F5557" s="16" t="str">
        <f>IF(INDEX(I.Electricity.ES5U5C2,11)="","",INDEX(I.Electricity.ES5U5C2,11))</f>
        <v/>
      </c>
      <c r="G5557" s="16"/>
      <c r="H5557" s="1" t="str">
        <f t="shared" si="164"/>
        <v>Complete</v>
      </c>
      <c r="I5557" s="68" t="s">
        <v>6806</v>
      </c>
    </row>
    <row r="5558" spans="2:9" ht="15" customHeight="1" x14ac:dyDescent="0.25">
      <c r="B5558" s="9" t="s">
        <v>6795</v>
      </c>
      <c r="C5558" s="1">
        <v>12</v>
      </c>
      <c r="D5558" s="2" t="s">
        <v>9004</v>
      </c>
      <c r="E5558" s="16"/>
      <c r="F5558" s="16" t="str">
        <f>IF(INDEX(I.Electricity.ES5U5C2,12)="","",INDEX(I.Electricity.ES5U5C2,12))</f>
        <v/>
      </c>
      <c r="G5558" s="16"/>
      <c r="H5558" s="1" t="str">
        <f t="shared" si="164"/>
        <v>Complete</v>
      </c>
      <c r="I5558" s="68" t="s">
        <v>6807</v>
      </c>
    </row>
    <row r="5559" spans="2:9" ht="15" customHeight="1" x14ac:dyDescent="0.25">
      <c r="B5559" s="9" t="s">
        <v>6795</v>
      </c>
      <c r="C5559" s="1">
        <v>13</v>
      </c>
      <c r="D5559" s="2" t="s">
        <v>9004</v>
      </c>
      <c r="E5559" s="16"/>
      <c r="F5559" s="16" t="str">
        <f>IF(INDEX(I.Electricity.ES5U5C2,13)="","",INDEX(I.Electricity.ES5U5C2,13))</f>
        <v/>
      </c>
      <c r="G5559" s="16"/>
      <c r="H5559" s="1" t="str">
        <f t="shared" si="164"/>
        <v>Complete</v>
      </c>
      <c r="I5559" s="68" t="s">
        <v>6808</v>
      </c>
    </row>
    <row r="5560" spans="2:9" ht="15" customHeight="1" x14ac:dyDescent="0.25">
      <c r="B5560" s="9" t="s">
        <v>6795</v>
      </c>
      <c r="C5560" s="1">
        <v>14</v>
      </c>
      <c r="D5560" s="2" t="s">
        <v>9004</v>
      </c>
      <c r="E5560" s="16"/>
      <c r="F5560" s="16" t="str">
        <f>IF(INDEX(I.Electricity.ES5U5C2,14)="","",INDEX(I.Electricity.ES5U5C2,14))</f>
        <v/>
      </c>
      <c r="G5560" s="16"/>
      <c r="H5560" s="1" t="str">
        <f t="shared" si="164"/>
        <v>Complete</v>
      </c>
      <c r="I5560" s="68" t="s">
        <v>6809</v>
      </c>
    </row>
    <row r="5561" spans="2:9" ht="15" customHeight="1" x14ac:dyDescent="0.25">
      <c r="B5561" s="9" t="s">
        <v>6795</v>
      </c>
      <c r="C5561" s="1">
        <v>15</v>
      </c>
      <c r="D5561" s="2" t="s">
        <v>9004</v>
      </c>
      <c r="E5561" s="16"/>
      <c r="F5561" s="16" t="str">
        <f>IF(INDEX(I.Electricity.ES5U5C2,15)="","",INDEX(I.Electricity.ES5U5C2,15))</f>
        <v/>
      </c>
      <c r="G5561" s="16"/>
      <c r="H5561" s="1" t="str">
        <f t="shared" si="164"/>
        <v>Complete</v>
      </c>
      <c r="I5561" s="68" t="s">
        <v>6810</v>
      </c>
    </row>
    <row r="5562" spans="2:9" ht="15" customHeight="1" x14ac:dyDescent="0.25">
      <c r="B5562" s="9" t="s">
        <v>6795</v>
      </c>
      <c r="C5562" s="1">
        <v>16</v>
      </c>
      <c r="D5562" s="2" t="s">
        <v>9004</v>
      </c>
      <c r="E5562" s="16"/>
      <c r="F5562" s="16" t="str">
        <f>IF(INDEX(I.Electricity.ES5U5C2,16)="","",INDEX(I.Electricity.ES5U5C2,16))</f>
        <v/>
      </c>
      <c r="G5562" s="16"/>
      <c r="H5562" s="1" t="str">
        <f t="shared" si="164"/>
        <v>Complete</v>
      </c>
      <c r="I5562" s="68" t="s">
        <v>6811</v>
      </c>
    </row>
    <row r="5563" spans="2:9" ht="15" customHeight="1" x14ac:dyDescent="0.25">
      <c r="B5563" s="9" t="s">
        <v>6795</v>
      </c>
      <c r="C5563" s="1">
        <v>17</v>
      </c>
      <c r="D5563" s="2" t="s">
        <v>9004</v>
      </c>
      <c r="E5563" s="16"/>
      <c r="F5563" s="16" t="str">
        <f>IF(INDEX(I.Electricity.ES5U5C2,17)="","",INDEX(I.Electricity.ES5U5C2,17))</f>
        <v/>
      </c>
      <c r="G5563" s="16"/>
      <c r="H5563" s="1" t="str">
        <f t="shared" si="164"/>
        <v>Complete</v>
      </c>
      <c r="I5563" s="68" t="s">
        <v>6812</v>
      </c>
    </row>
    <row r="5564" spans="2:9" ht="15" customHeight="1" x14ac:dyDescent="0.25">
      <c r="B5564" s="9" t="s">
        <v>6795</v>
      </c>
      <c r="C5564" s="1">
        <v>18</v>
      </c>
      <c r="D5564" s="2" t="s">
        <v>9004</v>
      </c>
      <c r="E5564" s="16"/>
      <c r="F5564" s="16" t="str">
        <f>IF(INDEX(I.Electricity.ES5U5C2,18)="","",INDEX(I.Electricity.ES5U5C2,18))</f>
        <v/>
      </c>
      <c r="G5564" s="16"/>
      <c r="H5564" s="1" t="str">
        <f t="shared" si="164"/>
        <v>Complete</v>
      </c>
      <c r="I5564" s="68" t="s">
        <v>6813</v>
      </c>
    </row>
    <row r="5565" spans="2:9" ht="15" customHeight="1" x14ac:dyDescent="0.25">
      <c r="B5565" s="9" t="s">
        <v>6795</v>
      </c>
      <c r="C5565" s="1">
        <v>19</v>
      </c>
      <c r="D5565" s="2" t="s">
        <v>9004</v>
      </c>
      <c r="E5565" s="16"/>
      <c r="F5565" s="16" t="str">
        <f>IF(INDEX(I.Electricity.ES5U5C2,19)="","",INDEX(I.Electricity.ES5U5C2,19))</f>
        <v/>
      </c>
      <c r="G5565" s="16"/>
      <c r="H5565" s="1" t="str">
        <f t="shared" si="164"/>
        <v>Complete</v>
      </c>
      <c r="I5565" s="68" t="s">
        <v>6814</v>
      </c>
    </row>
    <row r="5566" spans="2:9" ht="15" customHeight="1" x14ac:dyDescent="0.25">
      <c r="B5566" s="9" t="s">
        <v>6795</v>
      </c>
      <c r="C5566" s="1">
        <v>20</v>
      </c>
      <c r="D5566" s="2" t="s">
        <v>9004</v>
      </c>
      <c r="E5566" s="16"/>
      <c r="F5566" s="16" t="str">
        <f>IF(INDEX(I.Electricity.ES5U5C2,20)="","",INDEX(I.Electricity.ES5U5C2,20))</f>
        <v/>
      </c>
      <c r="G5566" s="16"/>
      <c r="H5566" s="1" t="str">
        <f t="shared" si="164"/>
        <v>Complete</v>
      </c>
      <c r="I5566" s="68" t="s">
        <v>6815</v>
      </c>
    </row>
    <row r="5567" spans="2:9" ht="15" customHeight="1" x14ac:dyDescent="0.25">
      <c r="B5567" s="9" t="s">
        <v>6795</v>
      </c>
      <c r="C5567" s="1">
        <v>21</v>
      </c>
      <c r="D5567" s="2" t="s">
        <v>9004</v>
      </c>
      <c r="E5567" s="16"/>
      <c r="F5567" s="16" t="str">
        <f>IF(INDEX(I.Electricity.ES5U5C2,21)="","",INDEX(I.Electricity.ES5U5C2,21))</f>
        <v/>
      </c>
      <c r="G5567" s="16"/>
      <c r="H5567" s="1" t="str">
        <f t="shared" si="164"/>
        <v>Complete</v>
      </c>
      <c r="I5567" s="68" t="s">
        <v>6816</v>
      </c>
    </row>
    <row r="5568" spans="2:9" ht="15" customHeight="1" x14ac:dyDescent="0.25">
      <c r="B5568" s="9" t="s">
        <v>6795</v>
      </c>
      <c r="C5568" s="1">
        <v>22</v>
      </c>
      <c r="D5568" s="2" t="s">
        <v>9004</v>
      </c>
      <c r="E5568" s="16"/>
      <c r="F5568" s="16" t="str">
        <f>IF(INDEX(I.Electricity.ES5U5C2,22)="","",INDEX(I.Electricity.ES5U5C2,22))</f>
        <v/>
      </c>
      <c r="G5568" s="16"/>
      <c r="H5568" s="1" t="str">
        <f t="shared" si="164"/>
        <v>Complete</v>
      </c>
      <c r="I5568" s="68" t="s">
        <v>6817</v>
      </c>
    </row>
    <row r="5569" spans="2:9" ht="15" customHeight="1" x14ac:dyDescent="0.25">
      <c r="B5569" s="9" t="s">
        <v>6795</v>
      </c>
      <c r="C5569" s="1">
        <v>23</v>
      </c>
      <c r="D5569" s="2" t="s">
        <v>9004</v>
      </c>
      <c r="E5569" s="16"/>
      <c r="F5569" s="16" t="str">
        <f>IF(INDEX(I.Electricity.ES5U5C2,23)="","",INDEX(I.Electricity.ES5U5C2,23))</f>
        <v/>
      </c>
      <c r="G5569" s="16"/>
      <c r="H5569" s="1" t="str">
        <f t="shared" si="164"/>
        <v>Complete</v>
      </c>
      <c r="I5569" s="68" t="s">
        <v>6818</v>
      </c>
    </row>
    <row r="5570" spans="2:9" ht="15" customHeight="1" x14ac:dyDescent="0.25">
      <c r="B5570" s="7" t="s">
        <v>6795</v>
      </c>
      <c r="C5570" s="5">
        <v>24</v>
      </c>
      <c r="D5570" s="6" t="s">
        <v>9004</v>
      </c>
      <c r="E5570" s="76"/>
      <c r="F5570" s="76" t="str">
        <f>IF(INDEX(I.Electricity.ES5U5C2,24)="","",INDEX(I.Electricity.ES5U5C2,24))</f>
        <v/>
      </c>
      <c r="G5570" s="76"/>
      <c r="H5570" s="5" t="str">
        <f t="shared" si="164"/>
        <v>Complete</v>
      </c>
      <c r="I5570" s="71" t="s">
        <v>6819</v>
      </c>
    </row>
    <row r="5571" spans="2:9" ht="15" customHeight="1" x14ac:dyDescent="0.25">
      <c r="B5571" s="9" t="s">
        <v>6820</v>
      </c>
      <c r="C5571" s="1">
        <v>1</v>
      </c>
      <c r="D5571" s="2" t="s">
        <v>9005</v>
      </c>
      <c r="E5571" s="16"/>
      <c r="F5571" s="16" t="str">
        <f>IF(INDEX(I.Electricity.ES5U6C2,1)="","",INDEX(I.Electricity.ES5U6C2,1))</f>
        <v/>
      </c>
      <c r="G5571" s="16"/>
      <c r="H5571" s="1" t="str">
        <f t="shared" ref="H5571:H5594" si="165">IF(AND(I.Developer.ES5=TRUE,I.Facility.UnitCount&gt;=6,I.Developer.C2=TRUE,F5571=""),"Incomplete","Complete")</f>
        <v>Complete</v>
      </c>
      <c r="I5571" s="68" t="s">
        <v>6821</v>
      </c>
    </row>
    <row r="5572" spans="2:9" ht="15" customHeight="1" x14ac:dyDescent="0.25">
      <c r="B5572" s="9" t="s">
        <v>6820</v>
      </c>
      <c r="C5572" s="1">
        <v>2</v>
      </c>
      <c r="D5572" s="2" t="s">
        <v>9005</v>
      </c>
      <c r="E5572" s="16"/>
      <c r="F5572" s="16" t="str">
        <f>IF(INDEX(I.Electricity.ES5U6C2,2)="","",INDEX(I.Electricity.ES5U6C2,2))</f>
        <v/>
      </c>
      <c r="G5572" s="16"/>
      <c r="H5572" s="1" t="str">
        <f t="shared" si="165"/>
        <v>Complete</v>
      </c>
      <c r="I5572" s="68" t="s">
        <v>6822</v>
      </c>
    </row>
    <row r="5573" spans="2:9" ht="15" customHeight="1" x14ac:dyDescent="0.25">
      <c r="B5573" s="9" t="s">
        <v>6820</v>
      </c>
      <c r="C5573" s="1">
        <v>3</v>
      </c>
      <c r="D5573" s="2" t="s">
        <v>9005</v>
      </c>
      <c r="E5573" s="16"/>
      <c r="F5573" s="16" t="str">
        <f>IF(INDEX(I.Electricity.ES5U6C2,3)="","",INDEX(I.Electricity.ES5U6C2,3))</f>
        <v/>
      </c>
      <c r="G5573" s="16"/>
      <c r="H5573" s="1" t="str">
        <f t="shared" si="165"/>
        <v>Complete</v>
      </c>
      <c r="I5573" s="68" t="s">
        <v>6823</v>
      </c>
    </row>
    <row r="5574" spans="2:9" ht="15" customHeight="1" x14ac:dyDescent="0.25">
      <c r="B5574" s="9" t="s">
        <v>6820</v>
      </c>
      <c r="C5574" s="1">
        <v>4</v>
      </c>
      <c r="D5574" s="2" t="s">
        <v>9005</v>
      </c>
      <c r="E5574" s="16"/>
      <c r="F5574" s="16" t="str">
        <f>IF(INDEX(I.Electricity.ES5U6C2,4)="","",INDEX(I.Electricity.ES5U6C2,4))</f>
        <v/>
      </c>
      <c r="G5574" s="16"/>
      <c r="H5574" s="1" t="str">
        <f t="shared" si="165"/>
        <v>Complete</v>
      </c>
      <c r="I5574" s="68" t="s">
        <v>6824</v>
      </c>
    </row>
    <row r="5575" spans="2:9" ht="15" customHeight="1" x14ac:dyDescent="0.25">
      <c r="B5575" s="9" t="s">
        <v>6820</v>
      </c>
      <c r="C5575" s="1">
        <v>5</v>
      </c>
      <c r="D5575" s="2" t="s">
        <v>9005</v>
      </c>
      <c r="E5575" s="16"/>
      <c r="F5575" s="16" t="str">
        <f>IF(INDEX(I.Electricity.ES5U6C2,5)="","",INDEX(I.Electricity.ES5U6C2,5))</f>
        <v/>
      </c>
      <c r="G5575" s="16"/>
      <c r="H5575" s="1" t="str">
        <f t="shared" si="165"/>
        <v>Complete</v>
      </c>
      <c r="I5575" s="68" t="s">
        <v>6825</v>
      </c>
    </row>
    <row r="5576" spans="2:9" ht="15" customHeight="1" x14ac:dyDescent="0.25">
      <c r="B5576" s="9" t="s">
        <v>6820</v>
      </c>
      <c r="C5576" s="1">
        <v>6</v>
      </c>
      <c r="D5576" s="2" t="s">
        <v>9005</v>
      </c>
      <c r="E5576" s="16"/>
      <c r="F5576" s="16" t="str">
        <f>IF(INDEX(I.Electricity.ES5U6C2,6)="","",INDEX(I.Electricity.ES5U6C2,6))</f>
        <v/>
      </c>
      <c r="G5576" s="16"/>
      <c r="H5576" s="1" t="str">
        <f t="shared" si="165"/>
        <v>Complete</v>
      </c>
      <c r="I5576" s="68" t="s">
        <v>6826</v>
      </c>
    </row>
    <row r="5577" spans="2:9" ht="15" customHeight="1" x14ac:dyDescent="0.25">
      <c r="B5577" s="9" t="s">
        <v>6820</v>
      </c>
      <c r="C5577" s="1">
        <v>7</v>
      </c>
      <c r="D5577" s="2" t="s">
        <v>9005</v>
      </c>
      <c r="E5577" s="16"/>
      <c r="F5577" s="16" t="str">
        <f>IF(INDEX(I.Electricity.ES5U6C2,7)="","",INDEX(I.Electricity.ES5U6C2,7))</f>
        <v/>
      </c>
      <c r="G5577" s="16"/>
      <c r="H5577" s="1" t="str">
        <f t="shared" si="165"/>
        <v>Complete</v>
      </c>
      <c r="I5577" s="68" t="s">
        <v>6827</v>
      </c>
    </row>
    <row r="5578" spans="2:9" ht="15" customHeight="1" x14ac:dyDescent="0.25">
      <c r="B5578" s="9" t="s">
        <v>6820</v>
      </c>
      <c r="C5578" s="1">
        <v>8</v>
      </c>
      <c r="D5578" s="2" t="s">
        <v>9005</v>
      </c>
      <c r="E5578" s="16"/>
      <c r="F5578" s="16" t="str">
        <f>IF(INDEX(I.Electricity.ES5U6C2,8)="","",INDEX(I.Electricity.ES5U6C2,8))</f>
        <v/>
      </c>
      <c r="G5578" s="16"/>
      <c r="H5578" s="1" t="str">
        <f t="shared" si="165"/>
        <v>Complete</v>
      </c>
      <c r="I5578" s="68" t="s">
        <v>6828</v>
      </c>
    </row>
    <row r="5579" spans="2:9" ht="15" customHeight="1" x14ac:dyDescent="0.25">
      <c r="B5579" s="9" t="s">
        <v>6820</v>
      </c>
      <c r="C5579" s="1">
        <v>9</v>
      </c>
      <c r="D5579" s="2" t="s">
        <v>9005</v>
      </c>
      <c r="E5579" s="16"/>
      <c r="F5579" s="16" t="str">
        <f>IF(INDEX(I.Electricity.ES5U6C2,9)="","",INDEX(I.Electricity.ES5U6C2,9))</f>
        <v/>
      </c>
      <c r="G5579" s="16"/>
      <c r="H5579" s="1" t="str">
        <f t="shared" si="165"/>
        <v>Complete</v>
      </c>
      <c r="I5579" s="68" t="s">
        <v>6829</v>
      </c>
    </row>
    <row r="5580" spans="2:9" ht="15" customHeight="1" x14ac:dyDescent="0.25">
      <c r="B5580" s="9" t="s">
        <v>6820</v>
      </c>
      <c r="C5580" s="1">
        <v>10</v>
      </c>
      <c r="D5580" s="2" t="s">
        <v>9005</v>
      </c>
      <c r="E5580" s="16"/>
      <c r="F5580" s="16" t="str">
        <f>IF(INDEX(I.Electricity.ES5U6C2,10)="","",INDEX(I.Electricity.ES5U6C2,10))</f>
        <v/>
      </c>
      <c r="G5580" s="16"/>
      <c r="H5580" s="1" t="str">
        <f t="shared" si="165"/>
        <v>Complete</v>
      </c>
      <c r="I5580" s="68" t="s">
        <v>6830</v>
      </c>
    </row>
    <row r="5581" spans="2:9" ht="15" customHeight="1" x14ac:dyDescent="0.25">
      <c r="B5581" s="9" t="s">
        <v>6820</v>
      </c>
      <c r="C5581" s="1">
        <v>11</v>
      </c>
      <c r="D5581" s="2" t="s">
        <v>9005</v>
      </c>
      <c r="E5581" s="16"/>
      <c r="F5581" s="16" t="str">
        <f>IF(INDEX(I.Electricity.ES5U6C2,11)="","",INDEX(I.Electricity.ES5U6C2,11))</f>
        <v/>
      </c>
      <c r="G5581" s="16"/>
      <c r="H5581" s="1" t="str">
        <f t="shared" si="165"/>
        <v>Complete</v>
      </c>
      <c r="I5581" s="68" t="s">
        <v>6831</v>
      </c>
    </row>
    <row r="5582" spans="2:9" ht="15" customHeight="1" x14ac:dyDescent="0.25">
      <c r="B5582" s="9" t="s">
        <v>6820</v>
      </c>
      <c r="C5582" s="1">
        <v>12</v>
      </c>
      <c r="D5582" s="2" t="s">
        <v>9005</v>
      </c>
      <c r="E5582" s="16"/>
      <c r="F5582" s="16" t="str">
        <f>IF(INDEX(I.Electricity.ES5U6C2,12)="","",INDEX(I.Electricity.ES5U6C2,12))</f>
        <v/>
      </c>
      <c r="G5582" s="16"/>
      <c r="H5582" s="1" t="str">
        <f t="shared" si="165"/>
        <v>Complete</v>
      </c>
      <c r="I5582" s="68" t="s">
        <v>6832</v>
      </c>
    </row>
    <row r="5583" spans="2:9" ht="15" customHeight="1" x14ac:dyDescent="0.25">
      <c r="B5583" s="9" t="s">
        <v>6820</v>
      </c>
      <c r="C5583" s="1">
        <v>13</v>
      </c>
      <c r="D5583" s="2" t="s">
        <v>9005</v>
      </c>
      <c r="E5583" s="16"/>
      <c r="F5583" s="16" t="str">
        <f>IF(INDEX(I.Electricity.ES5U6C2,13)="","",INDEX(I.Electricity.ES5U6C2,13))</f>
        <v/>
      </c>
      <c r="G5583" s="16"/>
      <c r="H5583" s="1" t="str">
        <f t="shared" si="165"/>
        <v>Complete</v>
      </c>
      <c r="I5583" s="68" t="s">
        <v>6833</v>
      </c>
    </row>
    <row r="5584" spans="2:9" ht="15" customHeight="1" x14ac:dyDescent="0.25">
      <c r="B5584" s="9" t="s">
        <v>6820</v>
      </c>
      <c r="C5584" s="1">
        <v>14</v>
      </c>
      <c r="D5584" s="2" t="s">
        <v>9005</v>
      </c>
      <c r="E5584" s="16"/>
      <c r="F5584" s="16" t="str">
        <f>IF(INDEX(I.Electricity.ES5U6C2,14)="","",INDEX(I.Electricity.ES5U6C2,14))</f>
        <v/>
      </c>
      <c r="G5584" s="16"/>
      <c r="H5584" s="1" t="str">
        <f t="shared" si="165"/>
        <v>Complete</v>
      </c>
      <c r="I5584" s="68" t="s">
        <v>6834</v>
      </c>
    </row>
    <row r="5585" spans="2:9" ht="15" customHeight="1" x14ac:dyDescent="0.25">
      <c r="B5585" s="9" t="s">
        <v>6820</v>
      </c>
      <c r="C5585" s="1">
        <v>15</v>
      </c>
      <c r="D5585" s="2" t="s">
        <v>9005</v>
      </c>
      <c r="E5585" s="16"/>
      <c r="F5585" s="16" t="str">
        <f>IF(INDEX(I.Electricity.ES5U6C2,15)="","",INDEX(I.Electricity.ES5U6C2,15))</f>
        <v/>
      </c>
      <c r="G5585" s="16"/>
      <c r="H5585" s="1" t="str">
        <f t="shared" si="165"/>
        <v>Complete</v>
      </c>
      <c r="I5585" s="68" t="s">
        <v>6835</v>
      </c>
    </row>
    <row r="5586" spans="2:9" ht="15" customHeight="1" x14ac:dyDescent="0.25">
      <c r="B5586" s="9" t="s">
        <v>6820</v>
      </c>
      <c r="C5586" s="1">
        <v>16</v>
      </c>
      <c r="D5586" s="2" t="s">
        <v>9005</v>
      </c>
      <c r="E5586" s="16"/>
      <c r="F5586" s="16" t="str">
        <f>IF(INDEX(I.Electricity.ES5U6C2,16)="","",INDEX(I.Electricity.ES5U6C2,16))</f>
        <v/>
      </c>
      <c r="G5586" s="16"/>
      <c r="H5586" s="1" t="str">
        <f t="shared" si="165"/>
        <v>Complete</v>
      </c>
      <c r="I5586" s="68" t="s">
        <v>6836</v>
      </c>
    </row>
    <row r="5587" spans="2:9" ht="15" customHeight="1" x14ac:dyDescent="0.25">
      <c r="B5587" s="9" t="s">
        <v>6820</v>
      </c>
      <c r="C5587" s="1">
        <v>17</v>
      </c>
      <c r="D5587" s="2" t="s">
        <v>9005</v>
      </c>
      <c r="E5587" s="16"/>
      <c r="F5587" s="16" t="str">
        <f>IF(INDEX(I.Electricity.ES5U6C2,17)="","",INDEX(I.Electricity.ES5U6C2,17))</f>
        <v/>
      </c>
      <c r="G5587" s="16"/>
      <c r="H5587" s="1" t="str">
        <f t="shared" si="165"/>
        <v>Complete</v>
      </c>
      <c r="I5587" s="68" t="s">
        <v>6837</v>
      </c>
    </row>
    <row r="5588" spans="2:9" ht="15" customHeight="1" x14ac:dyDescent="0.25">
      <c r="B5588" s="9" t="s">
        <v>6820</v>
      </c>
      <c r="C5588" s="1">
        <v>18</v>
      </c>
      <c r="D5588" s="2" t="s">
        <v>9005</v>
      </c>
      <c r="E5588" s="16"/>
      <c r="F5588" s="16" t="str">
        <f>IF(INDEX(I.Electricity.ES5U6C2,18)="","",INDEX(I.Electricity.ES5U6C2,18))</f>
        <v/>
      </c>
      <c r="G5588" s="16"/>
      <c r="H5588" s="1" t="str">
        <f t="shared" si="165"/>
        <v>Complete</v>
      </c>
      <c r="I5588" s="68" t="s">
        <v>6838</v>
      </c>
    </row>
    <row r="5589" spans="2:9" ht="15" customHeight="1" x14ac:dyDescent="0.25">
      <c r="B5589" s="9" t="s">
        <v>6820</v>
      </c>
      <c r="C5589" s="1">
        <v>19</v>
      </c>
      <c r="D5589" s="2" t="s">
        <v>9005</v>
      </c>
      <c r="E5589" s="16"/>
      <c r="F5589" s="16" t="str">
        <f>IF(INDEX(I.Electricity.ES5U6C2,19)="","",INDEX(I.Electricity.ES5U6C2,19))</f>
        <v/>
      </c>
      <c r="G5589" s="16"/>
      <c r="H5589" s="1" t="str">
        <f t="shared" si="165"/>
        <v>Complete</v>
      </c>
      <c r="I5589" s="68" t="s">
        <v>6839</v>
      </c>
    </row>
    <row r="5590" spans="2:9" ht="15" customHeight="1" x14ac:dyDescent="0.25">
      <c r="B5590" s="9" t="s">
        <v>6820</v>
      </c>
      <c r="C5590" s="1">
        <v>20</v>
      </c>
      <c r="D5590" s="2" t="s">
        <v>9005</v>
      </c>
      <c r="E5590" s="16"/>
      <c r="F5590" s="16" t="str">
        <f>IF(INDEX(I.Electricity.ES5U6C2,20)="","",INDEX(I.Electricity.ES5U6C2,20))</f>
        <v/>
      </c>
      <c r="G5590" s="16"/>
      <c r="H5590" s="1" t="str">
        <f t="shared" si="165"/>
        <v>Complete</v>
      </c>
      <c r="I5590" s="68" t="s">
        <v>6840</v>
      </c>
    </row>
    <row r="5591" spans="2:9" ht="15" customHeight="1" x14ac:dyDescent="0.25">
      <c r="B5591" s="9" t="s">
        <v>6820</v>
      </c>
      <c r="C5591" s="1">
        <v>21</v>
      </c>
      <c r="D5591" s="2" t="s">
        <v>9005</v>
      </c>
      <c r="E5591" s="16"/>
      <c r="F5591" s="16" t="str">
        <f>IF(INDEX(I.Electricity.ES5U6C2,21)="","",INDEX(I.Electricity.ES5U6C2,21))</f>
        <v/>
      </c>
      <c r="G5591" s="16"/>
      <c r="H5591" s="1" t="str">
        <f t="shared" si="165"/>
        <v>Complete</v>
      </c>
      <c r="I5591" s="68" t="s">
        <v>6841</v>
      </c>
    </row>
    <row r="5592" spans="2:9" ht="15" customHeight="1" x14ac:dyDescent="0.25">
      <c r="B5592" s="9" t="s">
        <v>6820</v>
      </c>
      <c r="C5592" s="1">
        <v>22</v>
      </c>
      <c r="D5592" s="2" t="s">
        <v>9005</v>
      </c>
      <c r="E5592" s="16"/>
      <c r="F5592" s="16" t="str">
        <f>IF(INDEX(I.Electricity.ES5U6C2,22)="","",INDEX(I.Electricity.ES5U6C2,22))</f>
        <v/>
      </c>
      <c r="G5592" s="16"/>
      <c r="H5592" s="1" t="str">
        <f t="shared" si="165"/>
        <v>Complete</v>
      </c>
      <c r="I5592" s="68" t="s">
        <v>6842</v>
      </c>
    </row>
    <row r="5593" spans="2:9" ht="15" customHeight="1" x14ac:dyDescent="0.25">
      <c r="B5593" s="9" t="s">
        <v>6820</v>
      </c>
      <c r="C5593" s="1">
        <v>23</v>
      </c>
      <c r="D5593" s="2" t="s">
        <v>9005</v>
      </c>
      <c r="E5593" s="16"/>
      <c r="F5593" s="16" t="str">
        <f>IF(INDEX(I.Electricity.ES5U6C2,23)="","",INDEX(I.Electricity.ES5U6C2,23))</f>
        <v/>
      </c>
      <c r="G5593" s="16"/>
      <c r="H5593" s="1" t="str">
        <f t="shared" si="165"/>
        <v>Complete</v>
      </c>
      <c r="I5593" s="68" t="s">
        <v>6843</v>
      </c>
    </row>
    <row r="5594" spans="2:9" ht="15" customHeight="1" x14ac:dyDescent="0.25">
      <c r="B5594" s="7" t="s">
        <v>6820</v>
      </c>
      <c r="C5594" s="5">
        <v>24</v>
      </c>
      <c r="D5594" s="6" t="s">
        <v>9005</v>
      </c>
      <c r="E5594" s="76"/>
      <c r="F5594" s="76" t="str">
        <f>IF(INDEX(I.Electricity.ES5U6C2,24)="","",INDEX(I.Electricity.ES5U6C2,24))</f>
        <v/>
      </c>
      <c r="G5594" s="76"/>
      <c r="H5594" s="5" t="str">
        <f t="shared" si="165"/>
        <v>Complete</v>
      </c>
      <c r="I5594" s="71" t="s">
        <v>6844</v>
      </c>
    </row>
    <row r="5595" spans="2:9" ht="15" customHeight="1" x14ac:dyDescent="0.25">
      <c r="B5595" s="9" t="s">
        <v>6845</v>
      </c>
      <c r="C5595" s="1">
        <v>1</v>
      </c>
      <c r="D5595" s="2" t="s">
        <v>9006</v>
      </c>
      <c r="E5595" s="16"/>
      <c r="F5595" s="16" t="str">
        <f>IF(INDEX(I.Electricity.ES5U7C2,1)="","",INDEX(I.Electricity.ES5U7C2,1))</f>
        <v/>
      </c>
      <c r="G5595" s="16"/>
      <c r="H5595" s="1" t="str">
        <f t="shared" ref="H5595:H5618" si="166">IF(AND(I.Developer.ES5=TRUE,I.Facility.UnitCount&gt;=7,I.Developer.C2=TRUE,F5595=""),"Incomplete","Complete")</f>
        <v>Complete</v>
      </c>
      <c r="I5595" s="68" t="s">
        <v>6846</v>
      </c>
    </row>
    <row r="5596" spans="2:9" ht="15" customHeight="1" x14ac:dyDescent="0.25">
      <c r="B5596" s="9" t="s">
        <v>6845</v>
      </c>
      <c r="C5596" s="1">
        <v>2</v>
      </c>
      <c r="D5596" s="2" t="s">
        <v>9006</v>
      </c>
      <c r="E5596" s="16"/>
      <c r="F5596" s="16" t="str">
        <f>IF(INDEX(I.Electricity.ES5U7C2,2)="","",INDEX(I.Electricity.ES5U7C2,2))</f>
        <v/>
      </c>
      <c r="G5596" s="16"/>
      <c r="H5596" s="1" t="str">
        <f t="shared" si="166"/>
        <v>Complete</v>
      </c>
      <c r="I5596" s="68" t="s">
        <v>6847</v>
      </c>
    </row>
    <row r="5597" spans="2:9" ht="15" customHeight="1" x14ac:dyDescent="0.25">
      <c r="B5597" s="9" t="s">
        <v>6845</v>
      </c>
      <c r="C5597" s="1">
        <v>3</v>
      </c>
      <c r="D5597" s="2" t="s">
        <v>9006</v>
      </c>
      <c r="E5597" s="16"/>
      <c r="F5597" s="16" t="str">
        <f>IF(INDEX(I.Electricity.ES5U7C2,3)="","",INDEX(I.Electricity.ES5U7C2,3))</f>
        <v/>
      </c>
      <c r="G5597" s="16"/>
      <c r="H5597" s="1" t="str">
        <f t="shared" si="166"/>
        <v>Complete</v>
      </c>
      <c r="I5597" s="68" t="s">
        <v>6848</v>
      </c>
    </row>
    <row r="5598" spans="2:9" ht="15" customHeight="1" x14ac:dyDescent="0.25">
      <c r="B5598" s="9" t="s">
        <v>6845</v>
      </c>
      <c r="C5598" s="1">
        <v>4</v>
      </c>
      <c r="D5598" s="2" t="s">
        <v>9006</v>
      </c>
      <c r="E5598" s="16"/>
      <c r="F5598" s="16" t="str">
        <f>IF(INDEX(I.Electricity.ES5U7C2,4)="","",INDEX(I.Electricity.ES5U7C2,4))</f>
        <v/>
      </c>
      <c r="G5598" s="16"/>
      <c r="H5598" s="1" t="str">
        <f t="shared" si="166"/>
        <v>Complete</v>
      </c>
      <c r="I5598" s="68" t="s">
        <v>6849</v>
      </c>
    </row>
    <row r="5599" spans="2:9" ht="15" customHeight="1" x14ac:dyDescent="0.25">
      <c r="B5599" s="9" t="s">
        <v>6845</v>
      </c>
      <c r="C5599" s="1">
        <v>5</v>
      </c>
      <c r="D5599" s="2" t="s">
        <v>9006</v>
      </c>
      <c r="E5599" s="16"/>
      <c r="F5599" s="16" t="str">
        <f>IF(INDEX(I.Electricity.ES5U7C2,5)="","",INDEX(I.Electricity.ES5U7C2,5))</f>
        <v/>
      </c>
      <c r="G5599" s="16"/>
      <c r="H5599" s="1" t="str">
        <f t="shared" si="166"/>
        <v>Complete</v>
      </c>
      <c r="I5599" s="68" t="s">
        <v>6850</v>
      </c>
    </row>
    <row r="5600" spans="2:9" ht="15" customHeight="1" x14ac:dyDescent="0.25">
      <c r="B5600" s="9" t="s">
        <v>6845</v>
      </c>
      <c r="C5600" s="1">
        <v>6</v>
      </c>
      <c r="D5600" s="2" t="s">
        <v>9006</v>
      </c>
      <c r="E5600" s="16"/>
      <c r="F5600" s="16" t="str">
        <f>IF(INDEX(I.Electricity.ES5U7C2,6)="","",INDEX(I.Electricity.ES5U7C2,6))</f>
        <v/>
      </c>
      <c r="G5600" s="16"/>
      <c r="H5600" s="1" t="str">
        <f t="shared" si="166"/>
        <v>Complete</v>
      </c>
      <c r="I5600" s="68" t="s">
        <v>6851</v>
      </c>
    </row>
    <row r="5601" spans="2:9" ht="15" customHeight="1" x14ac:dyDescent="0.25">
      <c r="B5601" s="9" t="s">
        <v>6845</v>
      </c>
      <c r="C5601" s="1">
        <v>7</v>
      </c>
      <c r="D5601" s="2" t="s">
        <v>9006</v>
      </c>
      <c r="E5601" s="16"/>
      <c r="F5601" s="16" t="str">
        <f>IF(INDEX(I.Electricity.ES5U7C2,7)="","",INDEX(I.Electricity.ES5U7C2,7))</f>
        <v/>
      </c>
      <c r="G5601" s="16"/>
      <c r="H5601" s="1" t="str">
        <f t="shared" si="166"/>
        <v>Complete</v>
      </c>
      <c r="I5601" s="68" t="s">
        <v>6852</v>
      </c>
    </row>
    <row r="5602" spans="2:9" ht="15" customHeight="1" x14ac:dyDescent="0.25">
      <c r="B5602" s="9" t="s">
        <v>6845</v>
      </c>
      <c r="C5602" s="1">
        <v>8</v>
      </c>
      <c r="D5602" s="2" t="s">
        <v>9006</v>
      </c>
      <c r="E5602" s="16"/>
      <c r="F5602" s="16" t="str">
        <f>IF(INDEX(I.Electricity.ES5U7C2,8)="","",INDEX(I.Electricity.ES5U7C2,8))</f>
        <v/>
      </c>
      <c r="G5602" s="16"/>
      <c r="H5602" s="1" t="str">
        <f t="shared" si="166"/>
        <v>Complete</v>
      </c>
      <c r="I5602" s="68" t="s">
        <v>6853</v>
      </c>
    </row>
    <row r="5603" spans="2:9" ht="15" customHeight="1" x14ac:dyDescent="0.25">
      <c r="B5603" s="9" t="s">
        <v>6845</v>
      </c>
      <c r="C5603" s="1">
        <v>9</v>
      </c>
      <c r="D5603" s="2" t="s">
        <v>9006</v>
      </c>
      <c r="E5603" s="16"/>
      <c r="F5603" s="16" t="str">
        <f>IF(INDEX(I.Electricity.ES5U7C2,9)="","",INDEX(I.Electricity.ES5U7C2,9))</f>
        <v/>
      </c>
      <c r="G5603" s="16"/>
      <c r="H5603" s="1" t="str">
        <f t="shared" si="166"/>
        <v>Complete</v>
      </c>
      <c r="I5603" s="68" t="s">
        <v>6854</v>
      </c>
    </row>
    <row r="5604" spans="2:9" ht="15" customHeight="1" x14ac:dyDescent="0.25">
      <c r="B5604" s="9" t="s">
        <v>6845</v>
      </c>
      <c r="C5604" s="1">
        <v>10</v>
      </c>
      <c r="D5604" s="2" t="s">
        <v>9006</v>
      </c>
      <c r="E5604" s="16"/>
      <c r="F5604" s="16" t="str">
        <f>IF(INDEX(I.Electricity.ES5U7C2,10)="","",INDEX(I.Electricity.ES5U7C2,10))</f>
        <v/>
      </c>
      <c r="G5604" s="16"/>
      <c r="H5604" s="1" t="str">
        <f t="shared" si="166"/>
        <v>Complete</v>
      </c>
      <c r="I5604" s="68" t="s">
        <v>6855</v>
      </c>
    </row>
    <row r="5605" spans="2:9" ht="15" customHeight="1" x14ac:dyDescent="0.25">
      <c r="B5605" s="9" t="s">
        <v>6845</v>
      </c>
      <c r="C5605" s="1">
        <v>11</v>
      </c>
      <c r="D5605" s="2" t="s">
        <v>9006</v>
      </c>
      <c r="E5605" s="16"/>
      <c r="F5605" s="16" t="str">
        <f>IF(INDEX(I.Electricity.ES5U7C2,11)="","",INDEX(I.Electricity.ES5U7C2,11))</f>
        <v/>
      </c>
      <c r="G5605" s="16"/>
      <c r="H5605" s="1" t="str">
        <f t="shared" si="166"/>
        <v>Complete</v>
      </c>
      <c r="I5605" s="68" t="s">
        <v>6856</v>
      </c>
    </row>
    <row r="5606" spans="2:9" ht="15" customHeight="1" x14ac:dyDescent="0.25">
      <c r="B5606" s="9" t="s">
        <v>6845</v>
      </c>
      <c r="C5606" s="1">
        <v>12</v>
      </c>
      <c r="D5606" s="2" t="s">
        <v>9006</v>
      </c>
      <c r="E5606" s="16"/>
      <c r="F5606" s="16" t="str">
        <f>IF(INDEX(I.Electricity.ES5U7C2,12)="","",INDEX(I.Electricity.ES5U7C2,12))</f>
        <v/>
      </c>
      <c r="G5606" s="16"/>
      <c r="H5606" s="1" t="str">
        <f t="shared" si="166"/>
        <v>Complete</v>
      </c>
      <c r="I5606" s="68" t="s">
        <v>6857</v>
      </c>
    </row>
    <row r="5607" spans="2:9" ht="15" customHeight="1" x14ac:dyDescent="0.25">
      <c r="B5607" s="9" t="s">
        <v>6845</v>
      </c>
      <c r="C5607" s="1">
        <v>13</v>
      </c>
      <c r="D5607" s="2" t="s">
        <v>9006</v>
      </c>
      <c r="E5607" s="16"/>
      <c r="F5607" s="16" t="str">
        <f>IF(INDEX(I.Electricity.ES5U7C2,13)="","",INDEX(I.Electricity.ES5U7C2,13))</f>
        <v/>
      </c>
      <c r="G5607" s="16"/>
      <c r="H5607" s="1" t="str">
        <f t="shared" si="166"/>
        <v>Complete</v>
      </c>
      <c r="I5607" s="68" t="s">
        <v>6858</v>
      </c>
    </row>
    <row r="5608" spans="2:9" ht="15" customHeight="1" x14ac:dyDescent="0.25">
      <c r="B5608" s="9" t="s">
        <v>6845</v>
      </c>
      <c r="C5608" s="1">
        <v>14</v>
      </c>
      <c r="D5608" s="2" t="s">
        <v>9006</v>
      </c>
      <c r="E5608" s="16"/>
      <c r="F5608" s="16" t="str">
        <f>IF(INDEX(I.Electricity.ES5U7C2,14)="","",INDEX(I.Electricity.ES5U7C2,14))</f>
        <v/>
      </c>
      <c r="G5608" s="16"/>
      <c r="H5608" s="1" t="str">
        <f t="shared" si="166"/>
        <v>Complete</v>
      </c>
      <c r="I5608" s="68" t="s">
        <v>6859</v>
      </c>
    </row>
    <row r="5609" spans="2:9" ht="15" customHeight="1" x14ac:dyDescent="0.25">
      <c r="B5609" s="9" t="s">
        <v>6845</v>
      </c>
      <c r="C5609" s="1">
        <v>15</v>
      </c>
      <c r="D5609" s="2" t="s">
        <v>9006</v>
      </c>
      <c r="E5609" s="16"/>
      <c r="F5609" s="16" t="str">
        <f>IF(INDEX(I.Electricity.ES5U7C2,15)="","",INDEX(I.Electricity.ES5U7C2,15))</f>
        <v/>
      </c>
      <c r="G5609" s="16"/>
      <c r="H5609" s="1" t="str">
        <f t="shared" si="166"/>
        <v>Complete</v>
      </c>
      <c r="I5609" s="68" t="s">
        <v>6860</v>
      </c>
    </row>
    <row r="5610" spans="2:9" ht="15" customHeight="1" x14ac:dyDescent="0.25">
      <c r="B5610" s="9" t="s">
        <v>6845</v>
      </c>
      <c r="C5610" s="1">
        <v>16</v>
      </c>
      <c r="D5610" s="2" t="s">
        <v>9006</v>
      </c>
      <c r="E5610" s="16"/>
      <c r="F5610" s="16" t="str">
        <f>IF(INDEX(I.Electricity.ES5U7C2,16)="","",INDEX(I.Electricity.ES5U7C2,16))</f>
        <v/>
      </c>
      <c r="G5610" s="16"/>
      <c r="H5610" s="1" t="str">
        <f t="shared" si="166"/>
        <v>Complete</v>
      </c>
      <c r="I5610" s="68" t="s">
        <v>6861</v>
      </c>
    </row>
    <row r="5611" spans="2:9" ht="15" customHeight="1" x14ac:dyDescent="0.25">
      <c r="B5611" s="9" t="s">
        <v>6845</v>
      </c>
      <c r="C5611" s="1">
        <v>17</v>
      </c>
      <c r="D5611" s="2" t="s">
        <v>9006</v>
      </c>
      <c r="E5611" s="16"/>
      <c r="F5611" s="16" t="str">
        <f>IF(INDEX(I.Electricity.ES5U7C2,17)="","",INDEX(I.Electricity.ES5U7C2,17))</f>
        <v/>
      </c>
      <c r="G5611" s="16"/>
      <c r="H5611" s="1" t="str">
        <f t="shared" si="166"/>
        <v>Complete</v>
      </c>
      <c r="I5611" s="68" t="s">
        <v>6862</v>
      </c>
    </row>
    <row r="5612" spans="2:9" ht="15" customHeight="1" x14ac:dyDescent="0.25">
      <c r="B5612" s="9" t="s">
        <v>6845</v>
      </c>
      <c r="C5612" s="1">
        <v>18</v>
      </c>
      <c r="D5612" s="2" t="s">
        <v>9006</v>
      </c>
      <c r="E5612" s="16"/>
      <c r="F5612" s="16" t="str">
        <f>IF(INDEX(I.Electricity.ES5U7C2,18)="","",INDEX(I.Electricity.ES5U7C2,18))</f>
        <v/>
      </c>
      <c r="G5612" s="16"/>
      <c r="H5612" s="1" t="str">
        <f t="shared" si="166"/>
        <v>Complete</v>
      </c>
      <c r="I5612" s="68" t="s">
        <v>6863</v>
      </c>
    </row>
    <row r="5613" spans="2:9" ht="15" customHeight="1" x14ac:dyDescent="0.25">
      <c r="B5613" s="9" t="s">
        <v>6845</v>
      </c>
      <c r="C5613" s="1">
        <v>19</v>
      </c>
      <c r="D5613" s="2" t="s">
        <v>9006</v>
      </c>
      <c r="E5613" s="16"/>
      <c r="F5613" s="16" t="str">
        <f>IF(INDEX(I.Electricity.ES5U7C2,19)="","",INDEX(I.Electricity.ES5U7C2,19))</f>
        <v/>
      </c>
      <c r="G5613" s="16"/>
      <c r="H5613" s="1" t="str">
        <f t="shared" si="166"/>
        <v>Complete</v>
      </c>
      <c r="I5613" s="68" t="s">
        <v>6864</v>
      </c>
    </row>
    <row r="5614" spans="2:9" ht="15" customHeight="1" x14ac:dyDescent="0.25">
      <c r="B5614" s="9" t="s">
        <v>6845</v>
      </c>
      <c r="C5614" s="1">
        <v>20</v>
      </c>
      <c r="D5614" s="2" t="s">
        <v>9006</v>
      </c>
      <c r="E5614" s="16"/>
      <c r="F5614" s="16" t="str">
        <f>IF(INDEX(I.Electricity.ES5U7C2,20)="","",INDEX(I.Electricity.ES5U7C2,20))</f>
        <v/>
      </c>
      <c r="G5614" s="16"/>
      <c r="H5614" s="1" t="str">
        <f t="shared" si="166"/>
        <v>Complete</v>
      </c>
      <c r="I5614" s="68" t="s">
        <v>6865</v>
      </c>
    </row>
    <row r="5615" spans="2:9" ht="15" customHeight="1" x14ac:dyDescent="0.25">
      <c r="B5615" s="9" t="s">
        <v>6845</v>
      </c>
      <c r="C5615" s="1">
        <v>21</v>
      </c>
      <c r="D5615" s="2" t="s">
        <v>9006</v>
      </c>
      <c r="E5615" s="16"/>
      <c r="F5615" s="16" t="str">
        <f>IF(INDEX(I.Electricity.ES5U7C2,21)="","",INDEX(I.Electricity.ES5U7C2,21))</f>
        <v/>
      </c>
      <c r="G5615" s="16"/>
      <c r="H5615" s="1" t="str">
        <f t="shared" si="166"/>
        <v>Complete</v>
      </c>
      <c r="I5615" s="68" t="s">
        <v>6866</v>
      </c>
    </row>
    <row r="5616" spans="2:9" ht="15" customHeight="1" x14ac:dyDescent="0.25">
      <c r="B5616" s="9" t="s">
        <v>6845</v>
      </c>
      <c r="C5616" s="1">
        <v>22</v>
      </c>
      <c r="D5616" s="2" t="s">
        <v>9006</v>
      </c>
      <c r="E5616" s="16"/>
      <c r="F5616" s="16" t="str">
        <f>IF(INDEX(I.Electricity.ES5U7C2,22)="","",INDEX(I.Electricity.ES5U7C2,22))</f>
        <v/>
      </c>
      <c r="G5616" s="16"/>
      <c r="H5616" s="1" t="str">
        <f t="shared" si="166"/>
        <v>Complete</v>
      </c>
      <c r="I5616" s="68" t="s">
        <v>6867</v>
      </c>
    </row>
    <row r="5617" spans="2:9" ht="15" customHeight="1" x14ac:dyDescent="0.25">
      <c r="B5617" s="9" t="s">
        <v>6845</v>
      </c>
      <c r="C5617" s="1">
        <v>23</v>
      </c>
      <c r="D5617" s="2" t="s">
        <v>9006</v>
      </c>
      <c r="E5617" s="16"/>
      <c r="F5617" s="16" t="str">
        <f>IF(INDEX(I.Electricity.ES5U7C2,23)="","",INDEX(I.Electricity.ES5U7C2,23))</f>
        <v/>
      </c>
      <c r="G5617" s="16"/>
      <c r="H5617" s="1" t="str">
        <f t="shared" si="166"/>
        <v>Complete</v>
      </c>
      <c r="I5617" s="68" t="s">
        <v>6868</v>
      </c>
    </row>
    <row r="5618" spans="2:9" ht="15" customHeight="1" x14ac:dyDescent="0.25">
      <c r="B5618" s="7" t="s">
        <v>6845</v>
      </c>
      <c r="C5618" s="5">
        <v>24</v>
      </c>
      <c r="D5618" s="6" t="s">
        <v>9006</v>
      </c>
      <c r="E5618" s="76"/>
      <c r="F5618" s="76" t="str">
        <f>IF(INDEX(I.Electricity.ES5U7C2,24)="","",INDEX(I.Electricity.ES5U7C2,24))</f>
        <v/>
      </c>
      <c r="G5618" s="76"/>
      <c r="H5618" s="5" t="str">
        <f t="shared" si="166"/>
        <v>Complete</v>
      </c>
      <c r="I5618" s="71" t="s">
        <v>6869</v>
      </c>
    </row>
    <row r="5619" spans="2:9" ht="15" customHeight="1" x14ac:dyDescent="0.25">
      <c r="B5619" s="9" t="s">
        <v>6870</v>
      </c>
      <c r="C5619" s="1">
        <v>1</v>
      </c>
      <c r="D5619" s="2" t="s">
        <v>9007</v>
      </c>
      <c r="E5619" s="16"/>
      <c r="F5619" s="16" t="str">
        <f>IF(INDEX(I.Electricity.ES5U8C2,1)="","",INDEX(I.Electricity.ES5U8C2,1))</f>
        <v/>
      </c>
      <c r="G5619" s="16"/>
      <c r="H5619" s="1" t="str">
        <f t="shared" ref="H5619:H5642" si="167">IF(AND(I.Developer.ES5=TRUE,I.Facility.UnitCount&gt;=8,I.Developer.C2=TRUE,F5619=""),"Incomplete","Complete")</f>
        <v>Complete</v>
      </c>
      <c r="I5619" s="68" t="s">
        <v>6871</v>
      </c>
    </row>
    <row r="5620" spans="2:9" ht="15" customHeight="1" x14ac:dyDescent="0.25">
      <c r="B5620" s="9" t="s">
        <v>6870</v>
      </c>
      <c r="C5620" s="1">
        <v>2</v>
      </c>
      <c r="D5620" s="2" t="s">
        <v>9007</v>
      </c>
      <c r="E5620" s="16"/>
      <c r="F5620" s="16" t="str">
        <f>IF(INDEX(I.Electricity.ES5U8C2,2)="","",INDEX(I.Electricity.ES5U8C2,2))</f>
        <v/>
      </c>
      <c r="G5620" s="16"/>
      <c r="H5620" s="1" t="str">
        <f t="shared" si="167"/>
        <v>Complete</v>
      </c>
      <c r="I5620" s="68" t="s">
        <v>6872</v>
      </c>
    </row>
    <row r="5621" spans="2:9" ht="15" customHeight="1" x14ac:dyDescent="0.25">
      <c r="B5621" s="9" t="s">
        <v>6870</v>
      </c>
      <c r="C5621" s="1">
        <v>3</v>
      </c>
      <c r="D5621" s="2" t="s">
        <v>9007</v>
      </c>
      <c r="E5621" s="16"/>
      <c r="F5621" s="16" t="str">
        <f>IF(INDEX(I.Electricity.ES5U8C2,3)="","",INDEX(I.Electricity.ES5U8C2,3))</f>
        <v/>
      </c>
      <c r="G5621" s="16"/>
      <c r="H5621" s="1" t="str">
        <f t="shared" si="167"/>
        <v>Complete</v>
      </c>
      <c r="I5621" s="68" t="s">
        <v>6873</v>
      </c>
    </row>
    <row r="5622" spans="2:9" ht="15" customHeight="1" x14ac:dyDescent="0.25">
      <c r="B5622" s="9" t="s">
        <v>6870</v>
      </c>
      <c r="C5622" s="1">
        <v>4</v>
      </c>
      <c r="D5622" s="2" t="s">
        <v>9007</v>
      </c>
      <c r="E5622" s="16"/>
      <c r="F5622" s="16" t="str">
        <f>IF(INDEX(I.Electricity.ES5U8C2,4)="","",INDEX(I.Electricity.ES5U8C2,4))</f>
        <v/>
      </c>
      <c r="G5622" s="16"/>
      <c r="H5622" s="1" t="str">
        <f t="shared" si="167"/>
        <v>Complete</v>
      </c>
      <c r="I5622" s="68" t="s">
        <v>6874</v>
      </c>
    </row>
    <row r="5623" spans="2:9" ht="15" customHeight="1" x14ac:dyDescent="0.25">
      <c r="B5623" s="9" t="s">
        <v>6870</v>
      </c>
      <c r="C5623" s="1">
        <v>5</v>
      </c>
      <c r="D5623" s="2" t="s">
        <v>9007</v>
      </c>
      <c r="E5623" s="16"/>
      <c r="F5623" s="16" t="str">
        <f>IF(INDEX(I.Electricity.ES5U8C2,5)="","",INDEX(I.Electricity.ES5U8C2,5))</f>
        <v/>
      </c>
      <c r="G5623" s="16"/>
      <c r="H5623" s="1" t="str">
        <f t="shared" si="167"/>
        <v>Complete</v>
      </c>
      <c r="I5623" s="68" t="s">
        <v>6875</v>
      </c>
    </row>
    <row r="5624" spans="2:9" ht="15" customHeight="1" x14ac:dyDescent="0.25">
      <c r="B5624" s="9" t="s">
        <v>6870</v>
      </c>
      <c r="C5624" s="1">
        <v>6</v>
      </c>
      <c r="D5624" s="2" t="s">
        <v>9007</v>
      </c>
      <c r="E5624" s="16"/>
      <c r="F5624" s="16" t="str">
        <f>IF(INDEX(I.Electricity.ES5U8C2,6)="","",INDEX(I.Electricity.ES5U8C2,6))</f>
        <v/>
      </c>
      <c r="G5624" s="16"/>
      <c r="H5624" s="1" t="str">
        <f t="shared" si="167"/>
        <v>Complete</v>
      </c>
      <c r="I5624" s="68" t="s">
        <v>6876</v>
      </c>
    </row>
    <row r="5625" spans="2:9" ht="15" customHeight="1" x14ac:dyDescent="0.25">
      <c r="B5625" s="9" t="s">
        <v>6870</v>
      </c>
      <c r="C5625" s="1">
        <v>7</v>
      </c>
      <c r="D5625" s="2" t="s">
        <v>9007</v>
      </c>
      <c r="E5625" s="16"/>
      <c r="F5625" s="16" t="str">
        <f>IF(INDEX(I.Electricity.ES5U8C2,7)="","",INDEX(I.Electricity.ES5U8C2,7))</f>
        <v/>
      </c>
      <c r="G5625" s="16"/>
      <c r="H5625" s="1" t="str">
        <f t="shared" si="167"/>
        <v>Complete</v>
      </c>
      <c r="I5625" s="68" t="s">
        <v>6877</v>
      </c>
    </row>
    <row r="5626" spans="2:9" ht="15" customHeight="1" x14ac:dyDescent="0.25">
      <c r="B5626" s="9" t="s">
        <v>6870</v>
      </c>
      <c r="C5626" s="1">
        <v>8</v>
      </c>
      <c r="D5626" s="2" t="s">
        <v>9007</v>
      </c>
      <c r="E5626" s="16"/>
      <c r="F5626" s="16" t="str">
        <f>IF(INDEX(I.Electricity.ES5U8C2,8)="","",INDEX(I.Electricity.ES5U8C2,8))</f>
        <v/>
      </c>
      <c r="G5626" s="16"/>
      <c r="H5626" s="1" t="str">
        <f t="shared" si="167"/>
        <v>Complete</v>
      </c>
      <c r="I5626" s="68" t="s">
        <v>6878</v>
      </c>
    </row>
    <row r="5627" spans="2:9" ht="15" customHeight="1" x14ac:dyDescent="0.25">
      <c r="B5627" s="9" t="s">
        <v>6870</v>
      </c>
      <c r="C5627" s="1">
        <v>9</v>
      </c>
      <c r="D5627" s="2" t="s">
        <v>9007</v>
      </c>
      <c r="E5627" s="16"/>
      <c r="F5627" s="16" t="str">
        <f>IF(INDEX(I.Electricity.ES5U8C2,9)="","",INDEX(I.Electricity.ES5U8C2,9))</f>
        <v/>
      </c>
      <c r="G5627" s="16"/>
      <c r="H5627" s="1" t="str">
        <f t="shared" si="167"/>
        <v>Complete</v>
      </c>
      <c r="I5627" s="68" t="s">
        <v>6879</v>
      </c>
    </row>
    <row r="5628" spans="2:9" ht="15" customHeight="1" x14ac:dyDescent="0.25">
      <c r="B5628" s="9" t="s">
        <v>6870</v>
      </c>
      <c r="C5628" s="1">
        <v>10</v>
      </c>
      <c r="D5628" s="2" t="s">
        <v>9007</v>
      </c>
      <c r="E5628" s="16"/>
      <c r="F5628" s="16" t="str">
        <f>IF(INDEX(I.Electricity.ES5U8C2,10)="","",INDEX(I.Electricity.ES5U8C2,10))</f>
        <v/>
      </c>
      <c r="G5628" s="16"/>
      <c r="H5628" s="1" t="str">
        <f t="shared" si="167"/>
        <v>Complete</v>
      </c>
      <c r="I5628" s="68" t="s">
        <v>6880</v>
      </c>
    </row>
    <row r="5629" spans="2:9" ht="15" customHeight="1" x14ac:dyDescent="0.25">
      <c r="B5629" s="9" t="s">
        <v>6870</v>
      </c>
      <c r="C5629" s="1">
        <v>11</v>
      </c>
      <c r="D5629" s="2" t="s">
        <v>9007</v>
      </c>
      <c r="E5629" s="16"/>
      <c r="F5629" s="16" t="str">
        <f>IF(INDEX(I.Electricity.ES5U8C2,11)="","",INDEX(I.Electricity.ES5U8C2,11))</f>
        <v/>
      </c>
      <c r="G5629" s="16"/>
      <c r="H5629" s="1" t="str">
        <f t="shared" si="167"/>
        <v>Complete</v>
      </c>
      <c r="I5629" s="68" t="s">
        <v>6881</v>
      </c>
    </row>
    <row r="5630" spans="2:9" ht="15" customHeight="1" x14ac:dyDescent="0.25">
      <c r="B5630" s="9" t="s">
        <v>6870</v>
      </c>
      <c r="C5630" s="1">
        <v>12</v>
      </c>
      <c r="D5630" s="2" t="s">
        <v>9007</v>
      </c>
      <c r="E5630" s="16"/>
      <c r="F5630" s="16" t="str">
        <f>IF(INDEX(I.Electricity.ES5U8C2,12)="","",INDEX(I.Electricity.ES5U8C2,12))</f>
        <v/>
      </c>
      <c r="G5630" s="16"/>
      <c r="H5630" s="1" t="str">
        <f t="shared" si="167"/>
        <v>Complete</v>
      </c>
      <c r="I5630" s="68" t="s">
        <v>6882</v>
      </c>
    </row>
    <row r="5631" spans="2:9" ht="15" customHeight="1" x14ac:dyDescent="0.25">
      <c r="B5631" s="9" t="s">
        <v>6870</v>
      </c>
      <c r="C5631" s="1">
        <v>13</v>
      </c>
      <c r="D5631" s="2" t="s">
        <v>9007</v>
      </c>
      <c r="E5631" s="16"/>
      <c r="F5631" s="16" t="str">
        <f>IF(INDEX(I.Electricity.ES5U8C2,13)="","",INDEX(I.Electricity.ES5U8C2,13))</f>
        <v/>
      </c>
      <c r="G5631" s="16"/>
      <c r="H5631" s="1" t="str">
        <f t="shared" si="167"/>
        <v>Complete</v>
      </c>
      <c r="I5631" s="68" t="s">
        <v>6883</v>
      </c>
    </row>
    <row r="5632" spans="2:9" ht="15" customHeight="1" x14ac:dyDescent="0.25">
      <c r="B5632" s="9" t="s">
        <v>6870</v>
      </c>
      <c r="C5632" s="1">
        <v>14</v>
      </c>
      <c r="D5632" s="2" t="s">
        <v>9007</v>
      </c>
      <c r="E5632" s="16"/>
      <c r="F5632" s="16" t="str">
        <f>IF(INDEX(I.Electricity.ES5U8C2,14)="","",INDEX(I.Electricity.ES5U8C2,14))</f>
        <v/>
      </c>
      <c r="G5632" s="16"/>
      <c r="H5632" s="1" t="str">
        <f t="shared" si="167"/>
        <v>Complete</v>
      </c>
      <c r="I5632" s="68" t="s">
        <v>6884</v>
      </c>
    </row>
    <row r="5633" spans="2:9" ht="15" customHeight="1" x14ac:dyDescent="0.25">
      <c r="B5633" s="9" t="s">
        <v>6870</v>
      </c>
      <c r="C5633" s="1">
        <v>15</v>
      </c>
      <c r="D5633" s="2" t="s">
        <v>9007</v>
      </c>
      <c r="E5633" s="16"/>
      <c r="F5633" s="16" t="str">
        <f>IF(INDEX(I.Electricity.ES5U8C2,15)="","",INDEX(I.Electricity.ES5U8C2,15))</f>
        <v/>
      </c>
      <c r="G5633" s="16"/>
      <c r="H5633" s="1" t="str">
        <f t="shared" si="167"/>
        <v>Complete</v>
      </c>
      <c r="I5633" s="68" t="s">
        <v>6885</v>
      </c>
    </row>
    <row r="5634" spans="2:9" ht="15" customHeight="1" x14ac:dyDescent="0.25">
      <c r="B5634" s="9" t="s">
        <v>6870</v>
      </c>
      <c r="C5634" s="1">
        <v>16</v>
      </c>
      <c r="D5634" s="2" t="s">
        <v>9007</v>
      </c>
      <c r="E5634" s="16"/>
      <c r="F5634" s="16" t="str">
        <f>IF(INDEX(I.Electricity.ES5U8C2,16)="","",INDEX(I.Electricity.ES5U8C2,16))</f>
        <v/>
      </c>
      <c r="G5634" s="16"/>
      <c r="H5634" s="1" t="str">
        <f t="shared" si="167"/>
        <v>Complete</v>
      </c>
      <c r="I5634" s="68" t="s">
        <v>6886</v>
      </c>
    </row>
    <row r="5635" spans="2:9" ht="15" customHeight="1" x14ac:dyDescent="0.25">
      <c r="B5635" s="9" t="s">
        <v>6870</v>
      </c>
      <c r="C5635" s="1">
        <v>17</v>
      </c>
      <c r="D5635" s="2" t="s">
        <v>9007</v>
      </c>
      <c r="E5635" s="16"/>
      <c r="F5635" s="16" t="str">
        <f>IF(INDEX(I.Electricity.ES5U8C2,17)="","",INDEX(I.Electricity.ES5U8C2,17))</f>
        <v/>
      </c>
      <c r="G5635" s="16"/>
      <c r="H5635" s="1" t="str">
        <f t="shared" si="167"/>
        <v>Complete</v>
      </c>
      <c r="I5635" s="68" t="s">
        <v>6887</v>
      </c>
    </row>
    <row r="5636" spans="2:9" ht="15" customHeight="1" x14ac:dyDescent="0.25">
      <c r="B5636" s="9" t="s">
        <v>6870</v>
      </c>
      <c r="C5636" s="1">
        <v>18</v>
      </c>
      <c r="D5636" s="2" t="s">
        <v>9007</v>
      </c>
      <c r="E5636" s="16"/>
      <c r="F5636" s="16" t="str">
        <f>IF(INDEX(I.Electricity.ES5U8C2,18)="","",INDEX(I.Electricity.ES5U8C2,18))</f>
        <v/>
      </c>
      <c r="G5636" s="16"/>
      <c r="H5636" s="1" t="str">
        <f t="shared" si="167"/>
        <v>Complete</v>
      </c>
      <c r="I5636" s="68" t="s">
        <v>6888</v>
      </c>
    </row>
    <row r="5637" spans="2:9" ht="15" customHeight="1" x14ac:dyDescent="0.25">
      <c r="B5637" s="9" t="s">
        <v>6870</v>
      </c>
      <c r="C5637" s="1">
        <v>19</v>
      </c>
      <c r="D5637" s="2" t="s">
        <v>9007</v>
      </c>
      <c r="E5637" s="16"/>
      <c r="F5637" s="16" t="str">
        <f>IF(INDEX(I.Electricity.ES5U8C2,19)="","",INDEX(I.Electricity.ES5U8C2,19))</f>
        <v/>
      </c>
      <c r="G5637" s="16"/>
      <c r="H5637" s="1" t="str">
        <f t="shared" si="167"/>
        <v>Complete</v>
      </c>
      <c r="I5637" s="68" t="s">
        <v>6889</v>
      </c>
    </row>
    <row r="5638" spans="2:9" ht="15" customHeight="1" x14ac:dyDescent="0.25">
      <c r="B5638" s="9" t="s">
        <v>6870</v>
      </c>
      <c r="C5638" s="1">
        <v>20</v>
      </c>
      <c r="D5638" s="2" t="s">
        <v>9007</v>
      </c>
      <c r="E5638" s="16"/>
      <c r="F5638" s="16" t="str">
        <f>IF(INDEX(I.Electricity.ES5U8C2,20)="","",INDEX(I.Electricity.ES5U8C2,20))</f>
        <v/>
      </c>
      <c r="G5638" s="16"/>
      <c r="H5638" s="1" t="str">
        <f t="shared" si="167"/>
        <v>Complete</v>
      </c>
      <c r="I5638" s="68" t="s">
        <v>6890</v>
      </c>
    </row>
    <row r="5639" spans="2:9" ht="15" customHeight="1" x14ac:dyDescent="0.25">
      <c r="B5639" s="9" t="s">
        <v>6870</v>
      </c>
      <c r="C5639" s="1">
        <v>21</v>
      </c>
      <c r="D5639" s="2" t="s">
        <v>9007</v>
      </c>
      <c r="E5639" s="16"/>
      <c r="F5639" s="16" t="str">
        <f>IF(INDEX(I.Electricity.ES5U8C2,21)="","",INDEX(I.Electricity.ES5U8C2,21))</f>
        <v/>
      </c>
      <c r="G5639" s="16"/>
      <c r="H5639" s="1" t="str">
        <f t="shared" si="167"/>
        <v>Complete</v>
      </c>
      <c r="I5639" s="68" t="s">
        <v>6891</v>
      </c>
    </row>
    <row r="5640" spans="2:9" ht="15" customHeight="1" x14ac:dyDescent="0.25">
      <c r="B5640" s="9" t="s">
        <v>6870</v>
      </c>
      <c r="C5640" s="1">
        <v>22</v>
      </c>
      <c r="D5640" s="2" t="s">
        <v>9007</v>
      </c>
      <c r="E5640" s="16"/>
      <c r="F5640" s="16" t="str">
        <f>IF(INDEX(I.Electricity.ES5U8C2,22)="","",INDEX(I.Electricity.ES5U8C2,22))</f>
        <v/>
      </c>
      <c r="G5640" s="16"/>
      <c r="H5640" s="1" t="str">
        <f t="shared" si="167"/>
        <v>Complete</v>
      </c>
      <c r="I5640" s="68" t="s">
        <v>6892</v>
      </c>
    </row>
    <row r="5641" spans="2:9" ht="15" customHeight="1" x14ac:dyDescent="0.25">
      <c r="B5641" s="9" t="s">
        <v>6870</v>
      </c>
      <c r="C5641" s="1">
        <v>23</v>
      </c>
      <c r="D5641" s="2" t="s">
        <v>9007</v>
      </c>
      <c r="E5641" s="16"/>
      <c r="F5641" s="16" t="str">
        <f>IF(INDEX(I.Electricity.ES5U8C2,23)="","",INDEX(I.Electricity.ES5U8C2,23))</f>
        <v/>
      </c>
      <c r="G5641" s="16"/>
      <c r="H5641" s="1" t="str">
        <f t="shared" si="167"/>
        <v>Complete</v>
      </c>
      <c r="I5641" s="68" t="s">
        <v>6893</v>
      </c>
    </row>
    <row r="5642" spans="2:9" ht="15" customHeight="1" x14ac:dyDescent="0.25">
      <c r="B5642" s="7" t="s">
        <v>6870</v>
      </c>
      <c r="C5642" s="5">
        <v>24</v>
      </c>
      <c r="D5642" s="6" t="s">
        <v>9007</v>
      </c>
      <c r="E5642" s="76"/>
      <c r="F5642" s="76" t="str">
        <f>IF(INDEX(I.Electricity.ES5U8C2,24)="","",INDEX(I.Electricity.ES5U8C2,24))</f>
        <v/>
      </c>
      <c r="G5642" s="76"/>
      <c r="H5642" s="5" t="str">
        <f t="shared" si="167"/>
        <v>Complete</v>
      </c>
      <c r="I5642" s="71" t="s">
        <v>6894</v>
      </c>
    </row>
    <row r="5643" spans="2:9" ht="15" customHeight="1" x14ac:dyDescent="0.25">
      <c r="B5643" s="9" t="s">
        <v>6895</v>
      </c>
      <c r="C5643" s="1">
        <v>1</v>
      </c>
      <c r="D5643" s="2" t="s">
        <v>9008</v>
      </c>
      <c r="E5643" s="16"/>
      <c r="F5643" s="16" t="str">
        <f>IF(INDEX(I.Electricity.ES5U9C2,1)="","",INDEX(I.Electricity.ES5U9C2,1))</f>
        <v/>
      </c>
      <c r="G5643" s="16"/>
      <c r="H5643" s="1" t="str">
        <f t="shared" ref="H5643:H5666" si="168">IF(AND(I.Developer.ES5=TRUE,I.Facility.UnitCount&gt;=9,I.Developer.C2=TRUE,F5643=""),"Incomplete","Complete")</f>
        <v>Complete</v>
      </c>
      <c r="I5643" s="68" t="s">
        <v>6896</v>
      </c>
    </row>
    <row r="5644" spans="2:9" ht="15" customHeight="1" x14ac:dyDescent="0.25">
      <c r="B5644" s="9" t="s">
        <v>6895</v>
      </c>
      <c r="C5644" s="1">
        <v>2</v>
      </c>
      <c r="D5644" s="2" t="s">
        <v>9008</v>
      </c>
      <c r="E5644" s="16"/>
      <c r="F5644" s="16" t="str">
        <f>IF(INDEX(I.Electricity.ES5U9C2,2)="","",INDEX(I.Electricity.ES5U9C2,2))</f>
        <v/>
      </c>
      <c r="G5644" s="16"/>
      <c r="H5644" s="1" t="str">
        <f t="shared" si="168"/>
        <v>Complete</v>
      </c>
      <c r="I5644" s="68" t="s">
        <v>6897</v>
      </c>
    </row>
    <row r="5645" spans="2:9" ht="15" customHeight="1" x14ac:dyDescent="0.25">
      <c r="B5645" s="9" t="s">
        <v>6895</v>
      </c>
      <c r="C5645" s="1">
        <v>3</v>
      </c>
      <c r="D5645" s="2" t="s">
        <v>9008</v>
      </c>
      <c r="E5645" s="16"/>
      <c r="F5645" s="16" t="str">
        <f>IF(INDEX(I.Electricity.ES5U9C2,3)="","",INDEX(I.Electricity.ES5U9C2,3))</f>
        <v/>
      </c>
      <c r="G5645" s="16"/>
      <c r="H5645" s="1" t="str">
        <f t="shared" si="168"/>
        <v>Complete</v>
      </c>
      <c r="I5645" s="68" t="s">
        <v>6898</v>
      </c>
    </row>
    <row r="5646" spans="2:9" ht="15" customHeight="1" x14ac:dyDescent="0.25">
      <c r="B5646" s="9" t="s">
        <v>6895</v>
      </c>
      <c r="C5646" s="1">
        <v>4</v>
      </c>
      <c r="D5646" s="2" t="s">
        <v>9008</v>
      </c>
      <c r="E5646" s="16"/>
      <c r="F5646" s="16" t="str">
        <f>IF(INDEX(I.Electricity.ES5U9C2,4)="","",INDEX(I.Electricity.ES5U9C2,4))</f>
        <v/>
      </c>
      <c r="G5646" s="16"/>
      <c r="H5646" s="1" t="str">
        <f t="shared" si="168"/>
        <v>Complete</v>
      </c>
      <c r="I5646" s="68" t="s">
        <v>6899</v>
      </c>
    </row>
    <row r="5647" spans="2:9" ht="15" customHeight="1" x14ac:dyDescent="0.25">
      <c r="B5647" s="9" t="s">
        <v>6895</v>
      </c>
      <c r="C5647" s="1">
        <v>5</v>
      </c>
      <c r="D5647" s="2" t="s">
        <v>9008</v>
      </c>
      <c r="E5647" s="16"/>
      <c r="F5647" s="16" t="str">
        <f>IF(INDEX(I.Electricity.ES5U9C2,5)="","",INDEX(I.Electricity.ES5U9C2,5))</f>
        <v/>
      </c>
      <c r="G5647" s="16"/>
      <c r="H5647" s="1" t="str">
        <f t="shared" si="168"/>
        <v>Complete</v>
      </c>
      <c r="I5647" s="68" t="s">
        <v>6900</v>
      </c>
    </row>
    <row r="5648" spans="2:9" ht="15" customHeight="1" x14ac:dyDescent="0.25">
      <c r="B5648" s="9" t="s">
        <v>6895</v>
      </c>
      <c r="C5648" s="1">
        <v>6</v>
      </c>
      <c r="D5648" s="2" t="s">
        <v>9008</v>
      </c>
      <c r="E5648" s="16"/>
      <c r="F5648" s="16" t="str">
        <f>IF(INDEX(I.Electricity.ES5U9C2,6)="","",INDEX(I.Electricity.ES5U9C2,6))</f>
        <v/>
      </c>
      <c r="G5648" s="16"/>
      <c r="H5648" s="1" t="str">
        <f t="shared" si="168"/>
        <v>Complete</v>
      </c>
      <c r="I5648" s="68" t="s">
        <v>6901</v>
      </c>
    </row>
    <row r="5649" spans="2:9" ht="15" customHeight="1" x14ac:dyDescent="0.25">
      <c r="B5649" s="9" t="s">
        <v>6895</v>
      </c>
      <c r="C5649" s="1">
        <v>7</v>
      </c>
      <c r="D5649" s="2" t="s">
        <v>9008</v>
      </c>
      <c r="E5649" s="16"/>
      <c r="F5649" s="16" t="str">
        <f>IF(INDEX(I.Electricity.ES5U9C2,7)="","",INDEX(I.Electricity.ES5U9C2,7))</f>
        <v/>
      </c>
      <c r="G5649" s="16"/>
      <c r="H5649" s="1" t="str">
        <f t="shared" si="168"/>
        <v>Complete</v>
      </c>
      <c r="I5649" s="68" t="s">
        <v>6902</v>
      </c>
    </row>
    <row r="5650" spans="2:9" ht="15" customHeight="1" x14ac:dyDescent="0.25">
      <c r="B5650" s="9" t="s">
        <v>6895</v>
      </c>
      <c r="C5650" s="1">
        <v>8</v>
      </c>
      <c r="D5650" s="2" t="s">
        <v>9008</v>
      </c>
      <c r="E5650" s="16"/>
      <c r="F5650" s="16" t="str">
        <f>IF(INDEX(I.Electricity.ES5U9C2,8)="","",INDEX(I.Electricity.ES5U9C2,8))</f>
        <v/>
      </c>
      <c r="G5650" s="16"/>
      <c r="H5650" s="1" t="str">
        <f t="shared" si="168"/>
        <v>Complete</v>
      </c>
      <c r="I5650" s="68" t="s">
        <v>6903</v>
      </c>
    </row>
    <row r="5651" spans="2:9" ht="15" customHeight="1" x14ac:dyDescent="0.25">
      <c r="B5651" s="9" t="s">
        <v>6895</v>
      </c>
      <c r="C5651" s="1">
        <v>9</v>
      </c>
      <c r="D5651" s="2" t="s">
        <v>9008</v>
      </c>
      <c r="E5651" s="16"/>
      <c r="F5651" s="16" t="str">
        <f>IF(INDEX(I.Electricity.ES5U9C2,9)="","",INDEX(I.Electricity.ES5U9C2,9))</f>
        <v/>
      </c>
      <c r="G5651" s="16"/>
      <c r="H5651" s="1" t="str">
        <f t="shared" si="168"/>
        <v>Complete</v>
      </c>
      <c r="I5651" s="68" t="s">
        <v>6904</v>
      </c>
    </row>
    <row r="5652" spans="2:9" ht="15" customHeight="1" x14ac:dyDescent="0.25">
      <c r="B5652" s="9" t="s">
        <v>6895</v>
      </c>
      <c r="C5652" s="1">
        <v>10</v>
      </c>
      <c r="D5652" s="2" t="s">
        <v>9008</v>
      </c>
      <c r="E5652" s="16"/>
      <c r="F5652" s="16" t="str">
        <f>IF(INDEX(I.Electricity.ES5U9C2,10)="","",INDEX(I.Electricity.ES5U9C2,10))</f>
        <v/>
      </c>
      <c r="G5652" s="16"/>
      <c r="H5652" s="1" t="str">
        <f t="shared" si="168"/>
        <v>Complete</v>
      </c>
      <c r="I5652" s="68" t="s">
        <v>6905</v>
      </c>
    </row>
    <row r="5653" spans="2:9" ht="15" customHeight="1" x14ac:dyDescent="0.25">
      <c r="B5653" s="9" t="s">
        <v>6895</v>
      </c>
      <c r="C5653" s="1">
        <v>11</v>
      </c>
      <c r="D5653" s="2" t="s">
        <v>9008</v>
      </c>
      <c r="E5653" s="16"/>
      <c r="F5653" s="16" t="str">
        <f>IF(INDEX(I.Electricity.ES5U9C2,11)="","",INDEX(I.Electricity.ES5U9C2,11))</f>
        <v/>
      </c>
      <c r="G5653" s="16"/>
      <c r="H5653" s="1" t="str">
        <f t="shared" si="168"/>
        <v>Complete</v>
      </c>
      <c r="I5653" s="68" t="s">
        <v>6906</v>
      </c>
    </row>
    <row r="5654" spans="2:9" ht="15" customHeight="1" x14ac:dyDescent="0.25">
      <c r="B5654" s="9" t="s">
        <v>6895</v>
      </c>
      <c r="C5654" s="1">
        <v>12</v>
      </c>
      <c r="D5654" s="2" t="s">
        <v>9008</v>
      </c>
      <c r="E5654" s="16"/>
      <c r="F5654" s="16" t="str">
        <f>IF(INDEX(I.Electricity.ES5U9C2,12)="","",INDEX(I.Electricity.ES5U9C2,12))</f>
        <v/>
      </c>
      <c r="G5654" s="16"/>
      <c r="H5654" s="1" t="str">
        <f t="shared" si="168"/>
        <v>Complete</v>
      </c>
      <c r="I5654" s="68" t="s">
        <v>6907</v>
      </c>
    </row>
    <row r="5655" spans="2:9" ht="15" customHeight="1" x14ac:dyDescent="0.25">
      <c r="B5655" s="9" t="s">
        <v>6895</v>
      </c>
      <c r="C5655" s="1">
        <v>13</v>
      </c>
      <c r="D5655" s="2" t="s">
        <v>9008</v>
      </c>
      <c r="E5655" s="16"/>
      <c r="F5655" s="16" t="str">
        <f>IF(INDEX(I.Electricity.ES5U9C2,13)="","",INDEX(I.Electricity.ES5U9C2,13))</f>
        <v/>
      </c>
      <c r="G5655" s="16"/>
      <c r="H5655" s="1" t="str">
        <f t="shared" si="168"/>
        <v>Complete</v>
      </c>
      <c r="I5655" s="68" t="s">
        <v>6908</v>
      </c>
    </row>
    <row r="5656" spans="2:9" ht="15" customHeight="1" x14ac:dyDescent="0.25">
      <c r="B5656" s="9" t="s">
        <v>6895</v>
      </c>
      <c r="C5656" s="1">
        <v>14</v>
      </c>
      <c r="D5656" s="2" t="s">
        <v>9008</v>
      </c>
      <c r="E5656" s="16"/>
      <c r="F5656" s="16" t="str">
        <f>IF(INDEX(I.Electricity.ES5U9C2,14)="","",INDEX(I.Electricity.ES5U9C2,14))</f>
        <v/>
      </c>
      <c r="G5656" s="16"/>
      <c r="H5656" s="1" t="str">
        <f t="shared" si="168"/>
        <v>Complete</v>
      </c>
      <c r="I5656" s="68" t="s">
        <v>6909</v>
      </c>
    </row>
    <row r="5657" spans="2:9" ht="15" customHeight="1" x14ac:dyDescent="0.25">
      <c r="B5657" s="9" t="s">
        <v>6895</v>
      </c>
      <c r="C5657" s="1">
        <v>15</v>
      </c>
      <c r="D5657" s="2" t="s">
        <v>9008</v>
      </c>
      <c r="E5657" s="16"/>
      <c r="F5657" s="16" t="str">
        <f>IF(INDEX(I.Electricity.ES5U9C2,15)="","",INDEX(I.Electricity.ES5U9C2,15))</f>
        <v/>
      </c>
      <c r="G5657" s="16"/>
      <c r="H5657" s="1" t="str">
        <f t="shared" si="168"/>
        <v>Complete</v>
      </c>
      <c r="I5657" s="68" t="s">
        <v>6910</v>
      </c>
    </row>
    <row r="5658" spans="2:9" ht="15" customHeight="1" x14ac:dyDescent="0.25">
      <c r="B5658" s="9" t="s">
        <v>6895</v>
      </c>
      <c r="C5658" s="1">
        <v>16</v>
      </c>
      <c r="D5658" s="2" t="s">
        <v>9008</v>
      </c>
      <c r="E5658" s="16"/>
      <c r="F5658" s="16" t="str">
        <f>IF(INDEX(I.Electricity.ES5U9C2,16)="","",INDEX(I.Electricity.ES5U9C2,16))</f>
        <v/>
      </c>
      <c r="G5658" s="16"/>
      <c r="H5658" s="1" t="str">
        <f t="shared" si="168"/>
        <v>Complete</v>
      </c>
      <c r="I5658" s="68" t="s">
        <v>6911</v>
      </c>
    </row>
    <row r="5659" spans="2:9" ht="15" customHeight="1" x14ac:dyDescent="0.25">
      <c r="B5659" s="9" t="s">
        <v>6895</v>
      </c>
      <c r="C5659" s="1">
        <v>17</v>
      </c>
      <c r="D5659" s="2" t="s">
        <v>9008</v>
      </c>
      <c r="E5659" s="16"/>
      <c r="F5659" s="16" t="str">
        <f>IF(INDEX(I.Electricity.ES5U9C2,17)="","",INDEX(I.Electricity.ES5U9C2,17))</f>
        <v/>
      </c>
      <c r="G5659" s="16"/>
      <c r="H5659" s="1" t="str">
        <f t="shared" si="168"/>
        <v>Complete</v>
      </c>
      <c r="I5659" s="68" t="s">
        <v>6912</v>
      </c>
    </row>
    <row r="5660" spans="2:9" ht="15" customHeight="1" x14ac:dyDescent="0.25">
      <c r="B5660" s="9" t="s">
        <v>6895</v>
      </c>
      <c r="C5660" s="1">
        <v>18</v>
      </c>
      <c r="D5660" s="2" t="s">
        <v>9008</v>
      </c>
      <c r="E5660" s="16"/>
      <c r="F5660" s="16" t="str">
        <f>IF(INDEX(I.Electricity.ES5U9C2,18)="","",INDEX(I.Electricity.ES5U9C2,18))</f>
        <v/>
      </c>
      <c r="G5660" s="16"/>
      <c r="H5660" s="1" t="str">
        <f t="shared" si="168"/>
        <v>Complete</v>
      </c>
      <c r="I5660" s="68" t="s">
        <v>6913</v>
      </c>
    </row>
    <row r="5661" spans="2:9" ht="15" customHeight="1" x14ac:dyDescent="0.25">
      <c r="B5661" s="9" t="s">
        <v>6895</v>
      </c>
      <c r="C5661" s="1">
        <v>19</v>
      </c>
      <c r="D5661" s="2" t="s">
        <v>9008</v>
      </c>
      <c r="E5661" s="16"/>
      <c r="F5661" s="16" t="str">
        <f>IF(INDEX(I.Electricity.ES5U9C2,19)="","",INDEX(I.Electricity.ES5U9C2,19))</f>
        <v/>
      </c>
      <c r="G5661" s="16"/>
      <c r="H5661" s="1" t="str">
        <f t="shared" si="168"/>
        <v>Complete</v>
      </c>
      <c r="I5661" s="68" t="s">
        <v>6914</v>
      </c>
    </row>
    <row r="5662" spans="2:9" ht="15" customHeight="1" x14ac:dyDescent="0.25">
      <c r="B5662" s="9" t="s">
        <v>6895</v>
      </c>
      <c r="C5662" s="1">
        <v>20</v>
      </c>
      <c r="D5662" s="2" t="s">
        <v>9008</v>
      </c>
      <c r="E5662" s="16"/>
      <c r="F5662" s="16" t="str">
        <f>IF(INDEX(I.Electricity.ES5U9C2,20)="","",INDEX(I.Electricity.ES5U9C2,20))</f>
        <v/>
      </c>
      <c r="G5662" s="16"/>
      <c r="H5662" s="1" t="str">
        <f t="shared" si="168"/>
        <v>Complete</v>
      </c>
      <c r="I5662" s="68" t="s">
        <v>6915</v>
      </c>
    </row>
    <row r="5663" spans="2:9" ht="15" customHeight="1" x14ac:dyDescent="0.25">
      <c r="B5663" s="9" t="s">
        <v>6895</v>
      </c>
      <c r="C5663" s="1">
        <v>21</v>
      </c>
      <c r="D5663" s="2" t="s">
        <v>9008</v>
      </c>
      <c r="E5663" s="16"/>
      <c r="F5663" s="16" t="str">
        <f>IF(INDEX(I.Electricity.ES5U9C2,21)="","",INDEX(I.Electricity.ES5U9C2,21))</f>
        <v/>
      </c>
      <c r="G5663" s="16"/>
      <c r="H5663" s="1" t="str">
        <f t="shared" si="168"/>
        <v>Complete</v>
      </c>
      <c r="I5663" s="68" t="s">
        <v>6916</v>
      </c>
    </row>
    <row r="5664" spans="2:9" ht="15" customHeight="1" x14ac:dyDescent="0.25">
      <c r="B5664" s="9" t="s">
        <v>6895</v>
      </c>
      <c r="C5664" s="1">
        <v>22</v>
      </c>
      <c r="D5664" s="2" t="s">
        <v>9008</v>
      </c>
      <c r="E5664" s="16"/>
      <c r="F5664" s="16" t="str">
        <f>IF(INDEX(I.Electricity.ES5U9C2,22)="","",INDEX(I.Electricity.ES5U9C2,22))</f>
        <v/>
      </c>
      <c r="G5664" s="16"/>
      <c r="H5664" s="1" t="str">
        <f t="shared" si="168"/>
        <v>Complete</v>
      </c>
      <c r="I5664" s="68" t="s">
        <v>6917</v>
      </c>
    </row>
    <row r="5665" spans="2:9" ht="15" customHeight="1" x14ac:dyDescent="0.25">
      <c r="B5665" s="9" t="s">
        <v>6895</v>
      </c>
      <c r="C5665" s="1">
        <v>23</v>
      </c>
      <c r="D5665" s="2" t="s">
        <v>9008</v>
      </c>
      <c r="E5665" s="16"/>
      <c r="F5665" s="16" t="str">
        <f>IF(INDEX(I.Electricity.ES5U9C2,23)="","",INDEX(I.Electricity.ES5U9C2,23))</f>
        <v/>
      </c>
      <c r="G5665" s="16"/>
      <c r="H5665" s="1" t="str">
        <f t="shared" si="168"/>
        <v>Complete</v>
      </c>
      <c r="I5665" s="68" t="s">
        <v>6918</v>
      </c>
    </row>
    <row r="5666" spans="2:9" ht="15" customHeight="1" x14ac:dyDescent="0.25">
      <c r="B5666" s="7" t="s">
        <v>6895</v>
      </c>
      <c r="C5666" s="5">
        <v>24</v>
      </c>
      <c r="D5666" s="6" t="s">
        <v>9008</v>
      </c>
      <c r="E5666" s="76"/>
      <c r="F5666" s="76" t="str">
        <f>IF(INDEX(I.Electricity.ES5U9C2,24)="","",INDEX(I.Electricity.ES5U9C2,24))</f>
        <v/>
      </c>
      <c r="G5666" s="76"/>
      <c r="H5666" s="5" t="str">
        <f t="shared" si="168"/>
        <v>Complete</v>
      </c>
      <c r="I5666" s="71" t="s">
        <v>6919</v>
      </c>
    </row>
    <row r="5667" spans="2:9" ht="15" customHeight="1" x14ac:dyDescent="0.25">
      <c r="B5667" s="9" t="s">
        <v>6920</v>
      </c>
      <c r="C5667" s="1">
        <v>1</v>
      </c>
      <c r="D5667" s="2" t="s">
        <v>9009</v>
      </c>
      <c r="E5667" s="16"/>
      <c r="F5667" s="16" t="str">
        <f>IF(INDEX(I.Electricity.ES5U10C2,1)="","",INDEX(I.Electricity.ES5U10C2,1))</f>
        <v/>
      </c>
      <c r="G5667" s="16"/>
      <c r="H5667" s="1" t="str">
        <f t="shared" ref="H5667:H5690" si="169">IF(AND(I.Developer.ES5=TRUE,I.Facility.UnitCount&gt;=10,I.Developer.C2=TRUE,F5667=""),"Incomplete","Complete")</f>
        <v>Complete</v>
      </c>
      <c r="I5667" s="68" t="s">
        <v>6921</v>
      </c>
    </row>
    <row r="5668" spans="2:9" ht="15" customHeight="1" x14ac:dyDescent="0.25">
      <c r="B5668" s="9" t="s">
        <v>6920</v>
      </c>
      <c r="C5668" s="1">
        <v>2</v>
      </c>
      <c r="D5668" s="2" t="s">
        <v>9009</v>
      </c>
      <c r="E5668" s="16"/>
      <c r="F5668" s="16" t="str">
        <f>IF(INDEX(I.Electricity.ES5U10C2,2)="","",INDEX(I.Electricity.ES5U10C2,2))</f>
        <v/>
      </c>
      <c r="G5668" s="16"/>
      <c r="H5668" s="1" t="str">
        <f t="shared" si="169"/>
        <v>Complete</v>
      </c>
      <c r="I5668" s="68" t="s">
        <v>6922</v>
      </c>
    </row>
    <row r="5669" spans="2:9" ht="15" customHeight="1" x14ac:dyDescent="0.25">
      <c r="B5669" s="9" t="s">
        <v>6920</v>
      </c>
      <c r="C5669" s="1">
        <v>3</v>
      </c>
      <c r="D5669" s="2" t="s">
        <v>9009</v>
      </c>
      <c r="E5669" s="16"/>
      <c r="F5669" s="16" t="str">
        <f>IF(INDEX(I.Electricity.ES5U10C2,3)="","",INDEX(I.Electricity.ES5U10C2,3))</f>
        <v/>
      </c>
      <c r="G5669" s="16"/>
      <c r="H5669" s="1" t="str">
        <f t="shared" si="169"/>
        <v>Complete</v>
      </c>
      <c r="I5669" s="68" t="s">
        <v>6923</v>
      </c>
    </row>
    <row r="5670" spans="2:9" ht="15" customHeight="1" x14ac:dyDescent="0.25">
      <c r="B5670" s="9" t="s">
        <v>6920</v>
      </c>
      <c r="C5670" s="1">
        <v>4</v>
      </c>
      <c r="D5670" s="2" t="s">
        <v>9009</v>
      </c>
      <c r="E5670" s="16"/>
      <c r="F5670" s="16" t="str">
        <f>IF(INDEX(I.Electricity.ES5U10C2,4)="","",INDEX(I.Electricity.ES5U10C2,4))</f>
        <v/>
      </c>
      <c r="G5670" s="16"/>
      <c r="H5670" s="1" t="str">
        <f t="shared" si="169"/>
        <v>Complete</v>
      </c>
      <c r="I5670" s="68" t="s">
        <v>6924</v>
      </c>
    </row>
    <row r="5671" spans="2:9" ht="15" customHeight="1" x14ac:dyDescent="0.25">
      <c r="B5671" s="9" t="s">
        <v>6920</v>
      </c>
      <c r="C5671" s="1">
        <v>5</v>
      </c>
      <c r="D5671" s="2" t="s">
        <v>9009</v>
      </c>
      <c r="E5671" s="16"/>
      <c r="F5671" s="16" t="str">
        <f>IF(INDEX(I.Electricity.ES5U10C2,5)="","",INDEX(I.Electricity.ES5U10C2,5))</f>
        <v/>
      </c>
      <c r="G5671" s="16"/>
      <c r="H5671" s="1" t="str">
        <f t="shared" si="169"/>
        <v>Complete</v>
      </c>
      <c r="I5671" s="68" t="s">
        <v>6925</v>
      </c>
    </row>
    <row r="5672" spans="2:9" ht="15" customHeight="1" x14ac:dyDescent="0.25">
      <c r="B5672" s="9" t="s">
        <v>6920</v>
      </c>
      <c r="C5672" s="1">
        <v>6</v>
      </c>
      <c r="D5672" s="2" t="s">
        <v>9009</v>
      </c>
      <c r="E5672" s="16"/>
      <c r="F5672" s="16" t="str">
        <f>IF(INDEX(I.Electricity.ES5U10C2,6)="","",INDEX(I.Electricity.ES5U10C2,6))</f>
        <v/>
      </c>
      <c r="G5672" s="16"/>
      <c r="H5672" s="1" t="str">
        <f t="shared" si="169"/>
        <v>Complete</v>
      </c>
      <c r="I5672" s="68" t="s">
        <v>6926</v>
      </c>
    </row>
    <row r="5673" spans="2:9" ht="15" customHeight="1" x14ac:dyDescent="0.25">
      <c r="B5673" s="9" t="s">
        <v>6920</v>
      </c>
      <c r="C5673" s="1">
        <v>7</v>
      </c>
      <c r="D5673" s="2" t="s">
        <v>9009</v>
      </c>
      <c r="E5673" s="16"/>
      <c r="F5673" s="16" t="str">
        <f>IF(INDEX(I.Electricity.ES5U10C2,7)="","",INDEX(I.Electricity.ES5U10C2,7))</f>
        <v/>
      </c>
      <c r="G5673" s="16"/>
      <c r="H5673" s="1" t="str">
        <f t="shared" si="169"/>
        <v>Complete</v>
      </c>
      <c r="I5673" s="68" t="s">
        <v>6927</v>
      </c>
    </row>
    <row r="5674" spans="2:9" ht="15" customHeight="1" x14ac:dyDescent="0.25">
      <c r="B5674" s="9" t="s">
        <v>6920</v>
      </c>
      <c r="C5674" s="1">
        <v>8</v>
      </c>
      <c r="D5674" s="2" t="s">
        <v>9009</v>
      </c>
      <c r="E5674" s="16"/>
      <c r="F5674" s="16" t="str">
        <f>IF(INDEX(I.Electricity.ES5U10C2,8)="","",INDEX(I.Electricity.ES5U10C2,8))</f>
        <v/>
      </c>
      <c r="G5674" s="16"/>
      <c r="H5674" s="1" t="str">
        <f t="shared" si="169"/>
        <v>Complete</v>
      </c>
      <c r="I5674" s="68" t="s">
        <v>6928</v>
      </c>
    </row>
    <row r="5675" spans="2:9" ht="15" customHeight="1" x14ac:dyDescent="0.25">
      <c r="B5675" s="9" t="s">
        <v>6920</v>
      </c>
      <c r="C5675" s="1">
        <v>9</v>
      </c>
      <c r="D5675" s="2" t="s">
        <v>9009</v>
      </c>
      <c r="E5675" s="16"/>
      <c r="F5675" s="16" t="str">
        <f>IF(INDEX(I.Electricity.ES5U10C2,9)="","",INDEX(I.Electricity.ES5U10C2,9))</f>
        <v/>
      </c>
      <c r="G5675" s="16"/>
      <c r="H5675" s="1" t="str">
        <f t="shared" si="169"/>
        <v>Complete</v>
      </c>
      <c r="I5675" s="68" t="s">
        <v>6929</v>
      </c>
    </row>
    <row r="5676" spans="2:9" ht="15" customHeight="1" x14ac:dyDescent="0.25">
      <c r="B5676" s="9" t="s">
        <v>6920</v>
      </c>
      <c r="C5676" s="1">
        <v>10</v>
      </c>
      <c r="D5676" s="2" t="s">
        <v>9009</v>
      </c>
      <c r="E5676" s="16"/>
      <c r="F5676" s="16" t="str">
        <f>IF(INDEX(I.Electricity.ES5U10C2,10)="","",INDEX(I.Electricity.ES5U10C2,10))</f>
        <v/>
      </c>
      <c r="G5676" s="16"/>
      <c r="H5676" s="1" t="str">
        <f t="shared" si="169"/>
        <v>Complete</v>
      </c>
      <c r="I5676" s="68" t="s">
        <v>6930</v>
      </c>
    </row>
    <row r="5677" spans="2:9" ht="15" customHeight="1" x14ac:dyDescent="0.25">
      <c r="B5677" s="9" t="s">
        <v>6920</v>
      </c>
      <c r="C5677" s="1">
        <v>11</v>
      </c>
      <c r="D5677" s="2" t="s">
        <v>9009</v>
      </c>
      <c r="E5677" s="16"/>
      <c r="F5677" s="16" t="str">
        <f>IF(INDEX(I.Electricity.ES5U10C2,11)="","",INDEX(I.Electricity.ES5U10C2,11))</f>
        <v/>
      </c>
      <c r="G5677" s="16"/>
      <c r="H5677" s="1" t="str">
        <f t="shared" si="169"/>
        <v>Complete</v>
      </c>
      <c r="I5677" s="68" t="s">
        <v>6931</v>
      </c>
    </row>
    <row r="5678" spans="2:9" ht="15" customHeight="1" x14ac:dyDescent="0.25">
      <c r="B5678" s="9" t="s">
        <v>6920</v>
      </c>
      <c r="C5678" s="1">
        <v>12</v>
      </c>
      <c r="D5678" s="2" t="s">
        <v>9009</v>
      </c>
      <c r="E5678" s="16"/>
      <c r="F5678" s="16" t="str">
        <f>IF(INDEX(I.Electricity.ES5U10C2,12)="","",INDEX(I.Electricity.ES5U10C2,12))</f>
        <v/>
      </c>
      <c r="G5678" s="16"/>
      <c r="H5678" s="1" t="str">
        <f t="shared" si="169"/>
        <v>Complete</v>
      </c>
      <c r="I5678" s="68" t="s">
        <v>6932</v>
      </c>
    </row>
    <row r="5679" spans="2:9" ht="15" customHeight="1" x14ac:dyDescent="0.25">
      <c r="B5679" s="9" t="s">
        <v>6920</v>
      </c>
      <c r="C5679" s="1">
        <v>13</v>
      </c>
      <c r="D5679" s="2" t="s">
        <v>9009</v>
      </c>
      <c r="E5679" s="16"/>
      <c r="F5679" s="16" t="str">
        <f>IF(INDEX(I.Electricity.ES5U10C2,13)="","",INDEX(I.Electricity.ES5U10C2,13))</f>
        <v/>
      </c>
      <c r="G5679" s="16"/>
      <c r="H5679" s="1" t="str">
        <f t="shared" si="169"/>
        <v>Complete</v>
      </c>
      <c r="I5679" s="68" t="s">
        <v>6933</v>
      </c>
    </row>
    <row r="5680" spans="2:9" ht="15" customHeight="1" x14ac:dyDescent="0.25">
      <c r="B5680" s="9" t="s">
        <v>6920</v>
      </c>
      <c r="C5680" s="1">
        <v>14</v>
      </c>
      <c r="D5680" s="2" t="s">
        <v>9009</v>
      </c>
      <c r="E5680" s="16"/>
      <c r="F5680" s="16" t="str">
        <f>IF(INDEX(I.Electricity.ES5U10C2,14)="","",INDEX(I.Electricity.ES5U10C2,14))</f>
        <v/>
      </c>
      <c r="G5680" s="16"/>
      <c r="H5680" s="1" t="str">
        <f t="shared" si="169"/>
        <v>Complete</v>
      </c>
      <c r="I5680" s="68" t="s">
        <v>6934</v>
      </c>
    </row>
    <row r="5681" spans="2:9" ht="15" customHeight="1" x14ac:dyDescent="0.25">
      <c r="B5681" s="9" t="s">
        <v>6920</v>
      </c>
      <c r="C5681" s="1">
        <v>15</v>
      </c>
      <c r="D5681" s="2" t="s">
        <v>9009</v>
      </c>
      <c r="E5681" s="16"/>
      <c r="F5681" s="16" t="str">
        <f>IF(INDEX(I.Electricity.ES5U10C2,15)="","",INDEX(I.Electricity.ES5U10C2,15))</f>
        <v/>
      </c>
      <c r="G5681" s="16"/>
      <c r="H5681" s="1" t="str">
        <f t="shared" si="169"/>
        <v>Complete</v>
      </c>
      <c r="I5681" s="68" t="s">
        <v>6935</v>
      </c>
    </row>
    <row r="5682" spans="2:9" ht="15" customHeight="1" x14ac:dyDescent="0.25">
      <c r="B5682" s="9" t="s">
        <v>6920</v>
      </c>
      <c r="C5682" s="1">
        <v>16</v>
      </c>
      <c r="D5682" s="2" t="s">
        <v>9009</v>
      </c>
      <c r="E5682" s="16"/>
      <c r="F5682" s="16" t="str">
        <f>IF(INDEX(I.Electricity.ES5U10C2,16)="","",INDEX(I.Electricity.ES5U10C2,16))</f>
        <v/>
      </c>
      <c r="G5682" s="16"/>
      <c r="H5682" s="1" t="str">
        <f t="shared" si="169"/>
        <v>Complete</v>
      </c>
      <c r="I5682" s="68" t="s">
        <v>6936</v>
      </c>
    </row>
    <row r="5683" spans="2:9" ht="15" customHeight="1" x14ac:dyDescent="0.25">
      <c r="B5683" s="9" t="s">
        <v>6920</v>
      </c>
      <c r="C5683" s="1">
        <v>17</v>
      </c>
      <c r="D5683" s="2" t="s">
        <v>9009</v>
      </c>
      <c r="E5683" s="16"/>
      <c r="F5683" s="16" t="str">
        <f>IF(INDEX(I.Electricity.ES5U10C2,17)="","",INDEX(I.Electricity.ES5U10C2,17))</f>
        <v/>
      </c>
      <c r="G5683" s="16"/>
      <c r="H5683" s="1" t="str">
        <f t="shared" si="169"/>
        <v>Complete</v>
      </c>
      <c r="I5683" s="68" t="s">
        <v>6937</v>
      </c>
    </row>
    <row r="5684" spans="2:9" ht="15" customHeight="1" x14ac:dyDescent="0.25">
      <c r="B5684" s="9" t="s">
        <v>6920</v>
      </c>
      <c r="C5684" s="1">
        <v>18</v>
      </c>
      <c r="D5684" s="2" t="s">
        <v>9009</v>
      </c>
      <c r="E5684" s="16"/>
      <c r="F5684" s="16" t="str">
        <f>IF(INDEX(I.Electricity.ES5U10C2,18)="","",INDEX(I.Electricity.ES5U10C2,18))</f>
        <v/>
      </c>
      <c r="G5684" s="16"/>
      <c r="H5684" s="1" t="str">
        <f t="shared" si="169"/>
        <v>Complete</v>
      </c>
      <c r="I5684" s="68" t="s">
        <v>6938</v>
      </c>
    </row>
    <row r="5685" spans="2:9" ht="15" customHeight="1" x14ac:dyDescent="0.25">
      <c r="B5685" s="9" t="s">
        <v>6920</v>
      </c>
      <c r="C5685" s="1">
        <v>19</v>
      </c>
      <c r="D5685" s="2" t="s">
        <v>9009</v>
      </c>
      <c r="E5685" s="16"/>
      <c r="F5685" s="16" t="str">
        <f>IF(INDEX(I.Electricity.ES5U10C2,19)="","",INDEX(I.Electricity.ES5U10C2,19))</f>
        <v/>
      </c>
      <c r="G5685" s="16"/>
      <c r="H5685" s="1" t="str">
        <f t="shared" si="169"/>
        <v>Complete</v>
      </c>
      <c r="I5685" s="68" t="s">
        <v>6939</v>
      </c>
    </row>
    <row r="5686" spans="2:9" ht="15" customHeight="1" x14ac:dyDescent="0.25">
      <c r="B5686" s="9" t="s">
        <v>6920</v>
      </c>
      <c r="C5686" s="1">
        <v>20</v>
      </c>
      <c r="D5686" s="2" t="s">
        <v>9009</v>
      </c>
      <c r="E5686" s="16"/>
      <c r="F5686" s="16" t="str">
        <f>IF(INDEX(I.Electricity.ES5U10C2,20)="","",INDEX(I.Electricity.ES5U10C2,20))</f>
        <v/>
      </c>
      <c r="G5686" s="16"/>
      <c r="H5686" s="1" t="str">
        <f t="shared" si="169"/>
        <v>Complete</v>
      </c>
      <c r="I5686" s="68" t="s">
        <v>6940</v>
      </c>
    </row>
    <row r="5687" spans="2:9" ht="15" customHeight="1" x14ac:dyDescent="0.25">
      <c r="B5687" s="9" t="s">
        <v>6920</v>
      </c>
      <c r="C5687" s="1">
        <v>21</v>
      </c>
      <c r="D5687" s="2" t="s">
        <v>9009</v>
      </c>
      <c r="E5687" s="16"/>
      <c r="F5687" s="16" t="str">
        <f>IF(INDEX(I.Electricity.ES5U10C2,21)="","",INDEX(I.Electricity.ES5U10C2,21))</f>
        <v/>
      </c>
      <c r="G5687" s="16"/>
      <c r="H5687" s="1" t="str">
        <f t="shared" si="169"/>
        <v>Complete</v>
      </c>
      <c r="I5687" s="68" t="s">
        <v>6941</v>
      </c>
    </row>
    <row r="5688" spans="2:9" ht="15" customHeight="1" x14ac:dyDescent="0.25">
      <c r="B5688" s="9" t="s">
        <v>6920</v>
      </c>
      <c r="C5688" s="1">
        <v>22</v>
      </c>
      <c r="D5688" s="2" t="s">
        <v>9009</v>
      </c>
      <c r="E5688" s="16"/>
      <c r="F5688" s="16" t="str">
        <f>IF(INDEX(I.Electricity.ES5U10C2,22)="","",INDEX(I.Electricity.ES5U10C2,22))</f>
        <v/>
      </c>
      <c r="G5688" s="16"/>
      <c r="H5688" s="1" t="str">
        <f t="shared" si="169"/>
        <v>Complete</v>
      </c>
      <c r="I5688" s="68" t="s">
        <v>6942</v>
      </c>
    </row>
    <row r="5689" spans="2:9" ht="15" customHeight="1" x14ac:dyDescent="0.25">
      <c r="B5689" s="9" t="s">
        <v>6920</v>
      </c>
      <c r="C5689" s="1">
        <v>23</v>
      </c>
      <c r="D5689" s="2" t="s">
        <v>9009</v>
      </c>
      <c r="E5689" s="16"/>
      <c r="F5689" s="16" t="str">
        <f>IF(INDEX(I.Electricity.ES5U10C2,23)="","",INDEX(I.Electricity.ES5U10C2,23))</f>
        <v/>
      </c>
      <c r="G5689" s="16"/>
      <c r="H5689" s="1" t="str">
        <f t="shared" si="169"/>
        <v>Complete</v>
      </c>
      <c r="I5689" s="68" t="s">
        <v>6943</v>
      </c>
    </row>
    <row r="5690" spans="2:9" ht="15" customHeight="1" x14ac:dyDescent="0.25">
      <c r="B5690" s="7" t="s">
        <v>6920</v>
      </c>
      <c r="C5690" s="5">
        <v>24</v>
      </c>
      <c r="D5690" s="6" t="s">
        <v>9009</v>
      </c>
      <c r="E5690" s="76"/>
      <c r="F5690" s="76" t="str">
        <f>IF(INDEX(I.Electricity.ES5U10C2,24)="","",INDEX(I.Electricity.ES5U10C2,24))</f>
        <v/>
      </c>
      <c r="G5690" s="76"/>
      <c r="H5690" s="5" t="str">
        <f t="shared" si="169"/>
        <v>Complete</v>
      </c>
      <c r="I5690" s="71" t="s">
        <v>6944</v>
      </c>
    </row>
    <row r="5691" spans="2:9" ht="15" customHeight="1" x14ac:dyDescent="0.25">
      <c r="B5691" s="9" t="s">
        <v>6945</v>
      </c>
      <c r="C5691" s="1">
        <v>1</v>
      </c>
      <c r="D5691" s="2" t="s">
        <v>9010</v>
      </c>
      <c r="E5691" s="16"/>
      <c r="F5691" s="16" t="str">
        <f>IF(INDEX(I.Electricity.ES5U11C2,1)="","",INDEX(I.Electricity.ES5U11C2,1))</f>
        <v/>
      </c>
      <c r="G5691" s="16"/>
      <c r="H5691" s="1" t="str">
        <f t="shared" ref="H5691:H5714" si="170">IF(AND(I.Developer.ES5=TRUE,I.Facility.UnitCount&gt;=11,I.Developer.C2=TRUE,F5691=""),"Incomplete","Complete")</f>
        <v>Complete</v>
      </c>
      <c r="I5691" s="68" t="s">
        <v>6946</v>
      </c>
    </row>
    <row r="5692" spans="2:9" ht="15" customHeight="1" x14ac:dyDescent="0.25">
      <c r="B5692" s="9" t="s">
        <v>6945</v>
      </c>
      <c r="C5692" s="1">
        <v>2</v>
      </c>
      <c r="D5692" s="2" t="s">
        <v>9010</v>
      </c>
      <c r="E5692" s="16"/>
      <c r="F5692" s="16" t="str">
        <f>IF(INDEX(I.Electricity.ES5U11C2,2)="","",INDEX(I.Electricity.ES5U11C2,2))</f>
        <v/>
      </c>
      <c r="G5692" s="16"/>
      <c r="H5692" s="1" t="str">
        <f t="shared" si="170"/>
        <v>Complete</v>
      </c>
      <c r="I5692" s="68" t="s">
        <v>6947</v>
      </c>
    </row>
    <row r="5693" spans="2:9" ht="15" customHeight="1" x14ac:dyDescent="0.25">
      <c r="B5693" s="9" t="s">
        <v>6945</v>
      </c>
      <c r="C5693" s="1">
        <v>3</v>
      </c>
      <c r="D5693" s="2" t="s">
        <v>9010</v>
      </c>
      <c r="E5693" s="16"/>
      <c r="F5693" s="16" t="str">
        <f>IF(INDEX(I.Electricity.ES5U11C2,3)="","",INDEX(I.Electricity.ES5U11C2,3))</f>
        <v/>
      </c>
      <c r="G5693" s="16"/>
      <c r="H5693" s="1" t="str">
        <f t="shared" si="170"/>
        <v>Complete</v>
      </c>
      <c r="I5693" s="68" t="s">
        <v>6948</v>
      </c>
    </row>
    <row r="5694" spans="2:9" ht="15" customHeight="1" x14ac:dyDescent="0.25">
      <c r="B5694" s="9" t="s">
        <v>6945</v>
      </c>
      <c r="C5694" s="1">
        <v>4</v>
      </c>
      <c r="D5694" s="2" t="s">
        <v>9010</v>
      </c>
      <c r="E5694" s="16"/>
      <c r="F5694" s="16" t="str">
        <f>IF(INDEX(I.Electricity.ES5U11C2,4)="","",INDEX(I.Electricity.ES5U11C2,4))</f>
        <v/>
      </c>
      <c r="G5694" s="16"/>
      <c r="H5694" s="1" t="str">
        <f t="shared" si="170"/>
        <v>Complete</v>
      </c>
      <c r="I5694" s="68" t="s">
        <v>6949</v>
      </c>
    </row>
    <row r="5695" spans="2:9" ht="15" customHeight="1" x14ac:dyDescent="0.25">
      <c r="B5695" s="9" t="s">
        <v>6945</v>
      </c>
      <c r="C5695" s="1">
        <v>5</v>
      </c>
      <c r="D5695" s="2" t="s">
        <v>9010</v>
      </c>
      <c r="E5695" s="16"/>
      <c r="F5695" s="16" t="str">
        <f>IF(INDEX(I.Electricity.ES5U11C2,5)="","",INDEX(I.Electricity.ES5U11C2,5))</f>
        <v/>
      </c>
      <c r="G5695" s="16"/>
      <c r="H5695" s="1" t="str">
        <f t="shared" si="170"/>
        <v>Complete</v>
      </c>
      <c r="I5695" s="68" t="s">
        <v>6950</v>
      </c>
    </row>
    <row r="5696" spans="2:9" ht="15" customHeight="1" x14ac:dyDescent="0.25">
      <c r="B5696" s="9" t="s">
        <v>6945</v>
      </c>
      <c r="C5696" s="1">
        <v>6</v>
      </c>
      <c r="D5696" s="2" t="s">
        <v>9010</v>
      </c>
      <c r="E5696" s="16"/>
      <c r="F5696" s="16" t="str">
        <f>IF(INDEX(I.Electricity.ES5U11C2,6)="","",INDEX(I.Electricity.ES5U11C2,6))</f>
        <v/>
      </c>
      <c r="G5696" s="16"/>
      <c r="H5696" s="1" t="str">
        <f t="shared" si="170"/>
        <v>Complete</v>
      </c>
      <c r="I5696" s="68" t="s">
        <v>6951</v>
      </c>
    </row>
    <row r="5697" spans="2:9" ht="15" customHeight="1" x14ac:dyDescent="0.25">
      <c r="B5697" s="9" t="s">
        <v>6945</v>
      </c>
      <c r="C5697" s="1">
        <v>7</v>
      </c>
      <c r="D5697" s="2" t="s">
        <v>9010</v>
      </c>
      <c r="E5697" s="16"/>
      <c r="F5697" s="16" t="str">
        <f>IF(INDEX(I.Electricity.ES5U11C2,7)="","",INDEX(I.Electricity.ES5U11C2,7))</f>
        <v/>
      </c>
      <c r="G5697" s="16"/>
      <c r="H5697" s="1" t="str">
        <f t="shared" si="170"/>
        <v>Complete</v>
      </c>
      <c r="I5697" s="68" t="s">
        <v>6952</v>
      </c>
    </row>
    <row r="5698" spans="2:9" ht="15" customHeight="1" x14ac:dyDescent="0.25">
      <c r="B5698" s="9" t="s">
        <v>6945</v>
      </c>
      <c r="C5698" s="1">
        <v>8</v>
      </c>
      <c r="D5698" s="2" t="s">
        <v>9010</v>
      </c>
      <c r="E5698" s="16"/>
      <c r="F5698" s="16" t="str">
        <f>IF(INDEX(I.Electricity.ES5U11C2,8)="","",INDEX(I.Electricity.ES5U11C2,8))</f>
        <v/>
      </c>
      <c r="G5698" s="16"/>
      <c r="H5698" s="1" t="str">
        <f t="shared" si="170"/>
        <v>Complete</v>
      </c>
      <c r="I5698" s="68" t="s">
        <v>6953</v>
      </c>
    </row>
    <row r="5699" spans="2:9" ht="15" customHeight="1" x14ac:dyDescent="0.25">
      <c r="B5699" s="9" t="s">
        <v>6945</v>
      </c>
      <c r="C5699" s="1">
        <v>9</v>
      </c>
      <c r="D5699" s="2" t="s">
        <v>9010</v>
      </c>
      <c r="E5699" s="16"/>
      <c r="F5699" s="16" t="str">
        <f>IF(INDEX(I.Electricity.ES5U11C2,9)="","",INDEX(I.Electricity.ES5U11C2,9))</f>
        <v/>
      </c>
      <c r="G5699" s="16"/>
      <c r="H5699" s="1" t="str">
        <f t="shared" si="170"/>
        <v>Complete</v>
      </c>
      <c r="I5699" s="68" t="s">
        <v>6954</v>
      </c>
    </row>
    <row r="5700" spans="2:9" ht="15" customHeight="1" x14ac:dyDescent="0.25">
      <c r="B5700" s="9" t="s">
        <v>6945</v>
      </c>
      <c r="C5700" s="1">
        <v>10</v>
      </c>
      <c r="D5700" s="2" t="s">
        <v>9010</v>
      </c>
      <c r="E5700" s="16"/>
      <c r="F5700" s="16" t="str">
        <f>IF(INDEX(I.Electricity.ES5U11C2,10)="","",INDEX(I.Electricity.ES5U11C2,10))</f>
        <v/>
      </c>
      <c r="G5700" s="16"/>
      <c r="H5700" s="1" t="str">
        <f t="shared" si="170"/>
        <v>Complete</v>
      </c>
      <c r="I5700" s="68" t="s">
        <v>6955</v>
      </c>
    </row>
    <row r="5701" spans="2:9" ht="15" customHeight="1" x14ac:dyDescent="0.25">
      <c r="B5701" s="9" t="s">
        <v>6945</v>
      </c>
      <c r="C5701" s="1">
        <v>11</v>
      </c>
      <c r="D5701" s="2" t="s">
        <v>9010</v>
      </c>
      <c r="E5701" s="16"/>
      <c r="F5701" s="16" t="str">
        <f>IF(INDEX(I.Electricity.ES5U11C2,11)="","",INDEX(I.Electricity.ES5U11C2,11))</f>
        <v/>
      </c>
      <c r="G5701" s="16"/>
      <c r="H5701" s="1" t="str">
        <f t="shared" si="170"/>
        <v>Complete</v>
      </c>
      <c r="I5701" s="68" t="s">
        <v>6956</v>
      </c>
    </row>
    <row r="5702" spans="2:9" ht="15" customHeight="1" x14ac:dyDescent="0.25">
      <c r="B5702" s="9" t="s">
        <v>6945</v>
      </c>
      <c r="C5702" s="1">
        <v>12</v>
      </c>
      <c r="D5702" s="2" t="s">
        <v>9010</v>
      </c>
      <c r="E5702" s="16"/>
      <c r="F5702" s="16" t="str">
        <f>IF(INDEX(I.Electricity.ES5U11C2,12)="","",INDEX(I.Electricity.ES5U11C2,12))</f>
        <v/>
      </c>
      <c r="G5702" s="16"/>
      <c r="H5702" s="1" t="str">
        <f t="shared" si="170"/>
        <v>Complete</v>
      </c>
      <c r="I5702" s="68" t="s">
        <v>6957</v>
      </c>
    </row>
    <row r="5703" spans="2:9" ht="15" customHeight="1" x14ac:dyDescent="0.25">
      <c r="B5703" s="9" t="s">
        <v>6945</v>
      </c>
      <c r="C5703" s="1">
        <v>13</v>
      </c>
      <c r="D5703" s="2" t="s">
        <v>9010</v>
      </c>
      <c r="E5703" s="16"/>
      <c r="F5703" s="16" t="str">
        <f>IF(INDEX(I.Electricity.ES5U11C2,13)="","",INDEX(I.Electricity.ES5U11C2,13))</f>
        <v/>
      </c>
      <c r="G5703" s="16"/>
      <c r="H5703" s="1" t="str">
        <f t="shared" si="170"/>
        <v>Complete</v>
      </c>
      <c r="I5703" s="68" t="s">
        <v>6958</v>
      </c>
    </row>
    <row r="5704" spans="2:9" ht="15" customHeight="1" x14ac:dyDescent="0.25">
      <c r="B5704" s="9" t="s">
        <v>6945</v>
      </c>
      <c r="C5704" s="1">
        <v>14</v>
      </c>
      <c r="D5704" s="2" t="s">
        <v>9010</v>
      </c>
      <c r="E5704" s="16"/>
      <c r="F5704" s="16" t="str">
        <f>IF(INDEX(I.Electricity.ES5U11C2,14)="","",INDEX(I.Electricity.ES5U11C2,14))</f>
        <v/>
      </c>
      <c r="G5704" s="16"/>
      <c r="H5704" s="1" t="str">
        <f t="shared" si="170"/>
        <v>Complete</v>
      </c>
      <c r="I5704" s="68" t="s">
        <v>6959</v>
      </c>
    </row>
    <row r="5705" spans="2:9" ht="15" customHeight="1" x14ac:dyDescent="0.25">
      <c r="B5705" s="9" t="s">
        <v>6945</v>
      </c>
      <c r="C5705" s="1">
        <v>15</v>
      </c>
      <c r="D5705" s="2" t="s">
        <v>9010</v>
      </c>
      <c r="E5705" s="16"/>
      <c r="F5705" s="16" t="str">
        <f>IF(INDEX(I.Electricity.ES5U11C2,15)="","",INDEX(I.Electricity.ES5U11C2,15))</f>
        <v/>
      </c>
      <c r="G5705" s="16"/>
      <c r="H5705" s="1" t="str">
        <f t="shared" si="170"/>
        <v>Complete</v>
      </c>
      <c r="I5705" s="68" t="s">
        <v>6960</v>
      </c>
    </row>
    <row r="5706" spans="2:9" ht="15" customHeight="1" x14ac:dyDescent="0.25">
      <c r="B5706" s="9" t="s">
        <v>6945</v>
      </c>
      <c r="C5706" s="1">
        <v>16</v>
      </c>
      <c r="D5706" s="2" t="s">
        <v>9010</v>
      </c>
      <c r="E5706" s="16"/>
      <c r="F5706" s="16" t="str">
        <f>IF(INDEX(I.Electricity.ES5U11C2,16)="","",INDEX(I.Electricity.ES5U11C2,16))</f>
        <v/>
      </c>
      <c r="G5706" s="16"/>
      <c r="H5706" s="1" t="str">
        <f t="shared" si="170"/>
        <v>Complete</v>
      </c>
      <c r="I5706" s="68" t="s">
        <v>6961</v>
      </c>
    </row>
    <row r="5707" spans="2:9" ht="15" customHeight="1" x14ac:dyDescent="0.25">
      <c r="B5707" s="9" t="s">
        <v>6945</v>
      </c>
      <c r="C5707" s="1">
        <v>17</v>
      </c>
      <c r="D5707" s="2" t="s">
        <v>9010</v>
      </c>
      <c r="E5707" s="16"/>
      <c r="F5707" s="16" t="str">
        <f>IF(INDEX(I.Electricity.ES5U11C2,17)="","",INDEX(I.Electricity.ES5U11C2,17))</f>
        <v/>
      </c>
      <c r="G5707" s="16"/>
      <c r="H5707" s="1" t="str">
        <f t="shared" si="170"/>
        <v>Complete</v>
      </c>
      <c r="I5707" s="68" t="s">
        <v>6962</v>
      </c>
    </row>
    <row r="5708" spans="2:9" ht="15" customHeight="1" x14ac:dyDescent="0.25">
      <c r="B5708" s="9" t="s">
        <v>6945</v>
      </c>
      <c r="C5708" s="1">
        <v>18</v>
      </c>
      <c r="D5708" s="2" t="s">
        <v>9010</v>
      </c>
      <c r="E5708" s="16"/>
      <c r="F5708" s="16" t="str">
        <f>IF(INDEX(I.Electricity.ES5U11C2,18)="","",INDEX(I.Electricity.ES5U11C2,18))</f>
        <v/>
      </c>
      <c r="G5708" s="16"/>
      <c r="H5708" s="1" t="str">
        <f t="shared" si="170"/>
        <v>Complete</v>
      </c>
      <c r="I5708" s="68" t="s">
        <v>6963</v>
      </c>
    </row>
    <row r="5709" spans="2:9" ht="15" customHeight="1" x14ac:dyDescent="0.25">
      <c r="B5709" s="9" t="s">
        <v>6945</v>
      </c>
      <c r="C5709" s="1">
        <v>19</v>
      </c>
      <c r="D5709" s="2" t="s">
        <v>9010</v>
      </c>
      <c r="E5709" s="16"/>
      <c r="F5709" s="16" t="str">
        <f>IF(INDEX(I.Electricity.ES5U11C2,19)="","",INDEX(I.Electricity.ES5U11C2,19))</f>
        <v/>
      </c>
      <c r="G5709" s="16"/>
      <c r="H5709" s="1" t="str">
        <f t="shared" si="170"/>
        <v>Complete</v>
      </c>
      <c r="I5709" s="68" t="s">
        <v>6964</v>
      </c>
    </row>
    <row r="5710" spans="2:9" ht="15" customHeight="1" x14ac:dyDescent="0.25">
      <c r="B5710" s="9" t="s">
        <v>6945</v>
      </c>
      <c r="C5710" s="1">
        <v>20</v>
      </c>
      <c r="D5710" s="2" t="s">
        <v>9010</v>
      </c>
      <c r="E5710" s="16"/>
      <c r="F5710" s="16" t="str">
        <f>IF(INDEX(I.Electricity.ES5U11C2,20)="","",INDEX(I.Electricity.ES5U11C2,20))</f>
        <v/>
      </c>
      <c r="G5710" s="16"/>
      <c r="H5710" s="1" t="str">
        <f t="shared" si="170"/>
        <v>Complete</v>
      </c>
      <c r="I5710" s="68" t="s">
        <v>6965</v>
      </c>
    </row>
    <row r="5711" spans="2:9" ht="15" customHeight="1" x14ac:dyDescent="0.25">
      <c r="B5711" s="9" t="s">
        <v>6945</v>
      </c>
      <c r="C5711" s="1">
        <v>21</v>
      </c>
      <c r="D5711" s="2" t="s">
        <v>9010</v>
      </c>
      <c r="E5711" s="16"/>
      <c r="F5711" s="16" t="str">
        <f>IF(INDEX(I.Electricity.ES5U11C2,21)="","",INDEX(I.Electricity.ES5U11C2,21))</f>
        <v/>
      </c>
      <c r="G5711" s="16"/>
      <c r="H5711" s="1" t="str">
        <f t="shared" si="170"/>
        <v>Complete</v>
      </c>
      <c r="I5711" s="68" t="s">
        <v>6966</v>
      </c>
    </row>
    <row r="5712" spans="2:9" ht="15" customHeight="1" x14ac:dyDescent="0.25">
      <c r="B5712" s="9" t="s">
        <v>6945</v>
      </c>
      <c r="C5712" s="1">
        <v>22</v>
      </c>
      <c r="D5712" s="2" t="s">
        <v>9010</v>
      </c>
      <c r="E5712" s="16"/>
      <c r="F5712" s="16" t="str">
        <f>IF(INDEX(I.Electricity.ES5U11C2,22)="","",INDEX(I.Electricity.ES5U11C2,22))</f>
        <v/>
      </c>
      <c r="G5712" s="16"/>
      <c r="H5712" s="1" t="str">
        <f t="shared" si="170"/>
        <v>Complete</v>
      </c>
      <c r="I5712" s="68" t="s">
        <v>6967</v>
      </c>
    </row>
    <row r="5713" spans="2:9" ht="15" customHeight="1" x14ac:dyDescent="0.25">
      <c r="B5713" s="9" t="s">
        <v>6945</v>
      </c>
      <c r="C5713" s="1">
        <v>23</v>
      </c>
      <c r="D5713" s="2" t="s">
        <v>9010</v>
      </c>
      <c r="E5713" s="16"/>
      <c r="F5713" s="16" t="str">
        <f>IF(INDEX(I.Electricity.ES5U11C2,23)="","",INDEX(I.Electricity.ES5U11C2,23))</f>
        <v/>
      </c>
      <c r="G5713" s="16"/>
      <c r="H5713" s="1" t="str">
        <f t="shared" si="170"/>
        <v>Complete</v>
      </c>
      <c r="I5713" s="68" t="s">
        <v>6968</v>
      </c>
    </row>
    <row r="5714" spans="2:9" ht="15" customHeight="1" x14ac:dyDescent="0.25">
      <c r="B5714" s="7" t="s">
        <v>6945</v>
      </c>
      <c r="C5714" s="5">
        <v>24</v>
      </c>
      <c r="D5714" s="6" t="s">
        <v>9010</v>
      </c>
      <c r="E5714" s="76"/>
      <c r="F5714" s="76" t="str">
        <f>IF(INDEX(I.Electricity.ES5U11C2,24)="","",INDEX(I.Electricity.ES5U11C2,24))</f>
        <v/>
      </c>
      <c r="G5714" s="76"/>
      <c r="H5714" s="5" t="str">
        <f t="shared" si="170"/>
        <v>Complete</v>
      </c>
      <c r="I5714" s="71" t="s">
        <v>6969</v>
      </c>
    </row>
    <row r="5715" spans="2:9" ht="15" customHeight="1" x14ac:dyDescent="0.25">
      <c r="B5715" s="9" t="s">
        <v>6970</v>
      </c>
      <c r="C5715" s="1">
        <v>1</v>
      </c>
      <c r="D5715" s="2" t="s">
        <v>9011</v>
      </c>
      <c r="E5715" s="16"/>
      <c r="F5715" s="16" t="str">
        <f>IF(INDEX(I.Electricity.ES5U12C2,1)="","",INDEX(I.Electricity.ES5U12C2,1))</f>
        <v/>
      </c>
      <c r="G5715" s="16"/>
      <c r="H5715" s="1" t="str">
        <f t="shared" ref="H5715:H5738" si="171">IF(AND(I.Developer.ES5=TRUE,I.Facility.UnitCount&gt;=12,I.Developer.C2=TRUE,F5715=""),"Incomplete","Complete")</f>
        <v>Complete</v>
      </c>
      <c r="I5715" s="68" t="s">
        <v>6971</v>
      </c>
    </row>
    <row r="5716" spans="2:9" ht="15" customHeight="1" x14ac:dyDescent="0.25">
      <c r="B5716" s="9" t="s">
        <v>6970</v>
      </c>
      <c r="C5716" s="1">
        <v>2</v>
      </c>
      <c r="D5716" s="2" t="s">
        <v>9011</v>
      </c>
      <c r="E5716" s="16"/>
      <c r="F5716" s="16" t="str">
        <f>IF(INDEX(I.Electricity.ES5U12C2,2)="","",INDEX(I.Electricity.ES5U12C2,2))</f>
        <v/>
      </c>
      <c r="G5716" s="16"/>
      <c r="H5716" s="1" t="str">
        <f t="shared" si="171"/>
        <v>Complete</v>
      </c>
      <c r="I5716" s="68" t="s">
        <v>6972</v>
      </c>
    </row>
    <row r="5717" spans="2:9" ht="15" customHeight="1" x14ac:dyDescent="0.25">
      <c r="B5717" s="9" t="s">
        <v>6970</v>
      </c>
      <c r="C5717" s="1">
        <v>3</v>
      </c>
      <c r="D5717" s="2" t="s">
        <v>9011</v>
      </c>
      <c r="E5717" s="16"/>
      <c r="F5717" s="16" t="str">
        <f>IF(INDEX(I.Electricity.ES5U12C2,3)="","",INDEX(I.Electricity.ES5U12C2,3))</f>
        <v/>
      </c>
      <c r="G5717" s="16"/>
      <c r="H5717" s="1" t="str">
        <f t="shared" si="171"/>
        <v>Complete</v>
      </c>
      <c r="I5717" s="68" t="s">
        <v>6973</v>
      </c>
    </row>
    <row r="5718" spans="2:9" ht="15" customHeight="1" x14ac:dyDescent="0.25">
      <c r="B5718" s="9" t="s">
        <v>6970</v>
      </c>
      <c r="C5718" s="1">
        <v>4</v>
      </c>
      <c r="D5718" s="2" t="s">
        <v>9011</v>
      </c>
      <c r="E5718" s="16"/>
      <c r="F5718" s="16" t="str">
        <f>IF(INDEX(I.Electricity.ES5U12C2,4)="","",INDEX(I.Electricity.ES5U12C2,4))</f>
        <v/>
      </c>
      <c r="G5718" s="16"/>
      <c r="H5718" s="1" t="str">
        <f t="shared" si="171"/>
        <v>Complete</v>
      </c>
      <c r="I5718" s="68" t="s">
        <v>6974</v>
      </c>
    </row>
    <row r="5719" spans="2:9" ht="15" customHeight="1" x14ac:dyDescent="0.25">
      <c r="B5719" s="9" t="s">
        <v>6970</v>
      </c>
      <c r="C5719" s="1">
        <v>5</v>
      </c>
      <c r="D5719" s="2" t="s">
        <v>9011</v>
      </c>
      <c r="E5719" s="16"/>
      <c r="F5719" s="16" t="str">
        <f>IF(INDEX(I.Electricity.ES5U12C2,5)="","",INDEX(I.Electricity.ES5U12C2,5))</f>
        <v/>
      </c>
      <c r="G5719" s="16"/>
      <c r="H5719" s="1" t="str">
        <f t="shared" si="171"/>
        <v>Complete</v>
      </c>
      <c r="I5719" s="68" t="s">
        <v>6975</v>
      </c>
    </row>
    <row r="5720" spans="2:9" ht="15" customHeight="1" x14ac:dyDescent="0.25">
      <c r="B5720" s="9" t="s">
        <v>6970</v>
      </c>
      <c r="C5720" s="1">
        <v>6</v>
      </c>
      <c r="D5720" s="2" t="s">
        <v>9011</v>
      </c>
      <c r="E5720" s="16"/>
      <c r="F5720" s="16" t="str">
        <f>IF(INDEX(I.Electricity.ES5U12C2,6)="","",INDEX(I.Electricity.ES5U12C2,6))</f>
        <v/>
      </c>
      <c r="G5720" s="16"/>
      <c r="H5720" s="1" t="str">
        <f t="shared" si="171"/>
        <v>Complete</v>
      </c>
      <c r="I5720" s="68" t="s">
        <v>6976</v>
      </c>
    </row>
    <row r="5721" spans="2:9" ht="15" customHeight="1" x14ac:dyDescent="0.25">
      <c r="B5721" s="9" t="s">
        <v>6970</v>
      </c>
      <c r="C5721" s="1">
        <v>7</v>
      </c>
      <c r="D5721" s="2" t="s">
        <v>9011</v>
      </c>
      <c r="E5721" s="16"/>
      <c r="F5721" s="16" t="str">
        <f>IF(INDEX(I.Electricity.ES5U12C2,7)="","",INDEX(I.Electricity.ES5U12C2,7))</f>
        <v/>
      </c>
      <c r="G5721" s="16"/>
      <c r="H5721" s="1" t="str">
        <f t="shared" si="171"/>
        <v>Complete</v>
      </c>
      <c r="I5721" s="68" t="s">
        <v>6977</v>
      </c>
    </row>
    <row r="5722" spans="2:9" ht="15" customHeight="1" x14ac:dyDescent="0.25">
      <c r="B5722" s="9" t="s">
        <v>6970</v>
      </c>
      <c r="C5722" s="1">
        <v>8</v>
      </c>
      <c r="D5722" s="2" t="s">
        <v>9011</v>
      </c>
      <c r="E5722" s="16"/>
      <c r="F5722" s="16" t="str">
        <f>IF(INDEX(I.Electricity.ES5U12C2,8)="","",INDEX(I.Electricity.ES5U12C2,8))</f>
        <v/>
      </c>
      <c r="G5722" s="16"/>
      <c r="H5722" s="1" t="str">
        <f t="shared" si="171"/>
        <v>Complete</v>
      </c>
      <c r="I5722" s="68" t="s">
        <v>6978</v>
      </c>
    </row>
    <row r="5723" spans="2:9" ht="15" customHeight="1" x14ac:dyDescent="0.25">
      <c r="B5723" s="9" t="s">
        <v>6970</v>
      </c>
      <c r="C5723" s="1">
        <v>9</v>
      </c>
      <c r="D5723" s="2" t="s">
        <v>9011</v>
      </c>
      <c r="E5723" s="16"/>
      <c r="F5723" s="16" t="str">
        <f>IF(INDEX(I.Electricity.ES5U12C2,9)="","",INDEX(I.Electricity.ES5U12C2,9))</f>
        <v/>
      </c>
      <c r="G5723" s="16"/>
      <c r="H5723" s="1" t="str">
        <f t="shared" si="171"/>
        <v>Complete</v>
      </c>
      <c r="I5723" s="68" t="s">
        <v>6979</v>
      </c>
    </row>
    <row r="5724" spans="2:9" ht="15" customHeight="1" x14ac:dyDescent="0.25">
      <c r="B5724" s="9" t="s">
        <v>6970</v>
      </c>
      <c r="C5724" s="1">
        <v>10</v>
      </c>
      <c r="D5724" s="2" t="s">
        <v>9011</v>
      </c>
      <c r="E5724" s="16"/>
      <c r="F5724" s="16" t="str">
        <f>IF(INDEX(I.Electricity.ES5U12C2,10)="","",INDEX(I.Electricity.ES5U12C2,10))</f>
        <v/>
      </c>
      <c r="G5724" s="16"/>
      <c r="H5724" s="1" t="str">
        <f t="shared" si="171"/>
        <v>Complete</v>
      </c>
      <c r="I5724" s="68" t="s">
        <v>6980</v>
      </c>
    </row>
    <row r="5725" spans="2:9" ht="15" customHeight="1" x14ac:dyDescent="0.25">
      <c r="B5725" s="9" t="s">
        <v>6970</v>
      </c>
      <c r="C5725" s="1">
        <v>11</v>
      </c>
      <c r="D5725" s="2" t="s">
        <v>9011</v>
      </c>
      <c r="E5725" s="16"/>
      <c r="F5725" s="16" t="str">
        <f>IF(INDEX(I.Electricity.ES5U12C2,11)="","",INDEX(I.Electricity.ES5U12C2,11))</f>
        <v/>
      </c>
      <c r="G5725" s="16"/>
      <c r="H5725" s="1" t="str">
        <f t="shared" si="171"/>
        <v>Complete</v>
      </c>
      <c r="I5725" s="68" t="s">
        <v>6981</v>
      </c>
    </row>
    <row r="5726" spans="2:9" ht="15" customHeight="1" x14ac:dyDescent="0.25">
      <c r="B5726" s="9" t="s">
        <v>6970</v>
      </c>
      <c r="C5726" s="1">
        <v>12</v>
      </c>
      <c r="D5726" s="2" t="s">
        <v>9011</v>
      </c>
      <c r="E5726" s="16"/>
      <c r="F5726" s="16" t="str">
        <f>IF(INDEX(I.Electricity.ES5U12C2,12)="","",INDEX(I.Electricity.ES5U12C2,12))</f>
        <v/>
      </c>
      <c r="G5726" s="16"/>
      <c r="H5726" s="1" t="str">
        <f t="shared" si="171"/>
        <v>Complete</v>
      </c>
      <c r="I5726" s="68" t="s">
        <v>6982</v>
      </c>
    </row>
    <row r="5727" spans="2:9" ht="15" customHeight="1" x14ac:dyDescent="0.25">
      <c r="B5727" s="9" t="s">
        <v>6970</v>
      </c>
      <c r="C5727" s="1">
        <v>13</v>
      </c>
      <c r="D5727" s="2" t="s">
        <v>9011</v>
      </c>
      <c r="E5727" s="16"/>
      <c r="F5727" s="16" t="str">
        <f>IF(INDEX(I.Electricity.ES5U12C2,13)="","",INDEX(I.Electricity.ES5U12C2,13))</f>
        <v/>
      </c>
      <c r="G5727" s="16"/>
      <c r="H5727" s="1" t="str">
        <f t="shared" si="171"/>
        <v>Complete</v>
      </c>
      <c r="I5727" s="68" t="s">
        <v>6983</v>
      </c>
    </row>
    <row r="5728" spans="2:9" ht="15" customHeight="1" x14ac:dyDescent="0.25">
      <c r="B5728" s="9" t="s">
        <v>6970</v>
      </c>
      <c r="C5728" s="1">
        <v>14</v>
      </c>
      <c r="D5728" s="2" t="s">
        <v>9011</v>
      </c>
      <c r="E5728" s="16"/>
      <c r="F5728" s="16" t="str">
        <f>IF(INDEX(I.Electricity.ES5U12C2,14)="","",INDEX(I.Electricity.ES5U12C2,14))</f>
        <v/>
      </c>
      <c r="G5728" s="16"/>
      <c r="H5728" s="1" t="str">
        <f t="shared" si="171"/>
        <v>Complete</v>
      </c>
      <c r="I5728" s="68" t="s">
        <v>6984</v>
      </c>
    </row>
    <row r="5729" spans="2:9" ht="15" customHeight="1" x14ac:dyDescent="0.25">
      <c r="B5729" s="9" t="s">
        <v>6970</v>
      </c>
      <c r="C5729" s="1">
        <v>15</v>
      </c>
      <c r="D5729" s="2" t="s">
        <v>9011</v>
      </c>
      <c r="E5729" s="16"/>
      <c r="F5729" s="16" t="str">
        <f>IF(INDEX(I.Electricity.ES5U12C2,15)="","",INDEX(I.Electricity.ES5U12C2,15))</f>
        <v/>
      </c>
      <c r="G5729" s="16"/>
      <c r="H5729" s="1" t="str">
        <f t="shared" si="171"/>
        <v>Complete</v>
      </c>
      <c r="I5729" s="68" t="s">
        <v>6985</v>
      </c>
    </row>
    <row r="5730" spans="2:9" ht="15" customHeight="1" x14ac:dyDescent="0.25">
      <c r="B5730" s="9" t="s">
        <v>6970</v>
      </c>
      <c r="C5730" s="1">
        <v>16</v>
      </c>
      <c r="D5730" s="2" t="s">
        <v>9011</v>
      </c>
      <c r="E5730" s="16"/>
      <c r="F5730" s="16" t="str">
        <f>IF(INDEX(I.Electricity.ES5U12C2,16)="","",INDEX(I.Electricity.ES5U12C2,16))</f>
        <v/>
      </c>
      <c r="G5730" s="16"/>
      <c r="H5730" s="1" t="str">
        <f t="shared" si="171"/>
        <v>Complete</v>
      </c>
      <c r="I5730" s="68" t="s">
        <v>6986</v>
      </c>
    </row>
    <row r="5731" spans="2:9" ht="15" customHeight="1" x14ac:dyDescent="0.25">
      <c r="B5731" s="9" t="s">
        <v>6970</v>
      </c>
      <c r="C5731" s="1">
        <v>17</v>
      </c>
      <c r="D5731" s="2" t="s">
        <v>9011</v>
      </c>
      <c r="E5731" s="16"/>
      <c r="F5731" s="16" t="str">
        <f>IF(INDEX(I.Electricity.ES5U12C2,17)="","",INDEX(I.Electricity.ES5U12C2,17))</f>
        <v/>
      </c>
      <c r="G5731" s="16"/>
      <c r="H5731" s="1" t="str">
        <f t="shared" si="171"/>
        <v>Complete</v>
      </c>
      <c r="I5731" s="68" t="s">
        <v>6987</v>
      </c>
    </row>
    <row r="5732" spans="2:9" ht="15" customHeight="1" x14ac:dyDescent="0.25">
      <c r="B5732" s="9" t="s">
        <v>6970</v>
      </c>
      <c r="C5732" s="1">
        <v>18</v>
      </c>
      <c r="D5732" s="2" t="s">
        <v>9011</v>
      </c>
      <c r="E5732" s="16"/>
      <c r="F5732" s="16" t="str">
        <f>IF(INDEX(I.Electricity.ES5U12C2,18)="","",INDEX(I.Electricity.ES5U12C2,18))</f>
        <v/>
      </c>
      <c r="G5732" s="16"/>
      <c r="H5732" s="1" t="str">
        <f t="shared" si="171"/>
        <v>Complete</v>
      </c>
      <c r="I5732" s="68" t="s">
        <v>6988</v>
      </c>
    </row>
    <row r="5733" spans="2:9" ht="15" customHeight="1" x14ac:dyDescent="0.25">
      <c r="B5733" s="9" t="s">
        <v>6970</v>
      </c>
      <c r="C5733" s="1">
        <v>19</v>
      </c>
      <c r="D5733" s="2" t="s">
        <v>9011</v>
      </c>
      <c r="E5733" s="16"/>
      <c r="F5733" s="16" t="str">
        <f>IF(INDEX(I.Electricity.ES5U12C2,19)="","",INDEX(I.Electricity.ES5U12C2,19))</f>
        <v/>
      </c>
      <c r="G5733" s="16"/>
      <c r="H5733" s="1" t="str">
        <f t="shared" si="171"/>
        <v>Complete</v>
      </c>
      <c r="I5733" s="68" t="s">
        <v>6989</v>
      </c>
    </row>
    <row r="5734" spans="2:9" ht="15" customHeight="1" x14ac:dyDescent="0.25">
      <c r="B5734" s="9" t="s">
        <v>6970</v>
      </c>
      <c r="C5734" s="1">
        <v>20</v>
      </c>
      <c r="D5734" s="2" t="s">
        <v>9011</v>
      </c>
      <c r="E5734" s="16"/>
      <c r="F5734" s="16" t="str">
        <f>IF(INDEX(I.Electricity.ES5U12C2,20)="","",INDEX(I.Electricity.ES5U12C2,20))</f>
        <v/>
      </c>
      <c r="G5734" s="16"/>
      <c r="H5734" s="1" t="str">
        <f t="shared" si="171"/>
        <v>Complete</v>
      </c>
      <c r="I5734" s="68" t="s">
        <v>6990</v>
      </c>
    </row>
    <row r="5735" spans="2:9" ht="15" customHeight="1" x14ac:dyDescent="0.25">
      <c r="B5735" s="9" t="s">
        <v>6970</v>
      </c>
      <c r="C5735" s="1">
        <v>21</v>
      </c>
      <c r="D5735" s="2" t="s">
        <v>9011</v>
      </c>
      <c r="E5735" s="16"/>
      <c r="F5735" s="16" t="str">
        <f>IF(INDEX(I.Electricity.ES5U12C2,21)="","",INDEX(I.Electricity.ES5U12C2,21))</f>
        <v/>
      </c>
      <c r="G5735" s="16"/>
      <c r="H5735" s="1" t="str">
        <f t="shared" si="171"/>
        <v>Complete</v>
      </c>
      <c r="I5735" s="68" t="s">
        <v>6991</v>
      </c>
    </row>
    <row r="5736" spans="2:9" ht="15" customHeight="1" x14ac:dyDescent="0.25">
      <c r="B5736" s="9" t="s">
        <v>6970</v>
      </c>
      <c r="C5736" s="1">
        <v>22</v>
      </c>
      <c r="D5736" s="2" t="s">
        <v>9011</v>
      </c>
      <c r="E5736" s="16"/>
      <c r="F5736" s="16" t="str">
        <f>IF(INDEX(I.Electricity.ES5U12C2,22)="","",INDEX(I.Electricity.ES5U12C2,22))</f>
        <v/>
      </c>
      <c r="G5736" s="16"/>
      <c r="H5736" s="1" t="str">
        <f t="shared" si="171"/>
        <v>Complete</v>
      </c>
      <c r="I5736" s="68" t="s">
        <v>6992</v>
      </c>
    </row>
    <row r="5737" spans="2:9" ht="15" customHeight="1" x14ac:dyDescent="0.25">
      <c r="B5737" s="9" t="s">
        <v>6970</v>
      </c>
      <c r="C5737" s="1">
        <v>23</v>
      </c>
      <c r="D5737" s="2" t="s">
        <v>9011</v>
      </c>
      <c r="E5737" s="16"/>
      <c r="F5737" s="16" t="str">
        <f>IF(INDEX(I.Electricity.ES5U12C2,23)="","",INDEX(I.Electricity.ES5U12C2,23))</f>
        <v/>
      </c>
      <c r="G5737" s="16"/>
      <c r="H5737" s="1" t="str">
        <f t="shared" si="171"/>
        <v>Complete</v>
      </c>
      <c r="I5737" s="68" t="s">
        <v>6993</v>
      </c>
    </row>
    <row r="5738" spans="2:9" ht="15" customHeight="1" x14ac:dyDescent="0.25">
      <c r="B5738" s="7" t="s">
        <v>6970</v>
      </c>
      <c r="C5738" s="5">
        <v>24</v>
      </c>
      <c r="D5738" s="6" t="s">
        <v>9011</v>
      </c>
      <c r="E5738" s="76"/>
      <c r="F5738" s="76" t="str">
        <f>IF(INDEX(I.Electricity.ES5U12C2,24)="","",INDEX(I.Electricity.ES5U12C2,24))</f>
        <v/>
      </c>
      <c r="G5738" s="76"/>
      <c r="H5738" s="5" t="str">
        <f t="shared" si="171"/>
        <v>Complete</v>
      </c>
      <c r="I5738" s="71" t="s">
        <v>6994</v>
      </c>
    </row>
    <row r="5739" spans="2:9" ht="15" customHeight="1" x14ac:dyDescent="0.25">
      <c r="B5739" s="9" t="s">
        <v>6995</v>
      </c>
      <c r="C5739" s="1">
        <v>1</v>
      </c>
      <c r="D5739" s="2" t="s">
        <v>9012</v>
      </c>
      <c r="E5739" s="16"/>
      <c r="F5739" s="16" t="str">
        <f>IF(INDEX(I.Electricity.ES5U13C2,1)="","",INDEX(I.Electricity.ES5U13C2,1))</f>
        <v/>
      </c>
      <c r="G5739" s="16"/>
      <c r="H5739" s="1" t="str">
        <f t="shared" ref="H5739:H5762" si="172">IF(AND(I.Developer.ES5=TRUE,I.Facility.UnitCount&gt;=13,I.Developer.C2=TRUE,F5739=""),"Incomplete","Complete")</f>
        <v>Complete</v>
      </c>
      <c r="I5739" s="68" t="s">
        <v>6996</v>
      </c>
    </row>
    <row r="5740" spans="2:9" ht="15" customHeight="1" x14ac:dyDescent="0.25">
      <c r="B5740" s="9" t="s">
        <v>6995</v>
      </c>
      <c r="C5740" s="1">
        <v>2</v>
      </c>
      <c r="D5740" s="2" t="s">
        <v>9012</v>
      </c>
      <c r="E5740" s="16"/>
      <c r="F5740" s="16" t="str">
        <f>IF(INDEX(I.Electricity.ES5U13C2,2)="","",INDEX(I.Electricity.ES5U13C2,2))</f>
        <v/>
      </c>
      <c r="G5740" s="16"/>
      <c r="H5740" s="1" t="str">
        <f t="shared" si="172"/>
        <v>Complete</v>
      </c>
      <c r="I5740" s="68" t="s">
        <v>6997</v>
      </c>
    </row>
    <row r="5741" spans="2:9" ht="15" customHeight="1" x14ac:dyDescent="0.25">
      <c r="B5741" s="9" t="s">
        <v>6995</v>
      </c>
      <c r="C5741" s="1">
        <v>3</v>
      </c>
      <c r="D5741" s="2" t="s">
        <v>9012</v>
      </c>
      <c r="E5741" s="16"/>
      <c r="F5741" s="16" t="str">
        <f>IF(INDEX(I.Electricity.ES5U13C2,3)="","",INDEX(I.Electricity.ES5U13C2,3))</f>
        <v/>
      </c>
      <c r="G5741" s="16"/>
      <c r="H5741" s="1" t="str">
        <f t="shared" si="172"/>
        <v>Complete</v>
      </c>
      <c r="I5741" s="68" t="s">
        <v>6998</v>
      </c>
    </row>
    <row r="5742" spans="2:9" ht="15" customHeight="1" x14ac:dyDescent="0.25">
      <c r="B5742" s="9" t="s">
        <v>6995</v>
      </c>
      <c r="C5742" s="1">
        <v>4</v>
      </c>
      <c r="D5742" s="2" t="s">
        <v>9012</v>
      </c>
      <c r="E5742" s="16"/>
      <c r="F5742" s="16" t="str">
        <f>IF(INDEX(I.Electricity.ES5U13C2,4)="","",INDEX(I.Electricity.ES5U13C2,4))</f>
        <v/>
      </c>
      <c r="G5742" s="16"/>
      <c r="H5742" s="1" t="str">
        <f t="shared" si="172"/>
        <v>Complete</v>
      </c>
      <c r="I5742" s="68" t="s">
        <v>6999</v>
      </c>
    </row>
    <row r="5743" spans="2:9" ht="15" customHeight="1" x14ac:dyDescent="0.25">
      <c r="B5743" s="9" t="s">
        <v>6995</v>
      </c>
      <c r="C5743" s="1">
        <v>5</v>
      </c>
      <c r="D5743" s="2" t="s">
        <v>9012</v>
      </c>
      <c r="E5743" s="16"/>
      <c r="F5743" s="16" t="str">
        <f>IF(INDEX(I.Electricity.ES5U13C2,5)="","",INDEX(I.Electricity.ES5U13C2,5))</f>
        <v/>
      </c>
      <c r="G5743" s="16"/>
      <c r="H5743" s="1" t="str">
        <f t="shared" si="172"/>
        <v>Complete</v>
      </c>
      <c r="I5743" s="68" t="s">
        <v>7000</v>
      </c>
    </row>
    <row r="5744" spans="2:9" ht="15" customHeight="1" x14ac:dyDescent="0.25">
      <c r="B5744" s="9" t="s">
        <v>6995</v>
      </c>
      <c r="C5744" s="1">
        <v>6</v>
      </c>
      <c r="D5744" s="2" t="s">
        <v>9012</v>
      </c>
      <c r="E5744" s="16"/>
      <c r="F5744" s="16" t="str">
        <f>IF(INDEX(I.Electricity.ES5U13C2,6)="","",INDEX(I.Electricity.ES5U13C2,6))</f>
        <v/>
      </c>
      <c r="G5744" s="16"/>
      <c r="H5744" s="1" t="str">
        <f t="shared" si="172"/>
        <v>Complete</v>
      </c>
      <c r="I5744" s="68" t="s">
        <v>7001</v>
      </c>
    </row>
    <row r="5745" spans="2:9" ht="15" customHeight="1" x14ac:dyDescent="0.25">
      <c r="B5745" s="9" t="s">
        <v>6995</v>
      </c>
      <c r="C5745" s="1">
        <v>7</v>
      </c>
      <c r="D5745" s="2" t="s">
        <v>9012</v>
      </c>
      <c r="E5745" s="16"/>
      <c r="F5745" s="16" t="str">
        <f>IF(INDEX(I.Electricity.ES5U13C2,7)="","",INDEX(I.Electricity.ES5U13C2,7))</f>
        <v/>
      </c>
      <c r="G5745" s="16"/>
      <c r="H5745" s="1" t="str">
        <f t="shared" si="172"/>
        <v>Complete</v>
      </c>
      <c r="I5745" s="68" t="s">
        <v>7002</v>
      </c>
    </row>
    <row r="5746" spans="2:9" ht="15" customHeight="1" x14ac:dyDescent="0.25">
      <c r="B5746" s="9" t="s">
        <v>6995</v>
      </c>
      <c r="C5746" s="1">
        <v>8</v>
      </c>
      <c r="D5746" s="2" t="s">
        <v>9012</v>
      </c>
      <c r="E5746" s="16"/>
      <c r="F5746" s="16" t="str">
        <f>IF(INDEX(I.Electricity.ES5U13C2,8)="","",INDEX(I.Electricity.ES5U13C2,8))</f>
        <v/>
      </c>
      <c r="G5746" s="16"/>
      <c r="H5746" s="1" t="str">
        <f t="shared" si="172"/>
        <v>Complete</v>
      </c>
      <c r="I5746" s="68" t="s">
        <v>7003</v>
      </c>
    </row>
    <row r="5747" spans="2:9" ht="15" customHeight="1" x14ac:dyDescent="0.25">
      <c r="B5747" s="9" t="s">
        <v>6995</v>
      </c>
      <c r="C5747" s="1">
        <v>9</v>
      </c>
      <c r="D5747" s="2" t="s">
        <v>9012</v>
      </c>
      <c r="E5747" s="16"/>
      <c r="F5747" s="16" t="str">
        <f>IF(INDEX(I.Electricity.ES5U13C2,9)="","",INDEX(I.Electricity.ES5U13C2,9))</f>
        <v/>
      </c>
      <c r="G5747" s="16"/>
      <c r="H5747" s="1" t="str">
        <f t="shared" si="172"/>
        <v>Complete</v>
      </c>
      <c r="I5747" s="68" t="s">
        <v>7004</v>
      </c>
    </row>
    <row r="5748" spans="2:9" ht="15" customHeight="1" x14ac:dyDescent="0.25">
      <c r="B5748" s="9" t="s">
        <v>6995</v>
      </c>
      <c r="C5748" s="1">
        <v>10</v>
      </c>
      <c r="D5748" s="2" t="s">
        <v>9012</v>
      </c>
      <c r="E5748" s="16"/>
      <c r="F5748" s="16" t="str">
        <f>IF(INDEX(I.Electricity.ES5U13C2,10)="","",INDEX(I.Electricity.ES5U13C2,10))</f>
        <v/>
      </c>
      <c r="G5748" s="16"/>
      <c r="H5748" s="1" t="str">
        <f t="shared" si="172"/>
        <v>Complete</v>
      </c>
      <c r="I5748" s="68" t="s">
        <v>7005</v>
      </c>
    </row>
    <row r="5749" spans="2:9" ht="15" customHeight="1" x14ac:dyDescent="0.25">
      <c r="B5749" s="9" t="s">
        <v>6995</v>
      </c>
      <c r="C5749" s="1">
        <v>11</v>
      </c>
      <c r="D5749" s="2" t="s">
        <v>9012</v>
      </c>
      <c r="E5749" s="16"/>
      <c r="F5749" s="16" t="str">
        <f>IF(INDEX(I.Electricity.ES5U13C2,11)="","",INDEX(I.Electricity.ES5U13C2,11))</f>
        <v/>
      </c>
      <c r="G5749" s="16"/>
      <c r="H5749" s="1" t="str">
        <f t="shared" si="172"/>
        <v>Complete</v>
      </c>
      <c r="I5749" s="68" t="s">
        <v>7006</v>
      </c>
    </row>
    <row r="5750" spans="2:9" ht="15" customHeight="1" x14ac:dyDescent="0.25">
      <c r="B5750" s="9" t="s">
        <v>6995</v>
      </c>
      <c r="C5750" s="1">
        <v>12</v>
      </c>
      <c r="D5750" s="2" t="s">
        <v>9012</v>
      </c>
      <c r="E5750" s="16"/>
      <c r="F5750" s="16" t="str">
        <f>IF(INDEX(I.Electricity.ES5U13C2,12)="","",INDEX(I.Electricity.ES5U13C2,12))</f>
        <v/>
      </c>
      <c r="G5750" s="16"/>
      <c r="H5750" s="1" t="str">
        <f t="shared" si="172"/>
        <v>Complete</v>
      </c>
      <c r="I5750" s="68" t="s">
        <v>7007</v>
      </c>
    </row>
    <row r="5751" spans="2:9" ht="15" customHeight="1" x14ac:dyDescent="0.25">
      <c r="B5751" s="9" t="s">
        <v>6995</v>
      </c>
      <c r="C5751" s="1">
        <v>13</v>
      </c>
      <c r="D5751" s="2" t="s">
        <v>9012</v>
      </c>
      <c r="E5751" s="16"/>
      <c r="F5751" s="16" t="str">
        <f>IF(INDEX(I.Electricity.ES5U13C2,13)="","",INDEX(I.Electricity.ES5U13C2,13))</f>
        <v/>
      </c>
      <c r="G5751" s="16"/>
      <c r="H5751" s="1" t="str">
        <f t="shared" si="172"/>
        <v>Complete</v>
      </c>
      <c r="I5751" s="68" t="s">
        <v>7008</v>
      </c>
    </row>
    <row r="5752" spans="2:9" ht="15" customHeight="1" x14ac:dyDescent="0.25">
      <c r="B5752" s="9" t="s">
        <v>6995</v>
      </c>
      <c r="C5752" s="1">
        <v>14</v>
      </c>
      <c r="D5752" s="2" t="s">
        <v>9012</v>
      </c>
      <c r="E5752" s="16"/>
      <c r="F5752" s="16" t="str">
        <f>IF(INDEX(I.Electricity.ES5U13C2,14)="","",INDEX(I.Electricity.ES5U13C2,14))</f>
        <v/>
      </c>
      <c r="G5752" s="16"/>
      <c r="H5752" s="1" t="str">
        <f t="shared" si="172"/>
        <v>Complete</v>
      </c>
      <c r="I5752" s="68" t="s">
        <v>7009</v>
      </c>
    </row>
    <row r="5753" spans="2:9" ht="15" customHeight="1" x14ac:dyDescent="0.25">
      <c r="B5753" s="9" t="s">
        <v>6995</v>
      </c>
      <c r="C5753" s="1">
        <v>15</v>
      </c>
      <c r="D5753" s="2" t="s">
        <v>9012</v>
      </c>
      <c r="E5753" s="16"/>
      <c r="F5753" s="16" t="str">
        <f>IF(INDEX(I.Electricity.ES5U13C2,15)="","",INDEX(I.Electricity.ES5U13C2,15))</f>
        <v/>
      </c>
      <c r="G5753" s="16"/>
      <c r="H5753" s="1" t="str">
        <f t="shared" si="172"/>
        <v>Complete</v>
      </c>
      <c r="I5753" s="68" t="s">
        <v>7010</v>
      </c>
    </row>
    <row r="5754" spans="2:9" ht="15" customHeight="1" x14ac:dyDescent="0.25">
      <c r="B5754" s="9" t="s">
        <v>6995</v>
      </c>
      <c r="C5754" s="1">
        <v>16</v>
      </c>
      <c r="D5754" s="2" t="s">
        <v>9012</v>
      </c>
      <c r="E5754" s="16"/>
      <c r="F5754" s="16" t="str">
        <f>IF(INDEX(I.Electricity.ES5U13C2,16)="","",INDEX(I.Electricity.ES5U13C2,16))</f>
        <v/>
      </c>
      <c r="G5754" s="16"/>
      <c r="H5754" s="1" t="str">
        <f t="shared" si="172"/>
        <v>Complete</v>
      </c>
      <c r="I5754" s="68" t="s">
        <v>7011</v>
      </c>
    </row>
    <row r="5755" spans="2:9" ht="15" customHeight="1" x14ac:dyDescent="0.25">
      <c r="B5755" s="9" t="s">
        <v>6995</v>
      </c>
      <c r="C5755" s="1">
        <v>17</v>
      </c>
      <c r="D5755" s="2" t="s">
        <v>9012</v>
      </c>
      <c r="E5755" s="16"/>
      <c r="F5755" s="16" t="str">
        <f>IF(INDEX(I.Electricity.ES5U13C2,17)="","",INDEX(I.Electricity.ES5U13C2,17))</f>
        <v/>
      </c>
      <c r="G5755" s="16"/>
      <c r="H5755" s="1" t="str">
        <f t="shared" si="172"/>
        <v>Complete</v>
      </c>
      <c r="I5755" s="68" t="s">
        <v>7012</v>
      </c>
    </row>
    <row r="5756" spans="2:9" ht="15" customHeight="1" x14ac:dyDescent="0.25">
      <c r="B5756" s="9" t="s">
        <v>6995</v>
      </c>
      <c r="C5756" s="1">
        <v>18</v>
      </c>
      <c r="D5756" s="2" t="s">
        <v>9012</v>
      </c>
      <c r="E5756" s="16"/>
      <c r="F5756" s="16" t="str">
        <f>IF(INDEX(I.Electricity.ES5U13C2,18)="","",INDEX(I.Electricity.ES5U13C2,18))</f>
        <v/>
      </c>
      <c r="G5756" s="16"/>
      <c r="H5756" s="1" t="str">
        <f t="shared" si="172"/>
        <v>Complete</v>
      </c>
      <c r="I5756" s="68" t="s">
        <v>7013</v>
      </c>
    </row>
    <row r="5757" spans="2:9" ht="15" customHeight="1" x14ac:dyDescent="0.25">
      <c r="B5757" s="9" t="s">
        <v>6995</v>
      </c>
      <c r="C5757" s="1">
        <v>19</v>
      </c>
      <c r="D5757" s="2" t="s">
        <v>9012</v>
      </c>
      <c r="E5757" s="16"/>
      <c r="F5757" s="16" t="str">
        <f>IF(INDEX(I.Electricity.ES5U13C2,19)="","",INDEX(I.Electricity.ES5U13C2,19))</f>
        <v/>
      </c>
      <c r="G5757" s="16"/>
      <c r="H5757" s="1" t="str">
        <f t="shared" si="172"/>
        <v>Complete</v>
      </c>
      <c r="I5757" s="68" t="s">
        <v>7014</v>
      </c>
    </row>
    <row r="5758" spans="2:9" ht="15" customHeight="1" x14ac:dyDescent="0.25">
      <c r="B5758" s="9" t="s">
        <v>6995</v>
      </c>
      <c r="C5758" s="1">
        <v>20</v>
      </c>
      <c r="D5758" s="2" t="s">
        <v>9012</v>
      </c>
      <c r="E5758" s="16"/>
      <c r="F5758" s="16" t="str">
        <f>IF(INDEX(I.Electricity.ES5U13C2,20)="","",INDEX(I.Electricity.ES5U13C2,20))</f>
        <v/>
      </c>
      <c r="G5758" s="16"/>
      <c r="H5758" s="1" t="str">
        <f t="shared" si="172"/>
        <v>Complete</v>
      </c>
      <c r="I5758" s="68" t="s">
        <v>7015</v>
      </c>
    </row>
    <row r="5759" spans="2:9" ht="15" customHeight="1" x14ac:dyDescent="0.25">
      <c r="B5759" s="9" t="s">
        <v>6995</v>
      </c>
      <c r="C5759" s="1">
        <v>21</v>
      </c>
      <c r="D5759" s="2" t="s">
        <v>9012</v>
      </c>
      <c r="E5759" s="16"/>
      <c r="F5759" s="16" t="str">
        <f>IF(INDEX(I.Electricity.ES5U13C2,21)="","",INDEX(I.Electricity.ES5U13C2,21))</f>
        <v/>
      </c>
      <c r="G5759" s="16"/>
      <c r="H5759" s="1" t="str">
        <f t="shared" si="172"/>
        <v>Complete</v>
      </c>
      <c r="I5759" s="68" t="s">
        <v>7016</v>
      </c>
    </row>
    <row r="5760" spans="2:9" ht="15" customHeight="1" x14ac:dyDescent="0.25">
      <c r="B5760" s="9" t="s">
        <v>6995</v>
      </c>
      <c r="C5760" s="1">
        <v>22</v>
      </c>
      <c r="D5760" s="2" t="s">
        <v>9012</v>
      </c>
      <c r="E5760" s="16"/>
      <c r="F5760" s="16" t="str">
        <f>IF(INDEX(I.Electricity.ES5U13C2,22)="","",INDEX(I.Electricity.ES5U13C2,22))</f>
        <v/>
      </c>
      <c r="G5760" s="16"/>
      <c r="H5760" s="1" t="str">
        <f t="shared" si="172"/>
        <v>Complete</v>
      </c>
      <c r="I5760" s="68" t="s">
        <v>7017</v>
      </c>
    </row>
    <row r="5761" spans="2:9" ht="15" customHeight="1" x14ac:dyDescent="0.25">
      <c r="B5761" s="9" t="s">
        <v>6995</v>
      </c>
      <c r="C5761" s="1">
        <v>23</v>
      </c>
      <c r="D5761" s="2" t="s">
        <v>9012</v>
      </c>
      <c r="E5761" s="16"/>
      <c r="F5761" s="16" t="str">
        <f>IF(INDEX(I.Electricity.ES5U13C2,23)="","",INDEX(I.Electricity.ES5U13C2,23))</f>
        <v/>
      </c>
      <c r="G5761" s="16"/>
      <c r="H5761" s="1" t="str">
        <f t="shared" si="172"/>
        <v>Complete</v>
      </c>
      <c r="I5761" s="68" t="s">
        <v>7018</v>
      </c>
    </row>
    <row r="5762" spans="2:9" ht="15" customHeight="1" x14ac:dyDescent="0.25">
      <c r="B5762" s="7" t="s">
        <v>6995</v>
      </c>
      <c r="C5762" s="5">
        <v>24</v>
      </c>
      <c r="D5762" s="6" t="s">
        <v>9012</v>
      </c>
      <c r="E5762" s="76"/>
      <c r="F5762" s="76" t="str">
        <f>IF(INDEX(I.Electricity.ES5U13C2,24)="","",INDEX(I.Electricity.ES5U13C2,24))</f>
        <v/>
      </c>
      <c r="G5762" s="76"/>
      <c r="H5762" s="5" t="str">
        <f t="shared" si="172"/>
        <v>Complete</v>
      </c>
      <c r="I5762" s="71" t="s">
        <v>7019</v>
      </c>
    </row>
    <row r="5763" spans="2:9" ht="15" customHeight="1" x14ac:dyDescent="0.25">
      <c r="B5763" s="9" t="s">
        <v>7020</v>
      </c>
      <c r="C5763" s="1">
        <v>1</v>
      </c>
      <c r="D5763" s="2" t="s">
        <v>9013</v>
      </c>
      <c r="E5763" s="16"/>
      <c r="F5763" s="16" t="str">
        <f>IF(INDEX(I.Electricity.ES5U14C2,1)="","",INDEX(I.Electricity.ES5U14C2,1))</f>
        <v/>
      </c>
      <c r="G5763" s="16"/>
      <c r="H5763" s="1" t="str">
        <f t="shared" ref="H5763:H5786" si="173">IF(AND(I.Developer.ES5=TRUE,I.Facility.UnitCount&gt;=14,I.Developer.C2=TRUE,F5763=""),"Incomplete","Complete")</f>
        <v>Complete</v>
      </c>
      <c r="I5763" s="68" t="s">
        <v>7021</v>
      </c>
    </row>
    <row r="5764" spans="2:9" ht="15" customHeight="1" x14ac:dyDescent="0.25">
      <c r="B5764" s="9" t="s">
        <v>7020</v>
      </c>
      <c r="C5764" s="1">
        <v>2</v>
      </c>
      <c r="D5764" s="2" t="s">
        <v>9013</v>
      </c>
      <c r="E5764" s="16"/>
      <c r="F5764" s="16" t="str">
        <f>IF(INDEX(I.Electricity.ES5U14C2,2)="","",INDEX(I.Electricity.ES5U14C2,2))</f>
        <v/>
      </c>
      <c r="G5764" s="16"/>
      <c r="H5764" s="1" t="str">
        <f t="shared" si="173"/>
        <v>Complete</v>
      </c>
      <c r="I5764" s="68" t="s">
        <v>7022</v>
      </c>
    </row>
    <row r="5765" spans="2:9" ht="15" customHeight="1" x14ac:dyDescent="0.25">
      <c r="B5765" s="9" t="s">
        <v>7020</v>
      </c>
      <c r="C5765" s="1">
        <v>3</v>
      </c>
      <c r="D5765" s="2" t="s">
        <v>9013</v>
      </c>
      <c r="E5765" s="16"/>
      <c r="F5765" s="16" t="str">
        <f>IF(INDEX(I.Electricity.ES5U14C2,3)="","",INDEX(I.Electricity.ES5U14C2,3))</f>
        <v/>
      </c>
      <c r="G5765" s="16"/>
      <c r="H5765" s="1" t="str">
        <f t="shared" si="173"/>
        <v>Complete</v>
      </c>
      <c r="I5765" s="68" t="s">
        <v>7023</v>
      </c>
    </row>
    <row r="5766" spans="2:9" ht="15" customHeight="1" x14ac:dyDescent="0.25">
      <c r="B5766" s="9" t="s">
        <v>7020</v>
      </c>
      <c r="C5766" s="1">
        <v>4</v>
      </c>
      <c r="D5766" s="2" t="s">
        <v>9013</v>
      </c>
      <c r="E5766" s="16"/>
      <c r="F5766" s="16" t="str">
        <f>IF(INDEX(I.Electricity.ES5U14C2,4)="","",INDEX(I.Electricity.ES5U14C2,4))</f>
        <v/>
      </c>
      <c r="G5766" s="16"/>
      <c r="H5766" s="1" t="str">
        <f t="shared" si="173"/>
        <v>Complete</v>
      </c>
      <c r="I5766" s="68" t="s">
        <v>7024</v>
      </c>
    </row>
    <row r="5767" spans="2:9" ht="15" customHeight="1" x14ac:dyDescent="0.25">
      <c r="B5767" s="9" t="s">
        <v>7020</v>
      </c>
      <c r="C5767" s="1">
        <v>5</v>
      </c>
      <c r="D5767" s="2" t="s">
        <v>9013</v>
      </c>
      <c r="E5767" s="16"/>
      <c r="F5767" s="16" t="str">
        <f>IF(INDEX(I.Electricity.ES5U14C2,5)="","",INDEX(I.Electricity.ES5U14C2,5))</f>
        <v/>
      </c>
      <c r="G5767" s="16"/>
      <c r="H5767" s="1" t="str">
        <f t="shared" si="173"/>
        <v>Complete</v>
      </c>
      <c r="I5767" s="68" t="s">
        <v>7025</v>
      </c>
    </row>
    <row r="5768" spans="2:9" ht="15" customHeight="1" x14ac:dyDescent="0.25">
      <c r="B5768" s="9" t="s">
        <v>7020</v>
      </c>
      <c r="C5768" s="1">
        <v>6</v>
      </c>
      <c r="D5768" s="2" t="s">
        <v>9013</v>
      </c>
      <c r="E5768" s="16"/>
      <c r="F5768" s="16" t="str">
        <f>IF(INDEX(I.Electricity.ES5U14C2,6)="","",INDEX(I.Electricity.ES5U14C2,6))</f>
        <v/>
      </c>
      <c r="G5768" s="16"/>
      <c r="H5768" s="1" t="str">
        <f t="shared" si="173"/>
        <v>Complete</v>
      </c>
      <c r="I5768" s="68" t="s">
        <v>7026</v>
      </c>
    </row>
    <row r="5769" spans="2:9" ht="15" customHeight="1" x14ac:dyDescent="0.25">
      <c r="B5769" s="9" t="s">
        <v>7020</v>
      </c>
      <c r="C5769" s="1">
        <v>7</v>
      </c>
      <c r="D5769" s="2" t="s">
        <v>9013</v>
      </c>
      <c r="E5769" s="16"/>
      <c r="F5769" s="16" t="str">
        <f>IF(INDEX(I.Electricity.ES5U14C2,7)="","",INDEX(I.Electricity.ES5U14C2,7))</f>
        <v/>
      </c>
      <c r="G5769" s="16"/>
      <c r="H5769" s="1" t="str">
        <f t="shared" si="173"/>
        <v>Complete</v>
      </c>
      <c r="I5769" s="68" t="s">
        <v>7027</v>
      </c>
    </row>
    <row r="5770" spans="2:9" ht="15" customHeight="1" x14ac:dyDescent="0.25">
      <c r="B5770" s="9" t="s">
        <v>7020</v>
      </c>
      <c r="C5770" s="1">
        <v>8</v>
      </c>
      <c r="D5770" s="2" t="s">
        <v>9013</v>
      </c>
      <c r="E5770" s="16"/>
      <c r="F5770" s="16" t="str">
        <f>IF(INDEX(I.Electricity.ES5U14C2,8)="","",INDEX(I.Electricity.ES5U14C2,8))</f>
        <v/>
      </c>
      <c r="G5770" s="16"/>
      <c r="H5770" s="1" t="str">
        <f t="shared" si="173"/>
        <v>Complete</v>
      </c>
      <c r="I5770" s="68" t="s">
        <v>7028</v>
      </c>
    </row>
    <row r="5771" spans="2:9" ht="15" customHeight="1" x14ac:dyDescent="0.25">
      <c r="B5771" s="9" t="s">
        <v>7020</v>
      </c>
      <c r="C5771" s="1">
        <v>9</v>
      </c>
      <c r="D5771" s="2" t="s">
        <v>9013</v>
      </c>
      <c r="E5771" s="16"/>
      <c r="F5771" s="16" t="str">
        <f>IF(INDEX(I.Electricity.ES5U14C2,9)="","",INDEX(I.Electricity.ES5U14C2,9))</f>
        <v/>
      </c>
      <c r="G5771" s="16"/>
      <c r="H5771" s="1" t="str">
        <f t="shared" si="173"/>
        <v>Complete</v>
      </c>
      <c r="I5771" s="68" t="s">
        <v>7029</v>
      </c>
    </row>
    <row r="5772" spans="2:9" ht="15" customHeight="1" x14ac:dyDescent="0.25">
      <c r="B5772" s="9" t="s">
        <v>7020</v>
      </c>
      <c r="C5772" s="1">
        <v>10</v>
      </c>
      <c r="D5772" s="2" t="s">
        <v>9013</v>
      </c>
      <c r="E5772" s="16"/>
      <c r="F5772" s="16" t="str">
        <f>IF(INDEX(I.Electricity.ES5U14C2,10)="","",INDEX(I.Electricity.ES5U14C2,10))</f>
        <v/>
      </c>
      <c r="G5772" s="16"/>
      <c r="H5772" s="1" t="str">
        <f t="shared" si="173"/>
        <v>Complete</v>
      </c>
      <c r="I5772" s="68" t="s">
        <v>7030</v>
      </c>
    </row>
    <row r="5773" spans="2:9" ht="15" customHeight="1" x14ac:dyDescent="0.25">
      <c r="B5773" s="9" t="s">
        <v>7020</v>
      </c>
      <c r="C5773" s="1">
        <v>11</v>
      </c>
      <c r="D5773" s="2" t="s">
        <v>9013</v>
      </c>
      <c r="E5773" s="16"/>
      <c r="F5773" s="16" t="str">
        <f>IF(INDEX(I.Electricity.ES5U14C2,11)="","",INDEX(I.Electricity.ES5U14C2,11))</f>
        <v/>
      </c>
      <c r="G5773" s="16"/>
      <c r="H5773" s="1" t="str">
        <f t="shared" si="173"/>
        <v>Complete</v>
      </c>
      <c r="I5773" s="68" t="s">
        <v>7031</v>
      </c>
    </row>
    <row r="5774" spans="2:9" ht="15" customHeight="1" x14ac:dyDescent="0.25">
      <c r="B5774" s="9" t="s">
        <v>7020</v>
      </c>
      <c r="C5774" s="1">
        <v>12</v>
      </c>
      <c r="D5774" s="2" t="s">
        <v>9013</v>
      </c>
      <c r="E5774" s="16"/>
      <c r="F5774" s="16" t="str">
        <f>IF(INDEX(I.Electricity.ES5U14C2,12)="","",INDEX(I.Electricity.ES5U14C2,12))</f>
        <v/>
      </c>
      <c r="G5774" s="16"/>
      <c r="H5774" s="1" t="str">
        <f t="shared" si="173"/>
        <v>Complete</v>
      </c>
      <c r="I5774" s="68" t="s">
        <v>7032</v>
      </c>
    </row>
    <row r="5775" spans="2:9" ht="15" customHeight="1" x14ac:dyDescent="0.25">
      <c r="B5775" s="9" t="s">
        <v>7020</v>
      </c>
      <c r="C5775" s="1">
        <v>13</v>
      </c>
      <c r="D5775" s="2" t="s">
        <v>9013</v>
      </c>
      <c r="E5775" s="16"/>
      <c r="F5775" s="16" t="str">
        <f>IF(INDEX(I.Electricity.ES5U14C2,13)="","",INDEX(I.Electricity.ES5U14C2,13))</f>
        <v/>
      </c>
      <c r="G5775" s="16"/>
      <c r="H5775" s="1" t="str">
        <f t="shared" si="173"/>
        <v>Complete</v>
      </c>
      <c r="I5775" s="68" t="s">
        <v>7033</v>
      </c>
    </row>
    <row r="5776" spans="2:9" ht="15" customHeight="1" x14ac:dyDescent="0.25">
      <c r="B5776" s="9" t="s">
        <v>7020</v>
      </c>
      <c r="C5776" s="1">
        <v>14</v>
      </c>
      <c r="D5776" s="2" t="s">
        <v>9013</v>
      </c>
      <c r="E5776" s="16"/>
      <c r="F5776" s="16" t="str">
        <f>IF(INDEX(I.Electricity.ES5U14C2,14)="","",INDEX(I.Electricity.ES5U14C2,14))</f>
        <v/>
      </c>
      <c r="G5776" s="16"/>
      <c r="H5776" s="1" t="str">
        <f t="shared" si="173"/>
        <v>Complete</v>
      </c>
      <c r="I5776" s="68" t="s">
        <v>7034</v>
      </c>
    </row>
    <row r="5777" spans="2:9" ht="15" customHeight="1" x14ac:dyDescent="0.25">
      <c r="B5777" s="9" t="s">
        <v>7020</v>
      </c>
      <c r="C5777" s="1">
        <v>15</v>
      </c>
      <c r="D5777" s="2" t="s">
        <v>9013</v>
      </c>
      <c r="E5777" s="16"/>
      <c r="F5777" s="16" t="str">
        <f>IF(INDEX(I.Electricity.ES5U14C2,15)="","",INDEX(I.Electricity.ES5U14C2,15))</f>
        <v/>
      </c>
      <c r="G5777" s="16"/>
      <c r="H5777" s="1" t="str">
        <f t="shared" si="173"/>
        <v>Complete</v>
      </c>
      <c r="I5777" s="68" t="s">
        <v>7035</v>
      </c>
    </row>
    <row r="5778" spans="2:9" ht="15" customHeight="1" x14ac:dyDescent="0.25">
      <c r="B5778" s="9" t="s">
        <v>7020</v>
      </c>
      <c r="C5778" s="1">
        <v>16</v>
      </c>
      <c r="D5778" s="2" t="s">
        <v>9013</v>
      </c>
      <c r="E5778" s="16"/>
      <c r="F5778" s="16" t="str">
        <f>IF(INDEX(I.Electricity.ES5U14C2,16)="","",INDEX(I.Electricity.ES5U14C2,16))</f>
        <v/>
      </c>
      <c r="G5778" s="16"/>
      <c r="H5778" s="1" t="str">
        <f t="shared" si="173"/>
        <v>Complete</v>
      </c>
      <c r="I5778" s="68" t="s">
        <v>7036</v>
      </c>
    </row>
    <row r="5779" spans="2:9" ht="15" customHeight="1" x14ac:dyDescent="0.25">
      <c r="B5779" s="9" t="s">
        <v>7020</v>
      </c>
      <c r="C5779" s="1">
        <v>17</v>
      </c>
      <c r="D5779" s="2" t="s">
        <v>9013</v>
      </c>
      <c r="E5779" s="16"/>
      <c r="F5779" s="16" t="str">
        <f>IF(INDEX(I.Electricity.ES5U14C2,17)="","",INDEX(I.Electricity.ES5U14C2,17))</f>
        <v/>
      </c>
      <c r="G5779" s="16"/>
      <c r="H5779" s="1" t="str">
        <f t="shared" si="173"/>
        <v>Complete</v>
      </c>
      <c r="I5779" s="68" t="s">
        <v>7037</v>
      </c>
    </row>
    <row r="5780" spans="2:9" ht="15" customHeight="1" x14ac:dyDescent="0.25">
      <c r="B5780" s="9" t="s">
        <v>7020</v>
      </c>
      <c r="C5780" s="1">
        <v>18</v>
      </c>
      <c r="D5780" s="2" t="s">
        <v>9013</v>
      </c>
      <c r="E5780" s="16"/>
      <c r="F5780" s="16" t="str">
        <f>IF(INDEX(I.Electricity.ES5U14C2,18)="","",INDEX(I.Electricity.ES5U14C2,18))</f>
        <v/>
      </c>
      <c r="G5780" s="16"/>
      <c r="H5780" s="1" t="str">
        <f t="shared" si="173"/>
        <v>Complete</v>
      </c>
      <c r="I5780" s="68" t="s">
        <v>7038</v>
      </c>
    </row>
    <row r="5781" spans="2:9" ht="15" customHeight="1" x14ac:dyDescent="0.25">
      <c r="B5781" s="9" t="s">
        <v>7020</v>
      </c>
      <c r="C5781" s="1">
        <v>19</v>
      </c>
      <c r="D5781" s="2" t="s">
        <v>9013</v>
      </c>
      <c r="E5781" s="16"/>
      <c r="F5781" s="16" t="str">
        <f>IF(INDEX(I.Electricity.ES5U14C2,19)="","",INDEX(I.Electricity.ES5U14C2,19))</f>
        <v/>
      </c>
      <c r="G5781" s="16"/>
      <c r="H5781" s="1" t="str">
        <f t="shared" si="173"/>
        <v>Complete</v>
      </c>
      <c r="I5781" s="68" t="s">
        <v>7039</v>
      </c>
    </row>
    <row r="5782" spans="2:9" ht="15" customHeight="1" x14ac:dyDescent="0.25">
      <c r="B5782" s="9" t="s">
        <v>7020</v>
      </c>
      <c r="C5782" s="1">
        <v>20</v>
      </c>
      <c r="D5782" s="2" t="s">
        <v>9013</v>
      </c>
      <c r="E5782" s="16"/>
      <c r="F5782" s="16" t="str">
        <f>IF(INDEX(I.Electricity.ES5U14C2,20)="","",INDEX(I.Electricity.ES5U14C2,20))</f>
        <v/>
      </c>
      <c r="G5782" s="16"/>
      <c r="H5782" s="1" t="str">
        <f t="shared" si="173"/>
        <v>Complete</v>
      </c>
      <c r="I5782" s="68" t="s">
        <v>7040</v>
      </c>
    </row>
    <row r="5783" spans="2:9" ht="15" customHeight="1" x14ac:dyDescent="0.25">
      <c r="B5783" s="9" t="s">
        <v>7020</v>
      </c>
      <c r="C5783" s="1">
        <v>21</v>
      </c>
      <c r="D5783" s="2" t="s">
        <v>9013</v>
      </c>
      <c r="E5783" s="16"/>
      <c r="F5783" s="16" t="str">
        <f>IF(INDEX(I.Electricity.ES5U14C2,21)="","",INDEX(I.Electricity.ES5U14C2,21))</f>
        <v/>
      </c>
      <c r="G5783" s="16"/>
      <c r="H5783" s="1" t="str">
        <f t="shared" si="173"/>
        <v>Complete</v>
      </c>
      <c r="I5783" s="68" t="s">
        <v>7041</v>
      </c>
    </row>
    <row r="5784" spans="2:9" ht="15" customHeight="1" x14ac:dyDescent="0.25">
      <c r="B5784" s="9" t="s">
        <v>7020</v>
      </c>
      <c r="C5784" s="1">
        <v>22</v>
      </c>
      <c r="D5784" s="2" t="s">
        <v>9013</v>
      </c>
      <c r="E5784" s="16"/>
      <c r="F5784" s="16" t="str">
        <f>IF(INDEX(I.Electricity.ES5U14C2,22)="","",INDEX(I.Electricity.ES5U14C2,22))</f>
        <v/>
      </c>
      <c r="G5784" s="16"/>
      <c r="H5784" s="1" t="str">
        <f t="shared" si="173"/>
        <v>Complete</v>
      </c>
      <c r="I5784" s="68" t="s">
        <v>7042</v>
      </c>
    </row>
    <row r="5785" spans="2:9" ht="15" customHeight="1" x14ac:dyDescent="0.25">
      <c r="B5785" s="9" t="s">
        <v>7020</v>
      </c>
      <c r="C5785" s="1">
        <v>23</v>
      </c>
      <c r="D5785" s="2" t="s">
        <v>9013</v>
      </c>
      <c r="E5785" s="16"/>
      <c r="F5785" s="16" t="str">
        <f>IF(INDEX(I.Electricity.ES5U14C2,23)="","",INDEX(I.Electricity.ES5U14C2,23))</f>
        <v/>
      </c>
      <c r="G5785" s="16"/>
      <c r="H5785" s="1" t="str">
        <f t="shared" si="173"/>
        <v>Complete</v>
      </c>
      <c r="I5785" s="68" t="s">
        <v>7043</v>
      </c>
    </row>
    <row r="5786" spans="2:9" ht="15" customHeight="1" x14ac:dyDescent="0.25">
      <c r="B5786" s="7" t="s">
        <v>7020</v>
      </c>
      <c r="C5786" s="5">
        <v>24</v>
      </c>
      <c r="D5786" s="6" t="s">
        <v>9013</v>
      </c>
      <c r="E5786" s="76"/>
      <c r="F5786" s="76" t="str">
        <f>IF(INDEX(I.Electricity.ES5U14C2,24)="","",INDEX(I.Electricity.ES5U14C2,24))</f>
        <v/>
      </c>
      <c r="G5786" s="76"/>
      <c r="H5786" s="5" t="str">
        <f t="shared" si="173"/>
        <v>Complete</v>
      </c>
      <c r="I5786" s="71" t="s">
        <v>7044</v>
      </c>
    </row>
    <row r="5787" spans="2:9" ht="15" customHeight="1" x14ac:dyDescent="0.25">
      <c r="B5787" s="9" t="s">
        <v>7045</v>
      </c>
      <c r="C5787" s="1">
        <v>1</v>
      </c>
      <c r="D5787" s="2" t="s">
        <v>9014</v>
      </c>
      <c r="E5787" s="16"/>
      <c r="F5787" s="16" t="str">
        <f>IF(INDEX(I.Electricity.ES5U15C2,1)="","",INDEX(I.Electricity.ES5U15C2,1))</f>
        <v/>
      </c>
      <c r="G5787" s="16"/>
      <c r="H5787" s="1" t="str">
        <f t="shared" ref="H5787:H5810" si="174">IF(AND(I.Developer.ES5=TRUE,I.Facility.UnitCount&gt;=15,I.Developer.C2=TRUE,F5787=""),"Incomplete","Complete")</f>
        <v>Complete</v>
      </c>
      <c r="I5787" s="68" t="s">
        <v>7046</v>
      </c>
    </row>
    <row r="5788" spans="2:9" ht="15" customHeight="1" x14ac:dyDescent="0.25">
      <c r="B5788" s="9" t="s">
        <v>7045</v>
      </c>
      <c r="C5788" s="1">
        <v>2</v>
      </c>
      <c r="D5788" s="2" t="s">
        <v>9014</v>
      </c>
      <c r="E5788" s="16"/>
      <c r="F5788" s="16" t="str">
        <f>IF(INDEX(I.Electricity.ES5U15C2,2)="","",INDEX(I.Electricity.ES5U15C2,2))</f>
        <v/>
      </c>
      <c r="G5788" s="16"/>
      <c r="H5788" s="1" t="str">
        <f t="shared" si="174"/>
        <v>Complete</v>
      </c>
      <c r="I5788" s="68" t="s">
        <v>7047</v>
      </c>
    </row>
    <row r="5789" spans="2:9" ht="15" customHeight="1" x14ac:dyDescent="0.25">
      <c r="B5789" s="9" t="s">
        <v>7045</v>
      </c>
      <c r="C5789" s="1">
        <v>3</v>
      </c>
      <c r="D5789" s="2" t="s">
        <v>9014</v>
      </c>
      <c r="E5789" s="16"/>
      <c r="F5789" s="16" t="str">
        <f>IF(INDEX(I.Electricity.ES5U15C2,3)="","",INDEX(I.Electricity.ES5U15C2,3))</f>
        <v/>
      </c>
      <c r="G5789" s="16"/>
      <c r="H5789" s="1" t="str">
        <f t="shared" si="174"/>
        <v>Complete</v>
      </c>
      <c r="I5789" s="68" t="s">
        <v>7048</v>
      </c>
    </row>
    <row r="5790" spans="2:9" ht="15" customHeight="1" x14ac:dyDescent="0.25">
      <c r="B5790" s="9" t="s">
        <v>7045</v>
      </c>
      <c r="C5790" s="1">
        <v>4</v>
      </c>
      <c r="D5790" s="2" t="s">
        <v>9014</v>
      </c>
      <c r="E5790" s="16"/>
      <c r="F5790" s="16" t="str">
        <f>IF(INDEX(I.Electricity.ES5U15C2,4)="","",INDEX(I.Electricity.ES5U15C2,4))</f>
        <v/>
      </c>
      <c r="G5790" s="16"/>
      <c r="H5790" s="1" t="str">
        <f t="shared" si="174"/>
        <v>Complete</v>
      </c>
      <c r="I5790" s="68" t="s">
        <v>7049</v>
      </c>
    </row>
    <row r="5791" spans="2:9" ht="15" customHeight="1" x14ac:dyDescent="0.25">
      <c r="B5791" s="9" t="s">
        <v>7045</v>
      </c>
      <c r="C5791" s="1">
        <v>5</v>
      </c>
      <c r="D5791" s="2" t="s">
        <v>9014</v>
      </c>
      <c r="E5791" s="16"/>
      <c r="F5791" s="16" t="str">
        <f>IF(INDEX(I.Electricity.ES5U15C2,5)="","",INDEX(I.Electricity.ES5U15C2,5))</f>
        <v/>
      </c>
      <c r="G5791" s="16"/>
      <c r="H5791" s="1" t="str">
        <f t="shared" si="174"/>
        <v>Complete</v>
      </c>
      <c r="I5791" s="68" t="s">
        <v>7050</v>
      </c>
    </row>
    <row r="5792" spans="2:9" ht="15" customHeight="1" x14ac:dyDescent="0.25">
      <c r="B5792" s="9" t="s">
        <v>7045</v>
      </c>
      <c r="C5792" s="1">
        <v>6</v>
      </c>
      <c r="D5792" s="2" t="s">
        <v>9014</v>
      </c>
      <c r="E5792" s="16"/>
      <c r="F5792" s="16" t="str">
        <f>IF(INDEX(I.Electricity.ES5U15C2,6)="","",INDEX(I.Electricity.ES5U15C2,6))</f>
        <v/>
      </c>
      <c r="G5792" s="16"/>
      <c r="H5792" s="1" t="str">
        <f t="shared" si="174"/>
        <v>Complete</v>
      </c>
      <c r="I5792" s="68" t="s">
        <v>7051</v>
      </c>
    </row>
    <row r="5793" spans="2:9" ht="15" customHeight="1" x14ac:dyDescent="0.25">
      <c r="B5793" s="9" t="s">
        <v>7045</v>
      </c>
      <c r="C5793" s="1">
        <v>7</v>
      </c>
      <c r="D5793" s="2" t="s">
        <v>9014</v>
      </c>
      <c r="E5793" s="16"/>
      <c r="F5793" s="16" t="str">
        <f>IF(INDEX(I.Electricity.ES5U15C2,7)="","",INDEX(I.Electricity.ES5U15C2,7))</f>
        <v/>
      </c>
      <c r="G5793" s="16"/>
      <c r="H5793" s="1" t="str">
        <f t="shared" si="174"/>
        <v>Complete</v>
      </c>
      <c r="I5793" s="68" t="s">
        <v>7052</v>
      </c>
    </row>
    <row r="5794" spans="2:9" ht="15" customHeight="1" x14ac:dyDescent="0.25">
      <c r="B5794" s="9" t="s">
        <v>7045</v>
      </c>
      <c r="C5794" s="1">
        <v>8</v>
      </c>
      <c r="D5794" s="2" t="s">
        <v>9014</v>
      </c>
      <c r="E5794" s="16"/>
      <c r="F5794" s="16" t="str">
        <f>IF(INDEX(I.Electricity.ES5U15C2,8)="","",INDEX(I.Electricity.ES5U15C2,8))</f>
        <v/>
      </c>
      <c r="G5794" s="16"/>
      <c r="H5794" s="1" t="str">
        <f t="shared" si="174"/>
        <v>Complete</v>
      </c>
      <c r="I5794" s="68" t="s">
        <v>7053</v>
      </c>
    </row>
    <row r="5795" spans="2:9" ht="15" customHeight="1" x14ac:dyDescent="0.25">
      <c r="B5795" s="9" t="s">
        <v>7045</v>
      </c>
      <c r="C5795" s="1">
        <v>9</v>
      </c>
      <c r="D5795" s="2" t="s">
        <v>9014</v>
      </c>
      <c r="E5795" s="16"/>
      <c r="F5795" s="16" t="str">
        <f>IF(INDEX(I.Electricity.ES5U15C2,9)="","",INDEX(I.Electricity.ES5U15C2,9))</f>
        <v/>
      </c>
      <c r="G5795" s="16"/>
      <c r="H5795" s="1" t="str">
        <f t="shared" si="174"/>
        <v>Complete</v>
      </c>
      <c r="I5795" s="68" t="s">
        <v>7054</v>
      </c>
    </row>
    <row r="5796" spans="2:9" ht="15" customHeight="1" x14ac:dyDescent="0.25">
      <c r="B5796" s="9" t="s">
        <v>7045</v>
      </c>
      <c r="C5796" s="1">
        <v>10</v>
      </c>
      <c r="D5796" s="2" t="s">
        <v>9014</v>
      </c>
      <c r="E5796" s="16"/>
      <c r="F5796" s="16" t="str">
        <f>IF(INDEX(I.Electricity.ES5U15C2,10)="","",INDEX(I.Electricity.ES5U15C2,10))</f>
        <v/>
      </c>
      <c r="G5796" s="16"/>
      <c r="H5796" s="1" t="str">
        <f t="shared" si="174"/>
        <v>Complete</v>
      </c>
      <c r="I5796" s="68" t="s">
        <v>7055</v>
      </c>
    </row>
    <row r="5797" spans="2:9" ht="15" customHeight="1" x14ac:dyDescent="0.25">
      <c r="B5797" s="9" t="s">
        <v>7045</v>
      </c>
      <c r="C5797" s="1">
        <v>11</v>
      </c>
      <c r="D5797" s="2" t="s">
        <v>9014</v>
      </c>
      <c r="E5797" s="16"/>
      <c r="F5797" s="16" t="str">
        <f>IF(INDEX(I.Electricity.ES5U15C2,11)="","",INDEX(I.Electricity.ES5U15C2,11))</f>
        <v/>
      </c>
      <c r="G5797" s="16"/>
      <c r="H5797" s="1" t="str">
        <f t="shared" si="174"/>
        <v>Complete</v>
      </c>
      <c r="I5797" s="68" t="s">
        <v>7056</v>
      </c>
    </row>
    <row r="5798" spans="2:9" ht="15" customHeight="1" x14ac:dyDescent="0.25">
      <c r="B5798" s="9" t="s">
        <v>7045</v>
      </c>
      <c r="C5798" s="1">
        <v>12</v>
      </c>
      <c r="D5798" s="2" t="s">
        <v>9014</v>
      </c>
      <c r="E5798" s="16"/>
      <c r="F5798" s="16" t="str">
        <f>IF(INDEX(I.Electricity.ES5U15C2,12)="","",INDEX(I.Electricity.ES5U15C2,12))</f>
        <v/>
      </c>
      <c r="G5798" s="16"/>
      <c r="H5798" s="1" t="str">
        <f t="shared" si="174"/>
        <v>Complete</v>
      </c>
      <c r="I5798" s="68" t="s">
        <v>7057</v>
      </c>
    </row>
    <row r="5799" spans="2:9" ht="15" customHeight="1" x14ac:dyDescent="0.25">
      <c r="B5799" s="9" t="s">
        <v>7045</v>
      </c>
      <c r="C5799" s="1">
        <v>13</v>
      </c>
      <c r="D5799" s="2" t="s">
        <v>9014</v>
      </c>
      <c r="E5799" s="16"/>
      <c r="F5799" s="16" t="str">
        <f>IF(INDEX(I.Electricity.ES5U15C2,13)="","",INDEX(I.Electricity.ES5U15C2,13))</f>
        <v/>
      </c>
      <c r="G5799" s="16"/>
      <c r="H5799" s="1" t="str">
        <f t="shared" si="174"/>
        <v>Complete</v>
      </c>
      <c r="I5799" s="68" t="s">
        <v>7058</v>
      </c>
    </row>
    <row r="5800" spans="2:9" ht="15" customHeight="1" x14ac:dyDescent="0.25">
      <c r="B5800" s="9" t="s">
        <v>7045</v>
      </c>
      <c r="C5800" s="1">
        <v>14</v>
      </c>
      <c r="D5800" s="2" t="s">
        <v>9014</v>
      </c>
      <c r="E5800" s="16"/>
      <c r="F5800" s="16" t="str">
        <f>IF(INDEX(I.Electricity.ES5U15C2,14)="","",INDEX(I.Electricity.ES5U15C2,14))</f>
        <v/>
      </c>
      <c r="G5800" s="16"/>
      <c r="H5800" s="1" t="str">
        <f t="shared" si="174"/>
        <v>Complete</v>
      </c>
      <c r="I5800" s="68" t="s">
        <v>7059</v>
      </c>
    </row>
    <row r="5801" spans="2:9" ht="15" customHeight="1" x14ac:dyDescent="0.25">
      <c r="B5801" s="9" t="s">
        <v>7045</v>
      </c>
      <c r="C5801" s="1">
        <v>15</v>
      </c>
      <c r="D5801" s="2" t="s">
        <v>9014</v>
      </c>
      <c r="E5801" s="16"/>
      <c r="F5801" s="16" t="str">
        <f>IF(INDEX(I.Electricity.ES5U15C2,15)="","",INDEX(I.Electricity.ES5U15C2,15))</f>
        <v/>
      </c>
      <c r="G5801" s="16"/>
      <c r="H5801" s="1" t="str">
        <f t="shared" si="174"/>
        <v>Complete</v>
      </c>
      <c r="I5801" s="68" t="s">
        <v>7060</v>
      </c>
    </row>
    <row r="5802" spans="2:9" ht="15" customHeight="1" x14ac:dyDescent="0.25">
      <c r="B5802" s="9" t="s">
        <v>7045</v>
      </c>
      <c r="C5802" s="1">
        <v>16</v>
      </c>
      <c r="D5802" s="2" t="s">
        <v>9014</v>
      </c>
      <c r="E5802" s="16"/>
      <c r="F5802" s="16" t="str">
        <f>IF(INDEX(I.Electricity.ES5U15C2,16)="","",INDEX(I.Electricity.ES5U15C2,16))</f>
        <v/>
      </c>
      <c r="G5802" s="16"/>
      <c r="H5802" s="1" t="str">
        <f t="shared" si="174"/>
        <v>Complete</v>
      </c>
      <c r="I5802" s="68" t="s">
        <v>7061</v>
      </c>
    </row>
    <row r="5803" spans="2:9" ht="15" customHeight="1" x14ac:dyDescent="0.25">
      <c r="B5803" s="9" t="s">
        <v>7045</v>
      </c>
      <c r="C5803" s="1">
        <v>17</v>
      </c>
      <c r="D5803" s="2" t="s">
        <v>9014</v>
      </c>
      <c r="E5803" s="16"/>
      <c r="F5803" s="16" t="str">
        <f>IF(INDEX(I.Electricity.ES5U15C2,17)="","",INDEX(I.Electricity.ES5U15C2,17))</f>
        <v/>
      </c>
      <c r="G5803" s="16"/>
      <c r="H5803" s="1" t="str">
        <f t="shared" si="174"/>
        <v>Complete</v>
      </c>
      <c r="I5803" s="68" t="s">
        <v>7062</v>
      </c>
    </row>
    <row r="5804" spans="2:9" ht="15" customHeight="1" x14ac:dyDescent="0.25">
      <c r="B5804" s="9" t="s">
        <v>7045</v>
      </c>
      <c r="C5804" s="1">
        <v>18</v>
      </c>
      <c r="D5804" s="2" t="s">
        <v>9014</v>
      </c>
      <c r="E5804" s="16"/>
      <c r="F5804" s="16" t="str">
        <f>IF(INDEX(I.Electricity.ES5U15C2,18)="","",INDEX(I.Electricity.ES5U15C2,18))</f>
        <v/>
      </c>
      <c r="G5804" s="16"/>
      <c r="H5804" s="1" t="str">
        <f t="shared" si="174"/>
        <v>Complete</v>
      </c>
      <c r="I5804" s="68" t="s">
        <v>7063</v>
      </c>
    </row>
    <row r="5805" spans="2:9" ht="15" customHeight="1" x14ac:dyDescent="0.25">
      <c r="B5805" s="9" t="s">
        <v>7045</v>
      </c>
      <c r="C5805" s="1">
        <v>19</v>
      </c>
      <c r="D5805" s="2" t="s">
        <v>9014</v>
      </c>
      <c r="E5805" s="16"/>
      <c r="F5805" s="16" t="str">
        <f>IF(INDEX(I.Electricity.ES5U15C2,19)="","",INDEX(I.Electricity.ES5U15C2,19))</f>
        <v/>
      </c>
      <c r="G5805" s="16"/>
      <c r="H5805" s="1" t="str">
        <f t="shared" si="174"/>
        <v>Complete</v>
      </c>
      <c r="I5805" s="68" t="s">
        <v>7064</v>
      </c>
    </row>
    <row r="5806" spans="2:9" ht="15" customHeight="1" x14ac:dyDescent="0.25">
      <c r="B5806" s="9" t="s">
        <v>7045</v>
      </c>
      <c r="C5806" s="1">
        <v>20</v>
      </c>
      <c r="D5806" s="2" t="s">
        <v>9014</v>
      </c>
      <c r="E5806" s="16"/>
      <c r="F5806" s="16" t="str">
        <f>IF(INDEX(I.Electricity.ES5U15C2,20)="","",INDEX(I.Electricity.ES5U15C2,20))</f>
        <v/>
      </c>
      <c r="G5806" s="16"/>
      <c r="H5806" s="1" t="str">
        <f t="shared" si="174"/>
        <v>Complete</v>
      </c>
      <c r="I5806" s="68" t="s">
        <v>7065</v>
      </c>
    </row>
    <row r="5807" spans="2:9" ht="15" customHeight="1" x14ac:dyDescent="0.25">
      <c r="B5807" s="9" t="s">
        <v>7045</v>
      </c>
      <c r="C5807" s="1">
        <v>21</v>
      </c>
      <c r="D5807" s="2" t="s">
        <v>9014</v>
      </c>
      <c r="E5807" s="16"/>
      <c r="F5807" s="16" t="str">
        <f>IF(INDEX(I.Electricity.ES5U15C2,21)="","",INDEX(I.Electricity.ES5U15C2,21))</f>
        <v/>
      </c>
      <c r="G5807" s="16"/>
      <c r="H5807" s="1" t="str">
        <f t="shared" si="174"/>
        <v>Complete</v>
      </c>
      <c r="I5807" s="68" t="s">
        <v>7066</v>
      </c>
    </row>
    <row r="5808" spans="2:9" ht="15" customHeight="1" x14ac:dyDescent="0.25">
      <c r="B5808" s="9" t="s">
        <v>7045</v>
      </c>
      <c r="C5808" s="1">
        <v>22</v>
      </c>
      <c r="D5808" s="2" t="s">
        <v>9014</v>
      </c>
      <c r="E5808" s="16"/>
      <c r="F5808" s="16" t="str">
        <f>IF(INDEX(I.Electricity.ES5U15C2,22)="","",INDEX(I.Electricity.ES5U15C2,22))</f>
        <v/>
      </c>
      <c r="G5808" s="16"/>
      <c r="H5808" s="1" t="str">
        <f t="shared" si="174"/>
        <v>Complete</v>
      </c>
      <c r="I5808" s="68" t="s">
        <v>7067</v>
      </c>
    </row>
    <row r="5809" spans="2:9" ht="15" customHeight="1" x14ac:dyDescent="0.25">
      <c r="B5809" s="9" t="s">
        <v>7045</v>
      </c>
      <c r="C5809" s="1">
        <v>23</v>
      </c>
      <c r="D5809" s="2" t="s">
        <v>9014</v>
      </c>
      <c r="E5809" s="16"/>
      <c r="F5809" s="16" t="str">
        <f>IF(INDEX(I.Electricity.ES5U15C2,23)="","",INDEX(I.Electricity.ES5U15C2,23))</f>
        <v/>
      </c>
      <c r="G5809" s="16"/>
      <c r="H5809" s="1" t="str">
        <f t="shared" si="174"/>
        <v>Complete</v>
      </c>
      <c r="I5809" s="68" t="s">
        <v>7068</v>
      </c>
    </row>
    <row r="5810" spans="2:9" ht="15" customHeight="1" x14ac:dyDescent="0.25">
      <c r="B5810" s="7" t="s">
        <v>7045</v>
      </c>
      <c r="C5810" s="5">
        <v>24</v>
      </c>
      <c r="D5810" s="6" t="s">
        <v>9014</v>
      </c>
      <c r="E5810" s="76"/>
      <c r="F5810" s="76" t="str">
        <f>IF(INDEX(I.Electricity.ES5U15C2,24)="","",INDEX(I.Electricity.ES5U15C2,24))</f>
        <v/>
      </c>
      <c r="G5810" s="76"/>
      <c r="H5810" s="5" t="str">
        <f t="shared" si="174"/>
        <v>Complete</v>
      </c>
      <c r="I5810" s="71" t="s">
        <v>7069</v>
      </c>
    </row>
    <row r="5811" spans="2:9" ht="15" customHeight="1" x14ac:dyDescent="0.25">
      <c r="B5811" s="9" t="s">
        <v>7070</v>
      </c>
      <c r="C5811" s="1">
        <v>1</v>
      </c>
      <c r="D5811" s="2" t="s">
        <v>9015</v>
      </c>
      <c r="E5811" s="16"/>
      <c r="F5811" s="16" t="str">
        <f>IF(INDEX(I.Electricity.ES5U16C2,1)="","",INDEX(I.Electricity.ES5U16C2,1))</f>
        <v/>
      </c>
      <c r="G5811" s="16"/>
      <c r="H5811" s="1" t="str">
        <f t="shared" ref="H5811:H5834" si="175">IF(AND(I.Developer.ES5=TRUE,I.Facility.UnitCount&gt;=16,I.Developer.C2=TRUE,F5811=""),"Incomplete","Complete")</f>
        <v>Complete</v>
      </c>
      <c r="I5811" s="68" t="s">
        <v>7071</v>
      </c>
    </row>
    <row r="5812" spans="2:9" ht="15" customHeight="1" x14ac:dyDescent="0.25">
      <c r="B5812" s="9" t="s">
        <v>7070</v>
      </c>
      <c r="C5812" s="1">
        <v>2</v>
      </c>
      <c r="D5812" s="2" t="s">
        <v>9015</v>
      </c>
      <c r="E5812" s="16"/>
      <c r="F5812" s="16" t="str">
        <f>IF(INDEX(I.Electricity.ES5U16C2,2)="","",INDEX(I.Electricity.ES5U16C2,2))</f>
        <v/>
      </c>
      <c r="G5812" s="16"/>
      <c r="H5812" s="1" t="str">
        <f t="shared" si="175"/>
        <v>Complete</v>
      </c>
      <c r="I5812" s="68" t="s">
        <v>7072</v>
      </c>
    </row>
    <row r="5813" spans="2:9" ht="15" customHeight="1" x14ac:dyDescent="0.25">
      <c r="B5813" s="9" t="s">
        <v>7070</v>
      </c>
      <c r="C5813" s="1">
        <v>3</v>
      </c>
      <c r="D5813" s="2" t="s">
        <v>9015</v>
      </c>
      <c r="E5813" s="16"/>
      <c r="F5813" s="16" t="str">
        <f>IF(INDEX(I.Electricity.ES5U16C2,3)="","",INDEX(I.Electricity.ES5U16C2,3))</f>
        <v/>
      </c>
      <c r="G5813" s="16"/>
      <c r="H5813" s="1" t="str">
        <f t="shared" si="175"/>
        <v>Complete</v>
      </c>
      <c r="I5813" s="68" t="s">
        <v>7073</v>
      </c>
    </row>
    <row r="5814" spans="2:9" ht="15" customHeight="1" x14ac:dyDescent="0.25">
      <c r="B5814" s="9" t="s">
        <v>7070</v>
      </c>
      <c r="C5814" s="1">
        <v>4</v>
      </c>
      <c r="D5814" s="2" t="s">
        <v>9015</v>
      </c>
      <c r="E5814" s="16"/>
      <c r="F5814" s="16" t="str">
        <f>IF(INDEX(I.Electricity.ES5U16C2,4)="","",INDEX(I.Electricity.ES5U16C2,4))</f>
        <v/>
      </c>
      <c r="G5814" s="16"/>
      <c r="H5814" s="1" t="str">
        <f t="shared" si="175"/>
        <v>Complete</v>
      </c>
      <c r="I5814" s="68" t="s">
        <v>7074</v>
      </c>
    </row>
    <row r="5815" spans="2:9" ht="15" customHeight="1" x14ac:dyDescent="0.25">
      <c r="B5815" s="9" t="s">
        <v>7070</v>
      </c>
      <c r="C5815" s="1">
        <v>5</v>
      </c>
      <c r="D5815" s="2" t="s">
        <v>9015</v>
      </c>
      <c r="E5815" s="16"/>
      <c r="F5815" s="16" t="str">
        <f>IF(INDEX(I.Electricity.ES5U16C2,5)="","",INDEX(I.Electricity.ES5U16C2,5))</f>
        <v/>
      </c>
      <c r="G5815" s="16"/>
      <c r="H5815" s="1" t="str">
        <f t="shared" si="175"/>
        <v>Complete</v>
      </c>
      <c r="I5815" s="68" t="s">
        <v>7075</v>
      </c>
    </row>
    <row r="5816" spans="2:9" ht="15" customHeight="1" x14ac:dyDescent="0.25">
      <c r="B5816" s="9" t="s">
        <v>7070</v>
      </c>
      <c r="C5816" s="1">
        <v>6</v>
      </c>
      <c r="D5816" s="2" t="s">
        <v>9015</v>
      </c>
      <c r="E5816" s="16"/>
      <c r="F5816" s="16" t="str">
        <f>IF(INDEX(I.Electricity.ES5U16C2,6)="","",INDEX(I.Electricity.ES5U16C2,6))</f>
        <v/>
      </c>
      <c r="G5816" s="16"/>
      <c r="H5816" s="1" t="str">
        <f t="shared" si="175"/>
        <v>Complete</v>
      </c>
      <c r="I5816" s="68" t="s">
        <v>7076</v>
      </c>
    </row>
    <row r="5817" spans="2:9" ht="15" customHeight="1" x14ac:dyDescent="0.25">
      <c r="B5817" s="9" t="s">
        <v>7070</v>
      </c>
      <c r="C5817" s="1">
        <v>7</v>
      </c>
      <c r="D5817" s="2" t="s">
        <v>9015</v>
      </c>
      <c r="E5817" s="16"/>
      <c r="F5817" s="16" t="str">
        <f>IF(INDEX(I.Electricity.ES5U16C2,7)="","",INDEX(I.Electricity.ES5U16C2,7))</f>
        <v/>
      </c>
      <c r="G5817" s="16"/>
      <c r="H5817" s="1" t="str">
        <f t="shared" si="175"/>
        <v>Complete</v>
      </c>
      <c r="I5817" s="68" t="s">
        <v>7077</v>
      </c>
    </row>
    <row r="5818" spans="2:9" ht="15" customHeight="1" x14ac:dyDescent="0.25">
      <c r="B5818" s="9" t="s">
        <v>7070</v>
      </c>
      <c r="C5818" s="1">
        <v>8</v>
      </c>
      <c r="D5818" s="2" t="s">
        <v>9015</v>
      </c>
      <c r="E5818" s="16"/>
      <c r="F5818" s="16" t="str">
        <f>IF(INDEX(I.Electricity.ES5U16C2,8)="","",INDEX(I.Electricity.ES5U16C2,8))</f>
        <v/>
      </c>
      <c r="G5818" s="16"/>
      <c r="H5818" s="1" t="str">
        <f t="shared" si="175"/>
        <v>Complete</v>
      </c>
      <c r="I5818" s="68" t="s">
        <v>7078</v>
      </c>
    </row>
    <row r="5819" spans="2:9" ht="15" customHeight="1" x14ac:dyDescent="0.25">
      <c r="B5819" s="9" t="s">
        <v>7070</v>
      </c>
      <c r="C5819" s="1">
        <v>9</v>
      </c>
      <c r="D5819" s="2" t="s">
        <v>9015</v>
      </c>
      <c r="E5819" s="16"/>
      <c r="F5819" s="16" t="str">
        <f>IF(INDEX(I.Electricity.ES5U16C2,9)="","",INDEX(I.Electricity.ES5U16C2,9))</f>
        <v/>
      </c>
      <c r="G5819" s="16"/>
      <c r="H5819" s="1" t="str">
        <f t="shared" si="175"/>
        <v>Complete</v>
      </c>
      <c r="I5819" s="68" t="s">
        <v>7079</v>
      </c>
    </row>
    <row r="5820" spans="2:9" ht="15" customHeight="1" x14ac:dyDescent="0.25">
      <c r="B5820" s="9" t="s">
        <v>7070</v>
      </c>
      <c r="C5820" s="1">
        <v>10</v>
      </c>
      <c r="D5820" s="2" t="s">
        <v>9015</v>
      </c>
      <c r="E5820" s="16"/>
      <c r="F5820" s="16" t="str">
        <f>IF(INDEX(I.Electricity.ES5U16C2,10)="","",INDEX(I.Electricity.ES5U16C2,10))</f>
        <v/>
      </c>
      <c r="G5820" s="16"/>
      <c r="H5820" s="1" t="str">
        <f t="shared" si="175"/>
        <v>Complete</v>
      </c>
      <c r="I5820" s="68" t="s">
        <v>7080</v>
      </c>
    </row>
    <row r="5821" spans="2:9" ht="15" customHeight="1" x14ac:dyDescent="0.25">
      <c r="B5821" s="9" t="s">
        <v>7070</v>
      </c>
      <c r="C5821" s="1">
        <v>11</v>
      </c>
      <c r="D5821" s="2" t="s">
        <v>9015</v>
      </c>
      <c r="E5821" s="16"/>
      <c r="F5821" s="16" t="str">
        <f>IF(INDEX(I.Electricity.ES5U16C2,11)="","",INDEX(I.Electricity.ES5U16C2,11))</f>
        <v/>
      </c>
      <c r="G5821" s="16"/>
      <c r="H5821" s="1" t="str">
        <f t="shared" si="175"/>
        <v>Complete</v>
      </c>
      <c r="I5821" s="68" t="s">
        <v>7081</v>
      </c>
    </row>
    <row r="5822" spans="2:9" ht="15" customHeight="1" x14ac:dyDescent="0.25">
      <c r="B5822" s="9" t="s">
        <v>7070</v>
      </c>
      <c r="C5822" s="1">
        <v>12</v>
      </c>
      <c r="D5822" s="2" t="s">
        <v>9015</v>
      </c>
      <c r="E5822" s="16"/>
      <c r="F5822" s="16" t="str">
        <f>IF(INDEX(I.Electricity.ES5U16C2,12)="","",INDEX(I.Electricity.ES5U16C2,12))</f>
        <v/>
      </c>
      <c r="G5822" s="16"/>
      <c r="H5822" s="1" t="str">
        <f t="shared" si="175"/>
        <v>Complete</v>
      </c>
      <c r="I5822" s="68" t="s">
        <v>7082</v>
      </c>
    </row>
    <row r="5823" spans="2:9" ht="15" customHeight="1" x14ac:dyDescent="0.25">
      <c r="B5823" s="9" t="s">
        <v>7070</v>
      </c>
      <c r="C5823" s="1">
        <v>13</v>
      </c>
      <c r="D5823" s="2" t="s">
        <v>9015</v>
      </c>
      <c r="E5823" s="16"/>
      <c r="F5823" s="16" t="str">
        <f>IF(INDEX(I.Electricity.ES5U16C2,13)="","",INDEX(I.Electricity.ES5U16C2,13))</f>
        <v/>
      </c>
      <c r="G5823" s="16"/>
      <c r="H5823" s="1" t="str">
        <f t="shared" si="175"/>
        <v>Complete</v>
      </c>
      <c r="I5823" s="68" t="s">
        <v>7083</v>
      </c>
    </row>
    <row r="5824" spans="2:9" ht="15" customHeight="1" x14ac:dyDescent="0.25">
      <c r="B5824" s="9" t="s">
        <v>7070</v>
      </c>
      <c r="C5824" s="1">
        <v>14</v>
      </c>
      <c r="D5824" s="2" t="s">
        <v>9015</v>
      </c>
      <c r="E5824" s="16"/>
      <c r="F5824" s="16" t="str">
        <f>IF(INDEX(I.Electricity.ES5U16C2,14)="","",INDEX(I.Electricity.ES5U16C2,14))</f>
        <v/>
      </c>
      <c r="G5824" s="16"/>
      <c r="H5824" s="1" t="str">
        <f t="shared" si="175"/>
        <v>Complete</v>
      </c>
      <c r="I5824" s="68" t="s">
        <v>7084</v>
      </c>
    </row>
    <row r="5825" spans="2:9" ht="15" customHeight="1" x14ac:dyDescent="0.25">
      <c r="B5825" s="9" t="s">
        <v>7070</v>
      </c>
      <c r="C5825" s="1">
        <v>15</v>
      </c>
      <c r="D5825" s="2" t="s">
        <v>9015</v>
      </c>
      <c r="E5825" s="16"/>
      <c r="F5825" s="16" t="str">
        <f>IF(INDEX(I.Electricity.ES5U16C2,15)="","",INDEX(I.Electricity.ES5U16C2,15))</f>
        <v/>
      </c>
      <c r="G5825" s="16"/>
      <c r="H5825" s="1" t="str">
        <f t="shared" si="175"/>
        <v>Complete</v>
      </c>
      <c r="I5825" s="68" t="s">
        <v>7085</v>
      </c>
    </row>
    <row r="5826" spans="2:9" ht="15" customHeight="1" x14ac:dyDescent="0.25">
      <c r="B5826" s="9" t="s">
        <v>7070</v>
      </c>
      <c r="C5826" s="1">
        <v>16</v>
      </c>
      <c r="D5826" s="2" t="s">
        <v>9015</v>
      </c>
      <c r="E5826" s="16"/>
      <c r="F5826" s="16" t="str">
        <f>IF(INDEX(I.Electricity.ES5U16C2,16)="","",INDEX(I.Electricity.ES5U16C2,16))</f>
        <v/>
      </c>
      <c r="G5826" s="16"/>
      <c r="H5826" s="1" t="str">
        <f t="shared" si="175"/>
        <v>Complete</v>
      </c>
      <c r="I5826" s="68" t="s">
        <v>7086</v>
      </c>
    </row>
    <row r="5827" spans="2:9" ht="15" customHeight="1" x14ac:dyDescent="0.25">
      <c r="B5827" s="9" t="s">
        <v>7070</v>
      </c>
      <c r="C5827" s="1">
        <v>17</v>
      </c>
      <c r="D5827" s="2" t="s">
        <v>9015</v>
      </c>
      <c r="E5827" s="16"/>
      <c r="F5827" s="16" t="str">
        <f>IF(INDEX(I.Electricity.ES5U16C2,17)="","",INDEX(I.Electricity.ES5U16C2,17))</f>
        <v/>
      </c>
      <c r="G5827" s="16"/>
      <c r="H5827" s="1" t="str">
        <f t="shared" si="175"/>
        <v>Complete</v>
      </c>
      <c r="I5827" s="68" t="s">
        <v>7087</v>
      </c>
    </row>
    <row r="5828" spans="2:9" ht="15" customHeight="1" x14ac:dyDescent="0.25">
      <c r="B5828" s="9" t="s">
        <v>7070</v>
      </c>
      <c r="C5828" s="1">
        <v>18</v>
      </c>
      <c r="D5828" s="2" t="s">
        <v>9015</v>
      </c>
      <c r="E5828" s="16"/>
      <c r="F5828" s="16" t="str">
        <f>IF(INDEX(I.Electricity.ES5U16C2,18)="","",INDEX(I.Electricity.ES5U16C2,18))</f>
        <v/>
      </c>
      <c r="G5828" s="16"/>
      <c r="H5828" s="1" t="str">
        <f t="shared" si="175"/>
        <v>Complete</v>
      </c>
      <c r="I5828" s="68" t="s">
        <v>7088</v>
      </c>
    </row>
    <row r="5829" spans="2:9" ht="15" customHeight="1" x14ac:dyDescent="0.25">
      <c r="B5829" s="9" t="s">
        <v>7070</v>
      </c>
      <c r="C5829" s="1">
        <v>19</v>
      </c>
      <c r="D5829" s="2" t="s">
        <v>9015</v>
      </c>
      <c r="E5829" s="16"/>
      <c r="F5829" s="16" t="str">
        <f>IF(INDEX(I.Electricity.ES5U16C2,19)="","",INDEX(I.Electricity.ES5U16C2,19))</f>
        <v/>
      </c>
      <c r="G5829" s="16"/>
      <c r="H5829" s="1" t="str">
        <f t="shared" si="175"/>
        <v>Complete</v>
      </c>
      <c r="I5829" s="68" t="s">
        <v>7089</v>
      </c>
    </row>
    <row r="5830" spans="2:9" ht="15" customHeight="1" x14ac:dyDescent="0.25">
      <c r="B5830" s="9" t="s">
        <v>7070</v>
      </c>
      <c r="C5830" s="1">
        <v>20</v>
      </c>
      <c r="D5830" s="2" t="s">
        <v>9015</v>
      </c>
      <c r="E5830" s="16"/>
      <c r="F5830" s="16" t="str">
        <f>IF(INDEX(I.Electricity.ES5U16C2,20)="","",INDEX(I.Electricity.ES5U16C2,20))</f>
        <v/>
      </c>
      <c r="G5830" s="16"/>
      <c r="H5830" s="1" t="str">
        <f t="shared" si="175"/>
        <v>Complete</v>
      </c>
      <c r="I5830" s="68" t="s">
        <v>7090</v>
      </c>
    </row>
    <row r="5831" spans="2:9" ht="15" customHeight="1" x14ac:dyDescent="0.25">
      <c r="B5831" s="9" t="s">
        <v>7070</v>
      </c>
      <c r="C5831" s="1">
        <v>21</v>
      </c>
      <c r="D5831" s="2" t="s">
        <v>9015</v>
      </c>
      <c r="E5831" s="16"/>
      <c r="F5831" s="16" t="str">
        <f>IF(INDEX(I.Electricity.ES5U16C2,21)="","",INDEX(I.Electricity.ES5U16C2,21))</f>
        <v/>
      </c>
      <c r="G5831" s="16"/>
      <c r="H5831" s="1" t="str">
        <f t="shared" si="175"/>
        <v>Complete</v>
      </c>
      <c r="I5831" s="68" t="s">
        <v>7091</v>
      </c>
    </row>
    <row r="5832" spans="2:9" ht="15" customHeight="1" x14ac:dyDescent="0.25">
      <c r="B5832" s="9" t="s">
        <v>7070</v>
      </c>
      <c r="C5832" s="1">
        <v>22</v>
      </c>
      <c r="D5832" s="2" t="s">
        <v>9015</v>
      </c>
      <c r="E5832" s="16"/>
      <c r="F5832" s="16" t="str">
        <f>IF(INDEX(I.Electricity.ES5U16C2,22)="","",INDEX(I.Electricity.ES5U16C2,22))</f>
        <v/>
      </c>
      <c r="G5832" s="16"/>
      <c r="H5832" s="1" t="str">
        <f t="shared" si="175"/>
        <v>Complete</v>
      </c>
      <c r="I5832" s="68" t="s">
        <v>7092</v>
      </c>
    </row>
    <row r="5833" spans="2:9" ht="15" customHeight="1" x14ac:dyDescent="0.25">
      <c r="B5833" s="9" t="s">
        <v>7070</v>
      </c>
      <c r="C5833" s="1">
        <v>23</v>
      </c>
      <c r="D5833" s="2" t="s">
        <v>9015</v>
      </c>
      <c r="E5833" s="16"/>
      <c r="F5833" s="16" t="str">
        <f>IF(INDEX(I.Electricity.ES5U16C2,23)="","",INDEX(I.Electricity.ES5U16C2,23))</f>
        <v/>
      </c>
      <c r="G5833" s="16"/>
      <c r="H5833" s="1" t="str">
        <f t="shared" si="175"/>
        <v>Complete</v>
      </c>
      <c r="I5833" s="68" t="s">
        <v>7093</v>
      </c>
    </row>
    <row r="5834" spans="2:9" ht="15" customHeight="1" x14ac:dyDescent="0.25">
      <c r="B5834" s="7" t="s">
        <v>7070</v>
      </c>
      <c r="C5834" s="5">
        <v>24</v>
      </c>
      <c r="D5834" s="6" t="s">
        <v>9015</v>
      </c>
      <c r="E5834" s="76"/>
      <c r="F5834" s="76" t="str">
        <f>IF(INDEX(I.Electricity.ES5U16C2,24)="","",INDEX(I.Electricity.ES5U16C2,24))</f>
        <v/>
      </c>
      <c r="G5834" s="76"/>
      <c r="H5834" s="5" t="str">
        <f t="shared" si="175"/>
        <v>Complete</v>
      </c>
      <c r="I5834" s="71" t="s">
        <v>7094</v>
      </c>
    </row>
    <row r="5835" spans="2:9" ht="15" customHeight="1" x14ac:dyDescent="0.25">
      <c r="B5835" s="9" t="s">
        <v>7095</v>
      </c>
      <c r="C5835" s="1">
        <v>1</v>
      </c>
      <c r="D5835" s="2" t="s">
        <v>9016</v>
      </c>
      <c r="E5835" s="16"/>
      <c r="F5835" s="16" t="str">
        <f>IF(INDEX(I.Electricity.ES5U17C2,1)="","",INDEX(I.Electricity.ES5U17C2,1))</f>
        <v/>
      </c>
      <c r="G5835" s="16"/>
      <c r="H5835" s="1" t="str">
        <f t="shared" ref="H5835:H5858" si="176">IF(AND(I.Developer.ES5=TRUE,I.Facility.UnitCount&gt;=17,I.Developer.C2=TRUE,F5835=""),"Incomplete","Complete")</f>
        <v>Complete</v>
      </c>
      <c r="I5835" s="68" t="s">
        <v>7096</v>
      </c>
    </row>
    <row r="5836" spans="2:9" ht="15" customHeight="1" x14ac:dyDescent="0.25">
      <c r="B5836" s="9" t="s">
        <v>7095</v>
      </c>
      <c r="C5836" s="1">
        <v>2</v>
      </c>
      <c r="D5836" s="2" t="s">
        <v>9016</v>
      </c>
      <c r="E5836" s="16"/>
      <c r="F5836" s="16" t="str">
        <f>IF(INDEX(I.Electricity.ES5U17C2,2)="","",INDEX(I.Electricity.ES5U17C2,2))</f>
        <v/>
      </c>
      <c r="G5836" s="16"/>
      <c r="H5836" s="1" t="str">
        <f t="shared" si="176"/>
        <v>Complete</v>
      </c>
      <c r="I5836" s="68" t="s">
        <v>7097</v>
      </c>
    </row>
    <row r="5837" spans="2:9" ht="15" customHeight="1" x14ac:dyDescent="0.25">
      <c r="B5837" s="9" t="s">
        <v>7095</v>
      </c>
      <c r="C5837" s="1">
        <v>3</v>
      </c>
      <c r="D5837" s="2" t="s">
        <v>9016</v>
      </c>
      <c r="E5837" s="16"/>
      <c r="F5837" s="16" t="str">
        <f>IF(INDEX(I.Electricity.ES5U17C2,3)="","",INDEX(I.Electricity.ES5U17C2,3))</f>
        <v/>
      </c>
      <c r="G5837" s="16"/>
      <c r="H5837" s="1" t="str">
        <f t="shared" si="176"/>
        <v>Complete</v>
      </c>
      <c r="I5837" s="68" t="s">
        <v>7098</v>
      </c>
    </row>
    <row r="5838" spans="2:9" ht="15" customHeight="1" x14ac:dyDescent="0.25">
      <c r="B5838" s="9" t="s">
        <v>7095</v>
      </c>
      <c r="C5838" s="1">
        <v>4</v>
      </c>
      <c r="D5838" s="2" t="s">
        <v>9016</v>
      </c>
      <c r="E5838" s="16"/>
      <c r="F5838" s="16" t="str">
        <f>IF(INDEX(I.Electricity.ES5U17C2,4)="","",INDEX(I.Electricity.ES5U17C2,4))</f>
        <v/>
      </c>
      <c r="G5838" s="16"/>
      <c r="H5838" s="1" t="str">
        <f t="shared" si="176"/>
        <v>Complete</v>
      </c>
      <c r="I5838" s="68" t="s">
        <v>7099</v>
      </c>
    </row>
    <row r="5839" spans="2:9" ht="15" customHeight="1" x14ac:dyDescent="0.25">
      <c r="B5839" s="9" t="s">
        <v>7095</v>
      </c>
      <c r="C5839" s="1">
        <v>5</v>
      </c>
      <c r="D5839" s="2" t="s">
        <v>9016</v>
      </c>
      <c r="E5839" s="16"/>
      <c r="F5839" s="16" t="str">
        <f>IF(INDEX(I.Electricity.ES5U17C2,5)="","",INDEX(I.Electricity.ES5U17C2,5))</f>
        <v/>
      </c>
      <c r="G5839" s="16"/>
      <c r="H5839" s="1" t="str">
        <f t="shared" si="176"/>
        <v>Complete</v>
      </c>
      <c r="I5839" s="68" t="s">
        <v>7100</v>
      </c>
    </row>
    <row r="5840" spans="2:9" ht="15" customHeight="1" x14ac:dyDescent="0.25">
      <c r="B5840" s="9" t="s">
        <v>7095</v>
      </c>
      <c r="C5840" s="1">
        <v>6</v>
      </c>
      <c r="D5840" s="2" t="s">
        <v>9016</v>
      </c>
      <c r="E5840" s="16"/>
      <c r="F5840" s="16" t="str">
        <f>IF(INDEX(I.Electricity.ES5U17C2,6)="","",INDEX(I.Electricity.ES5U17C2,6))</f>
        <v/>
      </c>
      <c r="G5840" s="16"/>
      <c r="H5840" s="1" t="str">
        <f t="shared" si="176"/>
        <v>Complete</v>
      </c>
      <c r="I5840" s="68" t="s">
        <v>7101</v>
      </c>
    </row>
    <row r="5841" spans="2:9" ht="15" customHeight="1" x14ac:dyDescent="0.25">
      <c r="B5841" s="9" t="s">
        <v>7095</v>
      </c>
      <c r="C5841" s="1">
        <v>7</v>
      </c>
      <c r="D5841" s="2" t="s">
        <v>9016</v>
      </c>
      <c r="E5841" s="16"/>
      <c r="F5841" s="16" t="str">
        <f>IF(INDEX(I.Electricity.ES5U17C2,7)="","",INDEX(I.Electricity.ES5U17C2,7))</f>
        <v/>
      </c>
      <c r="G5841" s="16"/>
      <c r="H5841" s="1" t="str">
        <f t="shared" si="176"/>
        <v>Complete</v>
      </c>
      <c r="I5841" s="68" t="s">
        <v>7102</v>
      </c>
    </row>
    <row r="5842" spans="2:9" ht="15" customHeight="1" x14ac:dyDescent="0.25">
      <c r="B5842" s="9" t="s">
        <v>7095</v>
      </c>
      <c r="C5842" s="1">
        <v>8</v>
      </c>
      <c r="D5842" s="2" t="s">
        <v>9016</v>
      </c>
      <c r="E5842" s="16"/>
      <c r="F5842" s="16" t="str">
        <f>IF(INDEX(I.Electricity.ES5U17C2,8)="","",INDEX(I.Electricity.ES5U17C2,8))</f>
        <v/>
      </c>
      <c r="G5842" s="16"/>
      <c r="H5842" s="1" t="str">
        <f t="shared" si="176"/>
        <v>Complete</v>
      </c>
      <c r="I5842" s="68" t="s">
        <v>7103</v>
      </c>
    </row>
    <row r="5843" spans="2:9" ht="15" customHeight="1" x14ac:dyDescent="0.25">
      <c r="B5843" s="9" t="s">
        <v>7095</v>
      </c>
      <c r="C5843" s="1">
        <v>9</v>
      </c>
      <c r="D5843" s="2" t="s">
        <v>9016</v>
      </c>
      <c r="E5843" s="16"/>
      <c r="F5843" s="16" t="str">
        <f>IF(INDEX(I.Electricity.ES5U17C2,9)="","",INDEX(I.Electricity.ES5U17C2,9))</f>
        <v/>
      </c>
      <c r="G5843" s="16"/>
      <c r="H5843" s="1" t="str">
        <f t="shared" si="176"/>
        <v>Complete</v>
      </c>
      <c r="I5843" s="68" t="s">
        <v>7104</v>
      </c>
    </row>
    <row r="5844" spans="2:9" ht="15" customHeight="1" x14ac:dyDescent="0.25">
      <c r="B5844" s="9" t="s">
        <v>7095</v>
      </c>
      <c r="C5844" s="1">
        <v>10</v>
      </c>
      <c r="D5844" s="2" t="s">
        <v>9016</v>
      </c>
      <c r="E5844" s="16"/>
      <c r="F5844" s="16" t="str">
        <f>IF(INDEX(I.Electricity.ES5U17C2,10)="","",INDEX(I.Electricity.ES5U17C2,10))</f>
        <v/>
      </c>
      <c r="G5844" s="16"/>
      <c r="H5844" s="1" t="str">
        <f t="shared" si="176"/>
        <v>Complete</v>
      </c>
      <c r="I5844" s="68" t="s">
        <v>7105</v>
      </c>
    </row>
    <row r="5845" spans="2:9" ht="15" customHeight="1" x14ac:dyDescent="0.25">
      <c r="B5845" s="9" t="s">
        <v>7095</v>
      </c>
      <c r="C5845" s="1">
        <v>11</v>
      </c>
      <c r="D5845" s="2" t="s">
        <v>9016</v>
      </c>
      <c r="E5845" s="16"/>
      <c r="F5845" s="16" t="str">
        <f>IF(INDEX(I.Electricity.ES5U17C2,11)="","",INDEX(I.Electricity.ES5U17C2,11))</f>
        <v/>
      </c>
      <c r="G5845" s="16"/>
      <c r="H5845" s="1" t="str">
        <f t="shared" si="176"/>
        <v>Complete</v>
      </c>
      <c r="I5845" s="68" t="s">
        <v>7106</v>
      </c>
    </row>
    <row r="5846" spans="2:9" ht="15" customHeight="1" x14ac:dyDescent="0.25">
      <c r="B5846" s="9" t="s">
        <v>7095</v>
      </c>
      <c r="C5846" s="1">
        <v>12</v>
      </c>
      <c r="D5846" s="2" t="s">
        <v>9016</v>
      </c>
      <c r="E5846" s="16"/>
      <c r="F5846" s="16" t="str">
        <f>IF(INDEX(I.Electricity.ES5U17C2,12)="","",INDEX(I.Electricity.ES5U17C2,12))</f>
        <v/>
      </c>
      <c r="G5846" s="16"/>
      <c r="H5846" s="1" t="str">
        <f t="shared" si="176"/>
        <v>Complete</v>
      </c>
      <c r="I5846" s="68" t="s">
        <v>7107</v>
      </c>
    </row>
    <row r="5847" spans="2:9" ht="15" customHeight="1" x14ac:dyDescent="0.25">
      <c r="B5847" s="9" t="s">
        <v>7095</v>
      </c>
      <c r="C5847" s="1">
        <v>13</v>
      </c>
      <c r="D5847" s="2" t="s">
        <v>9016</v>
      </c>
      <c r="E5847" s="16"/>
      <c r="F5847" s="16" t="str">
        <f>IF(INDEX(I.Electricity.ES5U17C2,13)="","",INDEX(I.Electricity.ES5U17C2,13))</f>
        <v/>
      </c>
      <c r="G5847" s="16"/>
      <c r="H5847" s="1" t="str">
        <f t="shared" si="176"/>
        <v>Complete</v>
      </c>
      <c r="I5847" s="68" t="s">
        <v>7108</v>
      </c>
    </row>
    <row r="5848" spans="2:9" ht="15" customHeight="1" x14ac:dyDescent="0.25">
      <c r="B5848" s="9" t="s">
        <v>7095</v>
      </c>
      <c r="C5848" s="1">
        <v>14</v>
      </c>
      <c r="D5848" s="2" t="s">
        <v>9016</v>
      </c>
      <c r="E5848" s="16"/>
      <c r="F5848" s="16" t="str">
        <f>IF(INDEX(I.Electricity.ES5U17C2,14)="","",INDEX(I.Electricity.ES5U17C2,14))</f>
        <v/>
      </c>
      <c r="G5848" s="16"/>
      <c r="H5848" s="1" t="str">
        <f t="shared" si="176"/>
        <v>Complete</v>
      </c>
      <c r="I5848" s="68" t="s">
        <v>7109</v>
      </c>
    </row>
    <row r="5849" spans="2:9" ht="15" customHeight="1" x14ac:dyDescent="0.25">
      <c r="B5849" s="9" t="s">
        <v>7095</v>
      </c>
      <c r="C5849" s="1">
        <v>15</v>
      </c>
      <c r="D5849" s="2" t="s">
        <v>9016</v>
      </c>
      <c r="E5849" s="16"/>
      <c r="F5849" s="16" t="str">
        <f>IF(INDEX(I.Electricity.ES5U17C2,15)="","",INDEX(I.Electricity.ES5U17C2,15))</f>
        <v/>
      </c>
      <c r="G5849" s="16"/>
      <c r="H5849" s="1" t="str">
        <f t="shared" si="176"/>
        <v>Complete</v>
      </c>
      <c r="I5849" s="68" t="s">
        <v>7110</v>
      </c>
    </row>
    <row r="5850" spans="2:9" ht="15" customHeight="1" x14ac:dyDescent="0.25">
      <c r="B5850" s="9" t="s">
        <v>7095</v>
      </c>
      <c r="C5850" s="1">
        <v>16</v>
      </c>
      <c r="D5850" s="2" t="s">
        <v>9016</v>
      </c>
      <c r="E5850" s="16"/>
      <c r="F5850" s="16" t="str">
        <f>IF(INDEX(I.Electricity.ES5U17C2,16)="","",INDEX(I.Electricity.ES5U17C2,16))</f>
        <v/>
      </c>
      <c r="G5850" s="16"/>
      <c r="H5850" s="1" t="str">
        <f t="shared" si="176"/>
        <v>Complete</v>
      </c>
      <c r="I5850" s="68" t="s">
        <v>7111</v>
      </c>
    </row>
    <row r="5851" spans="2:9" ht="15" customHeight="1" x14ac:dyDescent="0.25">
      <c r="B5851" s="9" t="s">
        <v>7095</v>
      </c>
      <c r="C5851" s="1">
        <v>17</v>
      </c>
      <c r="D5851" s="2" t="s">
        <v>9016</v>
      </c>
      <c r="E5851" s="16"/>
      <c r="F5851" s="16" t="str">
        <f>IF(INDEX(I.Electricity.ES5U17C2,17)="","",INDEX(I.Electricity.ES5U17C2,17))</f>
        <v/>
      </c>
      <c r="G5851" s="16"/>
      <c r="H5851" s="1" t="str">
        <f t="shared" si="176"/>
        <v>Complete</v>
      </c>
      <c r="I5851" s="68" t="s">
        <v>7112</v>
      </c>
    </row>
    <row r="5852" spans="2:9" ht="15" customHeight="1" x14ac:dyDescent="0.25">
      <c r="B5852" s="9" t="s">
        <v>7095</v>
      </c>
      <c r="C5852" s="1">
        <v>18</v>
      </c>
      <c r="D5852" s="2" t="s">
        <v>9016</v>
      </c>
      <c r="E5852" s="16"/>
      <c r="F5852" s="16" t="str">
        <f>IF(INDEX(I.Electricity.ES5U17C2,18)="","",INDEX(I.Electricity.ES5U17C2,18))</f>
        <v/>
      </c>
      <c r="G5852" s="16"/>
      <c r="H5852" s="1" t="str">
        <f t="shared" si="176"/>
        <v>Complete</v>
      </c>
      <c r="I5852" s="68" t="s">
        <v>7113</v>
      </c>
    </row>
    <row r="5853" spans="2:9" ht="15" customHeight="1" x14ac:dyDescent="0.25">
      <c r="B5853" s="9" t="s">
        <v>7095</v>
      </c>
      <c r="C5853" s="1">
        <v>19</v>
      </c>
      <c r="D5853" s="2" t="s">
        <v>9016</v>
      </c>
      <c r="E5853" s="16"/>
      <c r="F5853" s="16" t="str">
        <f>IF(INDEX(I.Electricity.ES5U17C2,19)="","",INDEX(I.Electricity.ES5U17C2,19))</f>
        <v/>
      </c>
      <c r="G5853" s="16"/>
      <c r="H5853" s="1" t="str">
        <f t="shared" si="176"/>
        <v>Complete</v>
      </c>
      <c r="I5853" s="68" t="s">
        <v>7114</v>
      </c>
    </row>
    <row r="5854" spans="2:9" ht="15" customHeight="1" x14ac:dyDescent="0.25">
      <c r="B5854" s="9" t="s">
        <v>7095</v>
      </c>
      <c r="C5854" s="1">
        <v>20</v>
      </c>
      <c r="D5854" s="2" t="s">
        <v>9016</v>
      </c>
      <c r="E5854" s="16"/>
      <c r="F5854" s="16" t="str">
        <f>IF(INDEX(I.Electricity.ES5U17C2,20)="","",INDEX(I.Electricity.ES5U17C2,20))</f>
        <v/>
      </c>
      <c r="G5854" s="16"/>
      <c r="H5854" s="1" t="str">
        <f t="shared" si="176"/>
        <v>Complete</v>
      </c>
      <c r="I5854" s="68" t="s">
        <v>7115</v>
      </c>
    </row>
    <row r="5855" spans="2:9" ht="15" customHeight="1" x14ac:dyDescent="0.25">
      <c r="B5855" s="9" t="s">
        <v>7095</v>
      </c>
      <c r="C5855" s="1">
        <v>21</v>
      </c>
      <c r="D5855" s="2" t="s">
        <v>9016</v>
      </c>
      <c r="E5855" s="16"/>
      <c r="F5855" s="16" t="str">
        <f>IF(INDEX(I.Electricity.ES5U17C2,21)="","",INDEX(I.Electricity.ES5U17C2,21))</f>
        <v/>
      </c>
      <c r="G5855" s="16"/>
      <c r="H5855" s="1" t="str">
        <f t="shared" si="176"/>
        <v>Complete</v>
      </c>
      <c r="I5855" s="68" t="s">
        <v>7116</v>
      </c>
    </row>
    <row r="5856" spans="2:9" ht="15" customHeight="1" x14ac:dyDescent="0.25">
      <c r="B5856" s="9" t="s">
        <v>7095</v>
      </c>
      <c r="C5856" s="1">
        <v>22</v>
      </c>
      <c r="D5856" s="2" t="s">
        <v>9016</v>
      </c>
      <c r="E5856" s="16"/>
      <c r="F5856" s="16" t="str">
        <f>IF(INDEX(I.Electricity.ES5U17C2,22)="","",INDEX(I.Electricity.ES5U17C2,22))</f>
        <v/>
      </c>
      <c r="G5856" s="16"/>
      <c r="H5856" s="1" t="str">
        <f t="shared" si="176"/>
        <v>Complete</v>
      </c>
      <c r="I5856" s="68" t="s">
        <v>7117</v>
      </c>
    </row>
    <row r="5857" spans="2:9" ht="15" customHeight="1" x14ac:dyDescent="0.25">
      <c r="B5857" s="9" t="s">
        <v>7095</v>
      </c>
      <c r="C5857" s="1">
        <v>23</v>
      </c>
      <c r="D5857" s="2" t="s">
        <v>9016</v>
      </c>
      <c r="E5857" s="16"/>
      <c r="F5857" s="16" t="str">
        <f>IF(INDEX(I.Electricity.ES5U17C2,23)="","",INDEX(I.Electricity.ES5U17C2,23))</f>
        <v/>
      </c>
      <c r="G5857" s="16"/>
      <c r="H5857" s="1" t="str">
        <f t="shared" si="176"/>
        <v>Complete</v>
      </c>
      <c r="I5857" s="68" t="s">
        <v>7118</v>
      </c>
    </row>
    <row r="5858" spans="2:9" ht="15" customHeight="1" x14ac:dyDescent="0.25">
      <c r="B5858" s="7" t="s">
        <v>7095</v>
      </c>
      <c r="C5858" s="5">
        <v>24</v>
      </c>
      <c r="D5858" s="6" t="s">
        <v>9016</v>
      </c>
      <c r="E5858" s="76"/>
      <c r="F5858" s="76" t="str">
        <f>IF(INDEX(I.Electricity.ES5U17C2,24)="","",INDEX(I.Electricity.ES5U17C2,24))</f>
        <v/>
      </c>
      <c r="G5858" s="76"/>
      <c r="H5858" s="5" t="str">
        <f t="shared" si="176"/>
        <v>Complete</v>
      </c>
      <c r="I5858" s="71" t="s">
        <v>7119</v>
      </c>
    </row>
    <row r="5859" spans="2:9" ht="15" customHeight="1" x14ac:dyDescent="0.25">
      <c r="B5859" s="9" t="s">
        <v>7120</v>
      </c>
      <c r="C5859" s="1">
        <v>1</v>
      </c>
      <c r="D5859" s="2" t="s">
        <v>9017</v>
      </c>
      <c r="E5859" s="16"/>
      <c r="F5859" s="16" t="str">
        <f>IF(INDEX(I.Electricity.ES5U18C2,1)="","",INDEX(I.Electricity.ES5U18C2,1))</f>
        <v/>
      </c>
      <c r="G5859" s="16"/>
      <c r="H5859" s="1" t="str">
        <f t="shared" ref="H5859:H5882" si="177">IF(AND(I.Developer.ES5=TRUE,I.Facility.UnitCount&gt;=18,I.Developer.C2=TRUE,F5859=""),"Incomplete","Complete")</f>
        <v>Complete</v>
      </c>
      <c r="I5859" s="68" t="s">
        <v>7121</v>
      </c>
    </row>
    <row r="5860" spans="2:9" ht="15" customHeight="1" x14ac:dyDescent="0.25">
      <c r="B5860" s="9" t="s">
        <v>7120</v>
      </c>
      <c r="C5860" s="1">
        <v>2</v>
      </c>
      <c r="D5860" s="2" t="s">
        <v>9017</v>
      </c>
      <c r="E5860" s="16"/>
      <c r="F5860" s="16" t="str">
        <f>IF(INDEX(I.Electricity.ES5U18C2,2)="","",INDEX(I.Electricity.ES5U18C2,2))</f>
        <v/>
      </c>
      <c r="G5860" s="16"/>
      <c r="H5860" s="1" t="str">
        <f t="shared" si="177"/>
        <v>Complete</v>
      </c>
      <c r="I5860" s="68" t="s">
        <v>7122</v>
      </c>
    </row>
    <row r="5861" spans="2:9" ht="15" customHeight="1" x14ac:dyDescent="0.25">
      <c r="B5861" s="9" t="s">
        <v>7120</v>
      </c>
      <c r="C5861" s="1">
        <v>3</v>
      </c>
      <c r="D5861" s="2" t="s">
        <v>9017</v>
      </c>
      <c r="E5861" s="16"/>
      <c r="F5861" s="16" t="str">
        <f>IF(INDEX(I.Electricity.ES5U18C2,3)="","",INDEX(I.Electricity.ES5U18C2,3))</f>
        <v/>
      </c>
      <c r="G5861" s="16"/>
      <c r="H5861" s="1" t="str">
        <f t="shared" si="177"/>
        <v>Complete</v>
      </c>
      <c r="I5861" s="68" t="s">
        <v>7123</v>
      </c>
    </row>
    <row r="5862" spans="2:9" ht="15" customHeight="1" x14ac:dyDescent="0.25">
      <c r="B5862" s="9" t="s">
        <v>7120</v>
      </c>
      <c r="C5862" s="1">
        <v>4</v>
      </c>
      <c r="D5862" s="2" t="s">
        <v>9017</v>
      </c>
      <c r="E5862" s="16"/>
      <c r="F5862" s="16" t="str">
        <f>IF(INDEX(I.Electricity.ES5U18C2,4)="","",INDEX(I.Electricity.ES5U18C2,4))</f>
        <v/>
      </c>
      <c r="G5862" s="16"/>
      <c r="H5862" s="1" t="str">
        <f t="shared" si="177"/>
        <v>Complete</v>
      </c>
      <c r="I5862" s="68" t="s">
        <v>7124</v>
      </c>
    </row>
    <row r="5863" spans="2:9" ht="15" customHeight="1" x14ac:dyDescent="0.25">
      <c r="B5863" s="9" t="s">
        <v>7120</v>
      </c>
      <c r="C5863" s="1">
        <v>5</v>
      </c>
      <c r="D5863" s="2" t="s">
        <v>9017</v>
      </c>
      <c r="E5863" s="16"/>
      <c r="F5863" s="16" t="str">
        <f>IF(INDEX(I.Electricity.ES5U18C2,5)="","",INDEX(I.Electricity.ES5U18C2,5))</f>
        <v/>
      </c>
      <c r="G5863" s="16"/>
      <c r="H5863" s="1" t="str">
        <f t="shared" si="177"/>
        <v>Complete</v>
      </c>
      <c r="I5863" s="68" t="s">
        <v>7125</v>
      </c>
    </row>
    <row r="5864" spans="2:9" ht="15" customHeight="1" x14ac:dyDescent="0.25">
      <c r="B5864" s="9" t="s">
        <v>7120</v>
      </c>
      <c r="C5864" s="1">
        <v>6</v>
      </c>
      <c r="D5864" s="2" t="s">
        <v>9017</v>
      </c>
      <c r="E5864" s="16"/>
      <c r="F5864" s="16" t="str">
        <f>IF(INDEX(I.Electricity.ES5U18C2,6)="","",INDEX(I.Electricity.ES5U18C2,6))</f>
        <v/>
      </c>
      <c r="G5864" s="16"/>
      <c r="H5864" s="1" t="str">
        <f t="shared" si="177"/>
        <v>Complete</v>
      </c>
      <c r="I5864" s="68" t="s">
        <v>7126</v>
      </c>
    </row>
    <row r="5865" spans="2:9" ht="15" customHeight="1" x14ac:dyDescent="0.25">
      <c r="B5865" s="9" t="s">
        <v>7120</v>
      </c>
      <c r="C5865" s="1">
        <v>7</v>
      </c>
      <c r="D5865" s="2" t="s">
        <v>9017</v>
      </c>
      <c r="E5865" s="16"/>
      <c r="F5865" s="16" t="str">
        <f>IF(INDEX(I.Electricity.ES5U18C2,7)="","",INDEX(I.Electricity.ES5U18C2,7))</f>
        <v/>
      </c>
      <c r="G5865" s="16"/>
      <c r="H5865" s="1" t="str">
        <f t="shared" si="177"/>
        <v>Complete</v>
      </c>
      <c r="I5865" s="68" t="s">
        <v>7127</v>
      </c>
    </row>
    <row r="5866" spans="2:9" ht="15" customHeight="1" x14ac:dyDescent="0.25">
      <c r="B5866" s="9" t="s">
        <v>7120</v>
      </c>
      <c r="C5866" s="1">
        <v>8</v>
      </c>
      <c r="D5866" s="2" t="s">
        <v>9017</v>
      </c>
      <c r="E5866" s="16"/>
      <c r="F5866" s="16" t="str">
        <f>IF(INDEX(I.Electricity.ES5U18C2,8)="","",INDEX(I.Electricity.ES5U18C2,8))</f>
        <v/>
      </c>
      <c r="G5866" s="16"/>
      <c r="H5866" s="1" t="str">
        <f t="shared" si="177"/>
        <v>Complete</v>
      </c>
      <c r="I5866" s="68" t="s">
        <v>7128</v>
      </c>
    </row>
    <row r="5867" spans="2:9" ht="15" customHeight="1" x14ac:dyDescent="0.25">
      <c r="B5867" s="9" t="s">
        <v>7120</v>
      </c>
      <c r="C5867" s="1">
        <v>9</v>
      </c>
      <c r="D5867" s="2" t="s">
        <v>9017</v>
      </c>
      <c r="E5867" s="16"/>
      <c r="F5867" s="16" t="str">
        <f>IF(INDEX(I.Electricity.ES5U18C2,9)="","",INDEX(I.Electricity.ES5U18C2,9))</f>
        <v/>
      </c>
      <c r="G5867" s="16"/>
      <c r="H5867" s="1" t="str">
        <f t="shared" si="177"/>
        <v>Complete</v>
      </c>
      <c r="I5867" s="68" t="s">
        <v>7129</v>
      </c>
    </row>
    <row r="5868" spans="2:9" ht="15" customHeight="1" x14ac:dyDescent="0.25">
      <c r="B5868" s="9" t="s">
        <v>7120</v>
      </c>
      <c r="C5868" s="1">
        <v>10</v>
      </c>
      <c r="D5868" s="2" t="s">
        <v>9017</v>
      </c>
      <c r="E5868" s="16"/>
      <c r="F5868" s="16" t="str">
        <f>IF(INDEX(I.Electricity.ES5U18C2,10)="","",INDEX(I.Electricity.ES5U18C2,10))</f>
        <v/>
      </c>
      <c r="G5868" s="16"/>
      <c r="H5868" s="1" t="str">
        <f t="shared" si="177"/>
        <v>Complete</v>
      </c>
      <c r="I5868" s="68" t="s">
        <v>7130</v>
      </c>
    </row>
    <row r="5869" spans="2:9" ht="15" customHeight="1" x14ac:dyDescent="0.25">
      <c r="B5869" s="9" t="s">
        <v>7120</v>
      </c>
      <c r="C5869" s="1">
        <v>11</v>
      </c>
      <c r="D5869" s="2" t="s">
        <v>9017</v>
      </c>
      <c r="E5869" s="16"/>
      <c r="F5869" s="16" t="str">
        <f>IF(INDEX(I.Electricity.ES5U18C2,11)="","",INDEX(I.Electricity.ES5U18C2,11))</f>
        <v/>
      </c>
      <c r="G5869" s="16"/>
      <c r="H5869" s="1" t="str">
        <f t="shared" si="177"/>
        <v>Complete</v>
      </c>
      <c r="I5869" s="68" t="s">
        <v>7131</v>
      </c>
    </row>
    <row r="5870" spans="2:9" ht="15" customHeight="1" x14ac:dyDescent="0.25">
      <c r="B5870" s="9" t="s">
        <v>7120</v>
      </c>
      <c r="C5870" s="1">
        <v>12</v>
      </c>
      <c r="D5870" s="2" t="s">
        <v>9017</v>
      </c>
      <c r="E5870" s="16"/>
      <c r="F5870" s="16" t="str">
        <f>IF(INDEX(I.Electricity.ES5U18C2,12)="","",INDEX(I.Electricity.ES5U18C2,12))</f>
        <v/>
      </c>
      <c r="G5870" s="16"/>
      <c r="H5870" s="1" t="str">
        <f t="shared" si="177"/>
        <v>Complete</v>
      </c>
      <c r="I5870" s="68" t="s">
        <v>7132</v>
      </c>
    </row>
    <row r="5871" spans="2:9" ht="15" customHeight="1" x14ac:dyDescent="0.25">
      <c r="B5871" s="9" t="s">
        <v>7120</v>
      </c>
      <c r="C5871" s="1">
        <v>13</v>
      </c>
      <c r="D5871" s="2" t="s">
        <v>9017</v>
      </c>
      <c r="E5871" s="16"/>
      <c r="F5871" s="16" t="str">
        <f>IF(INDEX(I.Electricity.ES5U18C2,13)="","",INDEX(I.Electricity.ES5U18C2,13))</f>
        <v/>
      </c>
      <c r="G5871" s="16"/>
      <c r="H5871" s="1" t="str">
        <f t="shared" si="177"/>
        <v>Complete</v>
      </c>
      <c r="I5871" s="68" t="s">
        <v>7133</v>
      </c>
    </row>
    <row r="5872" spans="2:9" ht="15" customHeight="1" x14ac:dyDescent="0.25">
      <c r="B5872" s="9" t="s">
        <v>7120</v>
      </c>
      <c r="C5872" s="1">
        <v>14</v>
      </c>
      <c r="D5872" s="2" t="s">
        <v>9017</v>
      </c>
      <c r="E5872" s="16"/>
      <c r="F5872" s="16" t="str">
        <f>IF(INDEX(I.Electricity.ES5U18C2,14)="","",INDEX(I.Electricity.ES5U18C2,14))</f>
        <v/>
      </c>
      <c r="G5872" s="16"/>
      <c r="H5872" s="1" t="str">
        <f t="shared" si="177"/>
        <v>Complete</v>
      </c>
      <c r="I5872" s="68" t="s">
        <v>7134</v>
      </c>
    </row>
    <row r="5873" spans="2:9" ht="15" customHeight="1" x14ac:dyDescent="0.25">
      <c r="B5873" s="9" t="s">
        <v>7120</v>
      </c>
      <c r="C5873" s="1">
        <v>15</v>
      </c>
      <c r="D5873" s="2" t="s">
        <v>9017</v>
      </c>
      <c r="E5873" s="16"/>
      <c r="F5873" s="16" t="str">
        <f>IF(INDEX(I.Electricity.ES5U18C2,15)="","",INDEX(I.Electricity.ES5U18C2,15))</f>
        <v/>
      </c>
      <c r="G5873" s="16"/>
      <c r="H5873" s="1" t="str">
        <f t="shared" si="177"/>
        <v>Complete</v>
      </c>
      <c r="I5873" s="68" t="s">
        <v>7135</v>
      </c>
    </row>
    <row r="5874" spans="2:9" ht="15" customHeight="1" x14ac:dyDescent="0.25">
      <c r="B5874" s="9" t="s">
        <v>7120</v>
      </c>
      <c r="C5874" s="1">
        <v>16</v>
      </c>
      <c r="D5874" s="2" t="s">
        <v>9017</v>
      </c>
      <c r="E5874" s="16"/>
      <c r="F5874" s="16" t="str">
        <f>IF(INDEX(I.Electricity.ES5U18C2,16)="","",INDEX(I.Electricity.ES5U18C2,16))</f>
        <v/>
      </c>
      <c r="G5874" s="16"/>
      <c r="H5874" s="1" t="str">
        <f t="shared" si="177"/>
        <v>Complete</v>
      </c>
      <c r="I5874" s="68" t="s">
        <v>7136</v>
      </c>
    </row>
    <row r="5875" spans="2:9" ht="15" customHeight="1" x14ac:dyDescent="0.25">
      <c r="B5875" s="9" t="s">
        <v>7120</v>
      </c>
      <c r="C5875" s="1">
        <v>17</v>
      </c>
      <c r="D5875" s="2" t="s">
        <v>9017</v>
      </c>
      <c r="E5875" s="16"/>
      <c r="F5875" s="16" t="str">
        <f>IF(INDEX(I.Electricity.ES5U18C2,17)="","",INDEX(I.Electricity.ES5U18C2,17))</f>
        <v/>
      </c>
      <c r="G5875" s="16"/>
      <c r="H5875" s="1" t="str">
        <f t="shared" si="177"/>
        <v>Complete</v>
      </c>
      <c r="I5875" s="68" t="s">
        <v>7137</v>
      </c>
    </row>
    <row r="5876" spans="2:9" ht="15" customHeight="1" x14ac:dyDescent="0.25">
      <c r="B5876" s="9" t="s">
        <v>7120</v>
      </c>
      <c r="C5876" s="1">
        <v>18</v>
      </c>
      <c r="D5876" s="2" t="s">
        <v>9017</v>
      </c>
      <c r="E5876" s="16"/>
      <c r="F5876" s="16" t="str">
        <f>IF(INDEX(I.Electricity.ES5U18C2,18)="","",INDEX(I.Electricity.ES5U18C2,18))</f>
        <v/>
      </c>
      <c r="G5876" s="16"/>
      <c r="H5876" s="1" t="str">
        <f t="shared" si="177"/>
        <v>Complete</v>
      </c>
      <c r="I5876" s="68" t="s">
        <v>7138</v>
      </c>
    </row>
    <row r="5877" spans="2:9" ht="15" customHeight="1" x14ac:dyDescent="0.25">
      <c r="B5877" s="9" t="s">
        <v>7120</v>
      </c>
      <c r="C5877" s="1">
        <v>19</v>
      </c>
      <c r="D5877" s="2" t="s">
        <v>9017</v>
      </c>
      <c r="E5877" s="16"/>
      <c r="F5877" s="16" t="str">
        <f>IF(INDEX(I.Electricity.ES5U18C2,19)="","",INDEX(I.Electricity.ES5U18C2,19))</f>
        <v/>
      </c>
      <c r="G5877" s="16"/>
      <c r="H5877" s="1" t="str">
        <f t="shared" si="177"/>
        <v>Complete</v>
      </c>
      <c r="I5877" s="68" t="s">
        <v>7139</v>
      </c>
    </row>
    <row r="5878" spans="2:9" ht="15" customHeight="1" x14ac:dyDescent="0.25">
      <c r="B5878" s="9" t="s">
        <v>7120</v>
      </c>
      <c r="C5878" s="1">
        <v>20</v>
      </c>
      <c r="D5878" s="2" t="s">
        <v>9017</v>
      </c>
      <c r="E5878" s="16"/>
      <c r="F5878" s="16" t="str">
        <f>IF(INDEX(I.Electricity.ES5U18C2,20)="","",INDEX(I.Electricity.ES5U18C2,20))</f>
        <v/>
      </c>
      <c r="G5878" s="16"/>
      <c r="H5878" s="1" t="str">
        <f t="shared" si="177"/>
        <v>Complete</v>
      </c>
      <c r="I5878" s="68" t="s">
        <v>7140</v>
      </c>
    </row>
    <row r="5879" spans="2:9" ht="15" customHeight="1" x14ac:dyDescent="0.25">
      <c r="B5879" s="9" t="s">
        <v>7120</v>
      </c>
      <c r="C5879" s="1">
        <v>21</v>
      </c>
      <c r="D5879" s="2" t="s">
        <v>9017</v>
      </c>
      <c r="E5879" s="16"/>
      <c r="F5879" s="16" t="str">
        <f>IF(INDEX(I.Electricity.ES5U18C2,21)="","",INDEX(I.Electricity.ES5U18C2,21))</f>
        <v/>
      </c>
      <c r="G5879" s="16"/>
      <c r="H5879" s="1" t="str">
        <f t="shared" si="177"/>
        <v>Complete</v>
      </c>
      <c r="I5879" s="68" t="s">
        <v>7141</v>
      </c>
    </row>
    <row r="5880" spans="2:9" ht="15" customHeight="1" x14ac:dyDescent="0.25">
      <c r="B5880" s="9" t="s">
        <v>7120</v>
      </c>
      <c r="C5880" s="1">
        <v>22</v>
      </c>
      <c r="D5880" s="2" t="s">
        <v>9017</v>
      </c>
      <c r="E5880" s="16"/>
      <c r="F5880" s="16" t="str">
        <f>IF(INDEX(I.Electricity.ES5U18C2,22)="","",INDEX(I.Electricity.ES5U18C2,22))</f>
        <v/>
      </c>
      <c r="G5880" s="16"/>
      <c r="H5880" s="1" t="str">
        <f t="shared" si="177"/>
        <v>Complete</v>
      </c>
      <c r="I5880" s="68" t="s">
        <v>7142</v>
      </c>
    </row>
    <row r="5881" spans="2:9" ht="15" customHeight="1" x14ac:dyDescent="0.25">
      <c r="B5881" s="9" t="s">
        <v>7120</v>
      </c>
      <c r="C5881" s="1">
        <v>23</v>
      </c>
      <c r="D5881" s="2" t="s">
        <v>9017</v>
      </c>
      <c r="E5881" s="16"/>
      <c r="F5881" s="16" t="str">
        <f>IF(INDEX(I.Electricity.ES5U18C2,23)="","",INDEX(I.Electricity.ES5U18C2,23))</f>
        <v/>
      </c>
      <c r="G5881" s="16"/>
      <c r="H5881" s="1" t="str">
        <f t="shared" si="177"/>
        <v>Complete</v>
      </c>
      <c r="I5881" s="68" t="s">
        <v>7143</v>
      </c>
    </row>
    <row r="5882" spans="2:9" ht="15" customHeight="1" x14ac:dyDescent="0.25">
      <c r="B5882" s="7" t="s">
        <v>7120</v>
      </c>
      <c r="C5882" s="5">
        <v>24</v>
      </c>
      <c r="D5882" s="6" t="s">
        <v>9017</v>
      </c>
      <c r="E5882" s="76"/>
      <c r="F5882" s="76" t="str">
        <f>IF(INDEX(I.Electricity.ES5U18C2,24)="","",INDEX(I.Electricity.ES5U18C2,24))</f>
        <v/>
      </c>
      <c r="G5882" s="76"/>
      <c r="H5882" s="5" t="str">
        <f t="shared" si="177"/>
        <v>Complete</v>
      </c>
      <c r="I5882" s="71" t="s">
        <v>7144</v>
      </c>
    </row>
    <row r="5883" spans="2:9" ht="15" customHeight="1" x14ac:dyDescent="0.25">
      <c r="B5883" s="9" t="s">
        <v>7145</v>
      </c>
      <c r="C5883" s="1">
        <v>1</v>
      </c>
      <c r="D5883" s="2" t="s">
        <v>9018</v>
      </c>
      <c r="E5883" s="16"/>
      <c r="F5883" s="16" t="str">
        <f>IF(INDEX(I.Electricity.ES5U19C2,1)="","",INDEX(I.Electricity.ES5U19C2,1))</f>
        <v/>
      </c>
      <c r="G5883" s="16"/>
      <c r="H5883" s="1" t="str">
        <f t="shared" ref="H5883:H5906" si="178">IF(AND(I.Developer.ES5=TRUE,I.Facility.UnitCount&gt;=19,I.Developer.C2=TRUE,F5883=""),"Incomplete","Complete")</f>
        <v>Complete</v>
      </c>
      <c r="I5883" s="68" t="s">
        <v>7146</v>
      </c>
    </row>
    <row r="5884" spans="2:9" ht="15" customHeight="1" x14ac:dyDescent="0.25">
      <c r="B5884" s="9" t="s">
        <v>7145</v>
      </c>
      <c r="C5884" s="1">
        <v>2</v>
      </c>
      <c r="D5884" s="2" t="s">
        <v>9018</v>
      </c>
      <c r="E5884" s="16"/>
      <c r="F5884" s="16" t="str">
        <f>IF(INDEX(I.Electricity.ES5U19C2,2)="","",INDEX(I.Electricity.ES5U19C2,2))</f>
        <v/>
      </c>
      <c r="G5884" s="16"/>
      <c r="H5884" s="1" t="str">
        <f t="shared" si="178"/>
        <v>Complete</v>
      </c>
      <c r="I5884" s="68" t="s">
        <v>7147</v>
      </c>
    </row>
    <row r="5885" spans="2:9" ht="15" customHeight="1" x14ac:dyDescent="0.25">
      <c r="B5885" s="9" t="s">
        <v>7145</v>
      </c>
      <c r="C5885" s="1">
        <v>3</v>
      </c>
      <c r="D5885" s="2" t="s">
        <v>9018</v>
      </c>
      <c r="E5885" s="16"/>
      <c r="F5885" s="16" t="str">
        <f>IF(INDEX(I.Electricity.ES5U19C2,3)="","",INDEX(I.Electricity.ES5U19C2,3))</f>
        <v/>
      </c>
      <c r="G5885" s="16"/>
      <c r="H5885" s="1" t="str">
        <f t="shared" si="178"/>
        <v>Complete</v>
      </c>
      <c r="I5885" s="68" t="s">
        <v>7148</v>
      </c>
    </row>
    <row r="5886" spans="2:9" ht="15" customHeight="1" x14ac:dyDescent="0.25">
      <c r="B5886" s="9" t="s">
        <v>7145</v>
      </c>
      <c r="C5886" s="1">
        <v>4</v>
      </c>
      <c r="D5886" s="2" t="s">
        <v>9018</v>
      </c>
      <c r="E5886" s="16"/>
      <c r="F5886" s="16" t="str">
        <f>IF(INDEX(I.Electricity.ES5U19C2,4)="","",INDEX(I.Electricity.ES5U19C2,4))</f>
        <v/>
      </c>
      <c r="G5886" s="16"/>
      <c r="H5886" s="1" t="str">
        <f t="shared" si="178"/>
        <v>Complete</v>
      </c>
      <c r="I5886" s="68" t="s">
        <v>7149</v>
      </c>
    </row>
    <row r="5887" spans="2:9" ht="15" customHeight="1" x14ac:dyDescent="0.25">
      <c r="B5887" s="9" t="s">
        <v>7145</v>
      </c>
      <c r="C5887" s="1">
        <v>5</v>
      </c>
      <c r="D5887" s="2" t="s">
        <v>9018</v>
      </c>
      <c r="E5887" s="16"/>
      <c r="F5887" s="16" t="str">
        <f>IF(INDEX(I.Electricity.ES5U19C2,5)="","",INDEX(I.Electricity.ES5U19C2,5))</f>
        <v/>
      </c>
      <c r="G5887" s="16"/>
      <c r="H5887" s="1" t="str">
        <f t="shared" si="178"/>
        <v>Complete</v>
      </c>
      <c r="I5887" s="68" t="s">
        <v>7150</v>
      </c>
    </row>
    <row r="5888" spans="2:9" ht="15" customHeight="1" x14ac:dyDescent="0.25">
      <c r="B5888" s="9" t="s">
        <v>7145</v>
      </c>
      <c r="C5888" s="1">
        <v>6</v>
      </c>
      <c r="D5888" s="2" t="s">
        <v>9018</v>
      </c>
      <c r="E5888" s="16"/>
      <c r="F5888" s="16" t="str">
        <f>IF(INDEX(I.Electricity.ES5U19C2,6)="","",INDEX(I.Electricity.ES5U19C2,6))</f>
        <v/>
      </c>
      <c r="G5888" s="16"/>
      <c r="H5888" s="1" t="str">
        <f t="shared" si="178"/>
        <v>Complete</v>
      </c>
      <c r="I5888" s="68" t="s">
        <v>7151</v>
      </c>
    </row>
    <row r="5889" spans="2:9" ht="15" customHeight="1" x14ac:dyDescent="0.25">
      <c r="B5889" s="9" t="s">
        <v>7145</v>
      </c>
      <c r="C5889" s="1">
        <v>7</v>
      </c>
      <c r="D5889" s="2" t="s">
        <v>9018</v>
      </c>
      <c r="E5889" s="16"/>
      <c r="F5889" s="16" t="str">
        <f>IF(INDEX(I.Electricity.ES5U19C2,7)="","",INDEX(I.Electricity.ES5U19C2,7))</f>
        <v/>
      </c>
      <c r="G5889" s="16"/>
      <c r="H5889" s="1" t="str">
        <f t="shared" si="178"/>
        <v>Complete</v>
      </c>
      <c r="I5889" s="68" t="s">
        <v>7152</v>
      </c>
    </row>
    <row r="5890" spans="2:9" ht="15" customHeight="1" x14ac:dyDescent="0.25">
      <c r="B5890" s="9" t="s">
        <v>7145</v>
      </c>
      <c r="C5890" s="1">
        <v>8</v>
      </c>
      <c r="D5890" s="2" t="s">
        <v>9018</v>
      </c>
      <c r="E5890" s="16"/>
      <c r="F5890" s="16" t="str">
        <f>IF(INDEX(I.Electricity.ES5U19C2,8)="","",INDEX(I.Electricity.ES5U19C2,8))</f>
        <v/>
      </c>
      <c r="G5890" s="16"/>
      <c r="H5890" s="1" t="str">
        <f t="shared" si="178"/>
        <v>Complete</v>
      </c>
      <c r="I5890" s="68" t="s">
        <v>7153</v>
      </c>
    </row>
    <row r="5891" spans="2:9" ht="15" customHeight="1" x14ac:dyDescent="0.25">
      <c r="B5891" s="9" t="s">
        <v>7145</v>
      </c>
      <c r="C5891" s="1">
        <v>9</v>
      </c>
      <c r="D5891" s="2" t="s">
        <v>9018</v>
      </c>
      <c r="E5891" s="16"/>
      <c r="F5891" s="16" t="str">
        <f>IF(INDEX(I.Electricity.ES5U19C2,9)="","",INDEX(I.Electricity.ES5U19C2,9))</f>
        <v/>
      </c>
      <c r="G5891" s="16"/>
      <c r="H5891" s="1" t="str">
        <f t="shared" si="178"/>
        <v>Complete</v>
      </c>
      <c r="I5891" s="68" t="s">
        <v>7154</v>
      </c>
    </row>
    <row r="5892" spans="2:9" ht="15" customHeight="1" x14ac:dyDescent="0.25">
      <c r="B5892" s="9" t="s">
        <v>7145</v>
      </c>
      <c r="C5892" s="1">
        <v>10</v>
      </c>
      <c r="D5892" s="2" t="s">
        <v>9018</v>
      </c>
      <c r="E5892" s="16"/>
      <c r="F5892" s="16" t="str">
        <f>IF(INDEX(I.Electricity.ES5U19C2,10)="","",INDEX(I.Electricity.ES5U19C2,10))</f>
        <v/>
      </c>
      <c r="G5892" s="16"/>
      <c r="H5892" s="1" t="str">
        <f t="shared" si="178"/>
        <v>Complete</v>
      </c>
      <c r="I5892" s="68" t="s">
        <v>7155</v>
      </c>
    </row>
    <row r="5893" spans="2:9" ht="15" customHeight="1" x14ac:dyDescent="0.25">
      <c r="B5893" s="9" t="s">
        <v>7145</v>
      </c>
      <c r="C5893" s="1">
        <v>11</v>
      </c>
      <c r="D5893" s="2" t="s">
        <v>9018</v>
      </c>
      <c r="E5893" s="16"/>
      <c r="F5893" s="16" t="str">
        <f>IF(INDEX(I.Electricity.ES5U19C2,11)="","",INDEX(I.Electricity.ES5U19C2,11))</f>
        <v/>
      </c>
      <c r="G5893" s="16"/>
      <c r="H5893" s="1" t="str">
        <f t="shared" si="178"/>
        <v>Complete</v>
      </c>
      <c r="I5893" s="68" t="s">
        <v>7156</v>
      </c>
    </row>
    <row r="5894" spans="2:9" ht="15" customHeight="1" x14ac:dyDescent="0.25">
      <c r="B5894" s="9" t="s">
        <v>7145</v>
      </c>
      <c r="C5894" s="1">
        <v>12</v>
      </c>
      <c r="D5894" s="2" t="s">
        <v>9018</v>
      </c>
      <c r="E5894" s="16"/>
      <c r="F5894" s="16" t="str">
        <f>IF(INDEX(I.Electricity.ES5U19C2,12)="","",INDEX(I.Electricity.ES5U19C2,12))</f>
        <v/>
      </c>
      <c r="G5894" s="16"/>
      <c r="H5894" s="1" t="str">
        <f t="shared" si="178"/>
        <v>Complete</v>
      </c>
      <c r="I5894" s="68" t="s">
        <v>7157</v>
      </c>
    </row>
    <row r="5895" spans="2:9" ht="15" customHeight="1" x14ac:dyDescent="0.25">
      <c r="B5895" s="9" t="s">
        <v>7145</v>
      </c>
      <c r="C5895" s="1">
        <v>13</v>
      </c>
      <c r="D5895" s="2" t="s">
        <v>9018</v>
      </c>
      <c r="E5895" s="16"/>
      <c r="F5895" s="16" t="str">
        <f>IF(INDEX(I.Electricity.ES5U19C2,13)="","",INDEX(I.Electricity.ES5U19C2,13))</f>
        <v/>
      </c>
      <c r="G5895" s="16"/>
      <c r="H5895" s="1" t="str">
        <f t="shared" si="178"/>
        <v>Complete</v>
      </c>
      <c r="I5895" s="68" t="s">
        <v>7158</v>
      </c>
    </row>
    <row r="5896" spans="2:9" ht="15" customHeight="1" x14ac:dyDescent="0.25">
      <c r="B5896" s="9" t="s">
        <v>7145</v>
      </c>
      <c r="C5896" s="1">
        <v>14</v>
      </c>
      <c r="D5896" s="2" t="s">
        <v>9018</v>
      </c>
      <c r="E5896" s="16"/>
      <c r="F5896" s="16" t="str">
        <f>IF(INDEX(I.Electricity.ES5U19C2,14)="","",INDEX(I.Electricity.ES5U19C2,14))</f>
        <v/>
      </c>
      <c r="G5896" s="16"/>
      <c r="H5896" s="1" t="str">
        <f t="shared" si="178"/>
        <v>Complete</v>
      </c>
      <c r="I5896" s="68" t="s">
        <v>7159</v>
      </c>
    </row>
    <row r="5897" spans="2:9" ht="15" customHeight="1" x14ac:dyDescent="0.25">
      <c r="B5897" s="9" t="s">
        <v>7145</v>
      </c>
      <c r="C5897" s="1">
        <v>15</v>
      </c>
      <c r="D5897" s="2" t="s">
        <v>9018</v>
      </c>
      <c r="E5897" s="16"/>
      <c r="F5897" s="16" t="str">
        <f>IF(INDEX(I.Electricity.ES5U19C2,15)="","",INDEX(I.Electricity.ES5U19C2,15))</f>
        <v/>
      </c>
      <c r="G5897" s="16"/>
      <c r="H5897" s="1" t="str">
        <f t="shared" si="178"/>
        <v>Complete</v>
      </c>
      <c r="I5897" s="68" t="s">
        <v>7160</v>
      </c>
    </row>
    <row r="5898" spans="2:9" ht="15" customHeight="1" x14ac:dyDescent="0.25">
      <c r="B5898" s="9" t="s">
        <v>7145</v>
      </c>
      <c r="C5898" s="1">
        <v>16</v>
      </c>
      <c r="D5898" s="2" t="s">
        <v>9018</v>
      </c>
      <c r="E5898" s="16"/>
      <c r="F5898" s="16" t="str">
        <f>IF(INDEX(I.Electricity.ES5U19C2,16)="","",INDEX(I.Electricity.ES5U19C2,16))</f>
        <v/>
      </c>
      <c r="G5898" s="16"/>
      <c r="H5898" s="1" t="str">
        <f t="shared" si="178"/>
        <v>Complete</v>
      </c>
      <c r="I5898" s="68" t="s">
        <v>7161</v>
      </c>
    </row>
    <row r="5899" spans="2:9" ht="15" customHeight="1" x14ac:dyDescent="0.25">
      <c r="B5899" s="9" t="s">
        <v>7145</v>
      </c>
      <c r="C5899" s="1">
        <v>17</v>
      </c>
      <c r="D5899" s="2" t="s">
        <v>9018</v>
      </c>
      <c r="E5899" s="16"/>
      <c r="F5899" s="16" t="str">
        <f>IF(INDEX(I.Electricity.ES5U19C2,17)="","",INDEX(I.Electricity.ES5U19C2,17))</f>
        <v/>
      </c>
      <c r="G5899" s="16"/>
      <c r="H5899" s="1" t="str">
        <f t="shared" si="178"/>
        <v>Complete</v>
      </c>
      <c r="I5899" s="68" t="s">
        <v>7162</v>
      </c>
    </row>
    <row r="5900" spans="2:9" ht="15" customHeight="1" x14ac:dyDescent="0.25">
      <c r="B5900" s="9" t="s">
        <v>7145</v>
      </c>
      <c r="C5900" s="1">
        <v>18</v>
      </c>
      <c r="D5900" s="2" t="s">
        <v>9018</v>
      </c>
      <c r="E5900" s="16"/>
      <c r="F5900" s="16" t="str">
        <f>IF(INDEX(I.Electricity.ES5U19C2,18)="","",INDEX(I.Electricity.ES5U19C2,18))</f>
        <v/>
      </c>
      <c r="G5900" s="16"/>
      <c r="H5900" s="1" t="str">
        <f t="shared" si="178"/>
        <v>Complete</v>
      </c>
      <c r="I5900" s="68" t="s">
        <v>7163</v>
      </c>
    </row>
    <row r="5901" spans="2:9" ht="15" customHeight="1" x14ac:dyDescent="0.25">
      <c r="B5901" s="9" t="s">
        <v>7145</v>
      </c>
      <c r="C5901" s="1">
        <v>19</v>
      </c>
      <c r="D5901" s="2" t="s">
        <v>9018</v>
      </c>
      <c r="E5901" s="16"/>
      <c r="F5901" s="16" t="str">
        <f>IF(INDEX(I.Electricity.ES5U19C2,19)="","",INDEX(I.Electricity.ES5U19C2,19))</f>
        <v/>
      </c>
      <c r="G5901" s="16"/>
      <c r="H5901" s="1" t="str">
        <f t="shared" si="178"/>
        <v>Complete</v>
      </c>
      <c r="I5901" s="68" t="s">
        <v>7164</v>
      </c>
    </row>
    <row r="5902" spans="2:9" ht="15" customHeight="1" x14ac:dyDescent="0.25">
      <c r="B5902" s="9" t="s">
        <v>7145</v>
      </c>
      <c r="C5902" s="1">
        <v>20</v>
      </c>
      <c r="D5902" s="2" t="s">
        <v>9018</v>
      </c>
      <c r="E5902" s="16"/>
      <c r="F5902" s="16" t="str">
        <f>IF(INDEX(I.Electricity.ES5U19C2,20)="","",INDEX(I.Electricity.ES5U19C2,20))</f>
        <v/>
      </c>
      <c r="G5902" s="16"/>
      <c r="H5902" s="1" t="str">
        <f t="shared" si="178"/>
        <v>Complete</v>
      </c>
      <c r="I5902" s="68" t="s">
        <v>7165</v>
      </c>
    </row>
    <row r="5903" spans="2:9" ht="15" customHeight="1" x14ac:dyDescent="0.25">
      <c r="B5903" s="9" t="s">
        <v>7145</v>
      </c>
      <c r="C5903" s="1">
        <v>21</v>
      </c>
      <c r="D5903" s="2" t="s">
        <v>9018</v>
      </c>
      <c r="E5903" s="16"/>
      <c r="F5903" s="16" t="str">
        <f>IF(INDEX(I.Electricity.ES5U19C2,21)="","",INDEX(I.Electricity.ES5U19C2,21))</f>
        <v/>
      </c>
      <c r="G5903" s="16"/>
      <c r="H5903" s="1" t="str">
        <f t="shared" si="178"/>
        <v>Complete</v>
      </c>
      <c r="I5903" s="68" t="s">
        <v>7166</v>
      </c>
    </row>
    <row r="5904" spans="2:9" ht="15" customHeight="1" x14ac:dyDescent="0.25">
      <c r="B5904" s="9" t="s">
        <v>7145</v>
      </c>
      <c r="C5904" s="1">
        <v>22</v>
      </c>
      <c r="D5904" s="2" t="s">
        <v>9018</v>
      </c>
      <c r="E5904" s="16"/>
      <c r="F5904" s="16" t="str">
        <f>IF(INDEX(I.Electricity.ES5U19C2,22)="","",INDEX(I.Electricity.ES5U19C2,22))</f>
        <v/>
      </c>
      <c r="G5904" s="16"/>
      <c r="H5904" s="1" t="str">
        <f t="shared" si="178"/>
        <v>Complete</v>
      </c>
      <c r="I5904" s="68" t="s">
        <v>7167</v>
      </c>
    </row>
    <row r="5905" spans="2:9" ht="15" customHeight="1" x14ac:dyDescent="0.25">
      <c r="B5905" s="9" t="s">
        <v>7145</v>
      </c>
      <c r="C5905" s="1">
        <v>23</v>
      </c>
      <c r="D5905" s="2" t="s">
        <v>9018</v>
      </c>
      <c r="E5905" s="16"/>
      <c r="F5905" s="16" t="str">
        <f>IF(INDEX(I.Electricity.ES5U19C2,23)="","",INDEX(I.Electricity.ES5U19C2,23))</f>
        <v/>
      </c>
      <c r="G5905" s="16"/>
      <c r="H5905" s="1" t="str">
        <f t="shared" si="178"/>
        <v>Complete</v>
      </c>
      <c r="I5905" s="68" t="s">
        <v>7168</v>
      </c>
    </row>
    <row r="5906" spans="2:9" ht="15" customHeight="1" x14ac:dyDescent="0.25">
      <c r="B5906" s="7" t="s">
        <v>7145</v>
      </c>
      <c r="C5906" s="5">
        <v>24</v>
      </c>
      <c r="D5906" s="6" t="s">
        <v>9018</v>
      </c>
      <c r="E5906" s="76"/>
      <c r="F5906" s="76" t="str">
        <f>IF(INDEX(I.Electricity.ES5U19C2,24)="","",INDEX(I.Electricity.ES5U19C2,24))</f>
        <v/>
      </c>
      <c r="G5906" s="76"/>
      <c r="H5906" s="5" t="str">
        <f t="shared" si="178"/>
        <v>Complete</v>
      </c>
      <c r="I5906" s="71" t="s">
        <v>7169</v>
      </c>
    </row>
    <row r="5907" spans="2:9" ht="15" customHeight="1" x14ac:dyDescent="0.25">
      <c r="B5907" s="9" t="s">
        <v>7170</v>
      </c>
      <c r="C5907" s="1">
        <v>1</v>
      </c>
      <c r="D5907" s="2" t="s">
        <v>9019</v>
      </c>
      <c r="E5907" s="16"/>
      <c r="F5907" s="16" t="str">
        <f>IF(INDEX(I.Electricity.ES5U20C2,1)="","",INDEX(I.Electricity.ES5U20C2,1))</f>
        <v/>
      </c>
      <c r="G5907" s="16"/>
      <c r="H5907" s="1" t="str">
        <f t="shared" ref="H5907:H5930" si="179">IF(AND(I.Developer.ES5=TRUE,I.Facility.UnitCount&gt;=20,I.Developer.C2=TRUE,F5907=""),"Incomplete","Complete")</f>
        <v>Complete</v>
      </c>
      <c r="I5907" s="68" t="s">
        <v>7171</v>
      </c>
    </row>
    <row r="5908" spans="2:9" ht="15" customHeight="1" x14ac:dyDescent="0.25">
      <c r="B5908" s="9" t="s">
        <v>7170</v>
      </c>
      <c r="C5908" s="1">
        <v>2</v>
      </c>
      <c r="D5908" s="2" t="s">
        <v>9019</v>
      </c>
      <c r="E5908" s="16"/>
      <c r="F5908" s="16" t="str">
        <f>IF(INDEX(I.Electricity.ES5U20C2,2)="","",INDEX(I.Electricity.ES5U20C2,2))</f>
        <v/>
      </c>
      <c r="G5908" s="16"/>
      <c r="H5908" s="1" t="str">
        <f t="shared" si="179"/>
        <v>Complete</v>
      </c>
      <c r="I5908" s="68" t="s">
        <v>7172</v>
      </c>
    </row>
    <row r="5909" spans="2:9" ht="15" customHeight="1" x14ac:dyDescent="0.25">
      <c r="B5909" s="9" t="s">
        <v>7170</v>
      </c>
      <c r="C5909" s="1">
        <v>3</v>
      </c>
      <c r="D5909" s="2" t="s">
        <v>9019</v>
      </c>
      <c r="E5909" s="16"/>
      <c r="F5909" s="16" t="str">
        <f>IF(INDEX(I.Electricity.ES5U20C2,3)="","",INDEX(I.Electricity.ES5U20C2,3))</f>
        <v/>
      </c>
      <c r="G5909" s="16"/>
      <c r="H5909" s="1" t="str">
        <f t="shared" si="179"/>
        <v>Complete</v>
      </c>
      <c r="I5909" s="68" t="s">
        <v>7173</v>
      </c>
    </row>
    <row r="5910" spans="2:9" ht="15" customHeight="1" x14ac:dyDescent="0.25">
      <c r="B5910" s="9" t="s">
        <v>7170</v>
      </c>
      <c r="C5910" s="1">
        <v>4</v>
      </c>
      <c r="D5910" s="2" t="s">
        <v>9019</v>
      </c>
      <c r="E5910" s="16"/>
      <c r="F5910" s="16" t="str">
        <f>IF(INDEX(I.Electricity.ES5U20C2,4)="","",INDEX(I.Electricity.ES5U20C2,4))</f>
        <v/>
      </c>
      <c r="G5910" s="16"/>
      <c r="H5910" s="1" t="str">
        <f t="shared" si="179"/>
        <v>Complete</v>
      </c>
      <c r="I5910" s="68" t="s">
        <v>7174</v>
      </c>
    </row>
    <row r="5911" spans="2:9" ht="15" customHeight="1" x14ac:dyDescent="0.25">
      <c r="B5911" s="9" t="s">
        <v>7170</v>
      </c>
      <c r="C5911" s="1">
        <v>5</v>
      </c>
      <c r="D5911" s="2" t="s">
        <v>9019</v>
      </c>
      <c r="E5911" s="16"/>
      <c r="F5911" s="16" t="str">
        <f>IF(INDEX(I.Electricity.ES5U20C2,5)="","",INDEX(I.Electricity.ES5U20C2,5))</f>
        <v/>
      </c>
      <c r="G5911" s="16"/>
      <c r="H5911" s="1" t="str">
        <f t="shared" si="179"/>
        <v>Complete</v>
      </c>
      <c r="I5911" s="68" t="s">
        <v>7175</v>
      </c>
    </row>
    <row r="5912" spans="2:9" ht="15" customHeight="1" x14ac:dyDescent="0.25">
      <c r="B5912" s="9" t="s">
        <v>7170</v>
      </c>
      <c r="C5912" s="1">
        <v>6</v>
      </c>
      <c r="D5912" s="2" t="s">
        <v>9019</v>
      </c>
      <c r="E5912" s="16"/>
      <c r="F5912" s="16" t="str">
        <f>IF(INDEX(I.Electricity.ES5U20C2,6)="","",INDEX(I.Electricity.ES5U20C2,6))</f>
        <v/>
      </c>
      <c r="G5912" s="16"/>
      <c r="H5912" s="1" t="str">
        <f t="shared" si="179"/>
        <v>Complete</v>
      </c>
      <c r="I5912" s="68" t="s">
        <v>7176</v>
      </c>
    </row>
    <row r="5913" spans="2:9" ht="15" customHeight="1" x14ac:dyDescent="0.25">
      <c r="B5913" s="9" t="s">
        <v>7170</v>
      </c>
      <c r="C5913" s="1">
        <v>7</v>
      </c>
      <c r="D5913" s="2" t="s">
        <v>9019</v>
      </c>
      <c r="E5913" s="16"/>
      <c r="F5913" s="16" t="str">
        <f>IF(INDEX(I.Electricity.ES5U20C2,7)="","",INDEX(I.Electricity.ES5U20C2,7))</f>
        <v/>
      </c>
      <c r="G5913" s="16"/>
      <c r="H5913" s="1" t="str">
        <f t="shared" si="179"/>
        <v>Complete</v>
      </c>
      <c r="I5913" s="68" t="s">
        <v>7177</v>
      </c>
    </row>
    <row r="5914" spans="2:9" ht="15" customHeight="1" x14ac:dyDescent="0.25">
      <c r="B5914" s="9" t="s">
        <v>7170</v>
      </c>
      <c r="C5914" s="1">
        <v>8</v>
      </c>
      <c r="D5914" s="2" t="s">
        <v>9019</v>
      </c>
      <c r="E5914" s="16"/>
      <c r="F5914" s="16" t="str">
        <f>IF(INDEX(I.Electricity.ES5U20C2,8)="","",INDEX(I.Electricity.ES5U20C2,8))</f>
        <v/>
      </c>
      <c r="G5914" s="16"/>
      <c r="H5914" s="1" t="str">
        <f t="shared" si="179"/>
        <v>Complete</v>
      </c>
      <c r="I5914" s="68" t="s">
        <v>7178</v>
      </c>
    </row>
    <row r="5915" spans="2:9" ht="15" customHeight="1" x14ac:dyDescent="0.25">
      <c r="B5915" s="9" t="s">
        <v>7170</v>
      </c>
      <c r="C5915" s="1">
        <v>9</v>
      </c>
      <c r="D5915" s="2" t="s">
        <v>9019</v>
      </c>
      <c r="E5915" s="16"/>
      <c r="F5915" s="16" t="str">
        <f>IF(INDEX(I.Electricity.ES5U20C2,9)="","",INDEX(I.Electricity.ES5U20C2,9))</f>
        <v/>
      </c>
      <c r="G5915" s="16"/>
      <c r="H5915" s="1" t="str">
        <f t="shared" si="179"/>
        <v>Complete</v>
      </c>
      <c r="I5915" s="68" t="s">
        <v>7179</v>
      </c>
    </row>
    <row r="5916" spans="2:9" ht="15" customHeight="1" x14ac:dyDescent="0.25">
      <c r="B5916" s="9" t="s">
        <v>7170</v>
      </c>
      <c r="C5916" s="1">
        <v>10</v>
      </c>
      <c r="D5916" s="2" t="s">
        <v>9019</v>
      </c>
      <c r="E5916" s="16"/>
      <c r="F5916" s="16" t="str">
        <f>IF(INDEX(I.Electricity.ES5U20C2,10)="","",INDEX(I.Electricity.ES5U20C2,10))</f>
        <v/>
      </c>
      <c r="G5916" s="16"/>
      <c r="H5916" s="1" t="str">
        <f t="shared" si="179"/>
        <v>Complete</v>
      </c>
      <c r="I5916" s="68" t="s">
        <v>7180</v>
      </c>
    </row>
    <row r="5917" spans="2:9" ht="15" customHeight="1" x14ac:dyDescent="0.25">
      <c r="B5917" s="9" t="s">
        <v>7170</v>
      </c>
      <c r="C5917" s="1">
        <v>11</v>
      </c>
      <c r="D5917" s="2" t="s">
        <v>9019</v>
      </c>
      <c r="E5917" s="16"/>
      <c r="F5917" s="16" t="str">
        <f>IF(INDEX(I.Electricity.ES5U20C2,11)="","",INDEX(I.Electricity.ES5U20C2,11))</f>
        <v/>
      </c>
      <c r="G5917" s="16"/>
      <c r="H5917" s="1" t="str">
        <f t="shared" si="179"/>
        <v>Complete</v>
      </c>
      <c r="I5917" s="68" t="s">
        <v>7181</v>
      </c>
    </row>
    <row r="5918" spans="2:9" ht="15" customHeight="1" x14ac:dyDescent="0.25">
      <c r="B5918" s="9" t="s">
        <v>7170</v>
      </c>
      <c r="C5918" s="1">
        <v>12</v>
      </c>
      <c r="D5918" s="2" t="s">
        <v>9019</v>
      </c>
      <c r="E5918" s="16"/>
      <c r="F5918" s="16" t="str">
        <f>IF(INDEX(I.Electricity.ES5U20C2,12)="","",INDEX(I.Electricity.ES5U20C2,12))</f>
        <v/>
      </c>
      <c r="G5918" s="16"/>
      <c r="H5918" s="1" t="str">
        <f t="shared" si="179"/>
        <v>Complete</v>
      </c>
      <c r="I5918" s="68" t="s">
        <v>7182</v>
      </c>
    </row>
    <row r="5919" spans="2:9" ht="15" customHeight="1" x14ac:dyDescent="0.25">
      <c r="B5919" s="9" t="s">
        <v>7170</v>
      </c>
      <c r="C5919" s="1">
        <v>13</v>
      </c>
      <c r="D5919" s="2" t="s">
        <v>9019</v>
      </c>
      <c r="E5919" s="16"/>
      <c r="F5919" s="16" t="str">
        <f>IF(INDEX(I.Electricity.ES5U20C2,13)="","",INDEX(I.Electricity.ES5U20C2,13))</f>
        <v/>
      </c>
      <c r="G5919" s="16"/>
      <c r="H5919" s="1" t="str">
        <f t="shared" si="179"/>
        <v>Complete</v>
      </c>
      <c r="I5919" s="68" t="s">
        <v>7183</v>
      </c>
    </row>
    <row r="5920" spans="2:9" ht="15" customHeight="1" x14ac:dyDescent="0.25">
      <c r="B5920" s="9" t="s">
        <v>7170</v>
      </c>
      <c r="C5920" s="1">
        <v>14</v>
      </c>
      <c r="D5920" s="2" t="s">
        <v>9019</v>
      </c>
      <c r="E5920" s="16"/>
      <c r="F5920" s="16" t="str">
        <f>IF(INDEX(I.Electricity.ES5U20C2,14)="","",INDEX(I.Electricity.ES5U20C2,14))</f>
        <v/>
      </c>
      <c r="G5920" s="16"/>
      <c r="H5920" s="1" t="str">
        <f t="shared" si="179"/>
        <v>Complete</v>
      </c>
      <c r="I5920" s="68" t="s">
        <v>7184</v>
      </c>
    </row>
    <row r="5921" spans="2:9" ht="15" customHeight="1" x14ac:dyDescent="0.25">
      <c r="B5921" s="9" t="s">
        <v>7170</v>
      </c>
      <c r="C5921" s="1">
        <v>15</v>
      </c>
      <c r="D5921" s="2" t="s">
        <v>9019</v>
      </c>
      <c r="E5921" s="16"/>
      <c r="F5921" s="16" t="str">
        <f>IF(INDEX(I.Electricity.ES5U20C2,15)="","",INDEX(I.Electricity.ES5U20C2,15))</f>
        <v/>
      </c>
      <c r="G5921" s="16"/>
      <c r="H5921" s="1" t="str">
        <f t="shared" si="179"/>
        <v>Complete</v>
      </c>
      <c r="I5921" s="68" t="s">
        <v>7185</v>
      </c>
    </row>
    <row r="5922" spans="2:9" ht="15" customHeight="1" x14ac:dyDescent="0.25">
      <c r="B5922" s="9" t="s">
        <v>7170</v>
      </c>
      <c r="C5922" s="1">
        <v>16</v>
      </c>
      <c r="D5922" s="2" t="s">
        <v>9019</v>
      </c>
      <c r="E5922" s="16"/>
      <c r="F5922" s="16" t="str">
        <f>IF(INDEX(I.Electricity.ES5U20C2,16)="","",INDEX(I.Electricity.ES5U20C2,16))</f>
        <v/>
      </c>
      <c r="G5922" s="16"/>
      <c r="H5922" s="1" t="str">
        <f t="shared" si="179"/>
        <v>Complete</v>
      </c>
      <c r="I5922" s="68" t="s">
        <v>7186</v>
      </c>
    </row>
    <row r="5923" spans="2:9" ht="15" customHeight="1" x14ac:dyDescent="0.25">
      <c r="B5923" s="9" t="s">
        <v>7170</v>
      </c>
      <c r="C5923" s="1">
        <v>17</v>
      </c>
      <c r="D5923" s="2" t="s">
        <v>9019</v>
      </c>
      <c r="E5923" s="16"/>
      <c r="F5923" s="16" t="str">
        <f>IF(INDEX(I.Electricity.ES5U20C2,17)="","",INDEX(I.Electricity.ES5U20C2,17))</f>
        <v/>
      </c>
      <c r="G5923" s="16"/>
      <c r="H5923" s="1" t="str">
        <f t="shared" si="179"/>
        <v>Complete</v>
      </c>
      <c r="I5923" s="68" t="s">
        <v>7187</v>
      </c>
    </row>
    <row r="5924" spans="2:9" ht="15" customHeight="1" x14ac:dyDescent="0.25">
      <c r="B5924" s="9" t="s">
        <v>7170</v>
      </c>
      <c r="C5924" s="1">
        <v>18</v>
      </c>
      <c r="D5924" s="2" t="s">
        <v>9019</v>
      </c>
      <c r="E5924" s="16"/>
      <c r="F5924" s="16" t="str">
        <f>IF(INDEX(I.Electricity.ES5U20C2,18)="","",INDEX(I.Electricity.ES5U20C2,18))</f>
        <v/>
      </c>
      <c r="G5924" s="16"/>
      <c r="H5924" s="1" t="str">
        <f t="shared" si="179"/>
        <v>Complete</v>
      </c>
      <c r="I5924" s="68" t="s">
        <v>7188</v>
      </c>
    </row>
    <row r="5925" spans="2:9" ht="15" customHeight="1" x14ac:dyDescent="0.25">
      <c r="B5925" s="9" t="s">
        <v>7170</v>
      </c>
      <c r="C5925" s="1">
        <v>19</v>
      </c>
      <c r="D5925" s="2" t="s">
        <v>9019</v>
      </c>
      <c r="E5925" s="16"/>
      <c r="F5925" s="16" t="str">
        <f>IF(INDEX(I.Electricity.ES5U20C2,19)="","",INDEX(I.Electricity.ES5U20C2,19))</f>
        <v/>
      </c>
      <c r="G5925" s="16"/>
      <c r="H5925" s="1" t="str">
        <f t="shared" si="179"/>
        <v>Complete</v>
      </c>
      <c r="I5925" s="68" t="s">
        <v>7189</v>
      </c>
    </row>
    <row r="5926" spans="2:9" ht="15" customHeight="1" x14ac:dyDescent="0.25">
      <c r="B5926" s="9" t="s">
        <v>7170</v>
      </c>
      <c r="C5926" s="1">
        <v>20</v>
      </c>
      <c r="D5926" s="2" t="s">
        <v>9019</v>
      </c>
      <c r="E5926" s="16"/>
      <c r="F5926" s="16" t="str">
        <f>IF(INDEX(I.Electricity.ES5U20C2,20)="","",INDEX(I.Electricity.ES5U20C2,20))</f>
        <v/>
      </c>
      <c r="G5926" s="16"/>
      <c r="H5926" s="1" t="str">
        <f t="shared" si="179"/>
        <v>Complete</v>
      </c>
      <c r="I5926" s="68" t="s">
        <v>7190</v>
      </c>
    </row>
    <row r="5927" spans="2:9" ht="15" customHeight="1" x14ac:dyDescent="0.25">
      <c r="B5927" s="9" t="s">
        <v>7170</v>
      </c>
      <c r="C5927" s="1">
        <v>21</v>
      </c>
      <c r="D5927" s="2" t="s">
        <v>9019</v>
      </c>
      <c r="E5927" s="16"/>
      <c r="F5927" s="16" t="str">
        <f>IF(INDEX(I.Electricity.ES5U20C2,21)="","",INDEX(I.Electricity.ES5U20C2,21))</f>
        <v/>
      </c>
      <c r="G5927" s="16"/>
      <c r="H5927" s="1" t="str">
        <f t="shared" si="179"/>
        <v>Complete</v>
      </c>
      <c r="I5927" s="68" t="s">
        <v>7191</v>
      </c>
    </row>
    <row r="5928" spans="2:9" ht="15" customHeight="1" x14ac:dyDescent="0.25">
      <c r="B5928" s="9" t="s">
        <v>7170</v>
      </c>
      <c r="C5928" s="1">
        <v>22</v>
      </c>
      <c r="D5928" s="2" t="s">
        <v>9019</v>
      </c>
      <c r="E5928" s="16"/>
      <c r="F5928" s="16" t="str">
        <f>IF(INDEX(I.Electricity.ES5U20C2,22)="","",INDEX(I.Electricity.ES5U20C2,22))</f>
        <v/>
      </c>
      <c r="G5928" s="16"/>
      <c r="H5928" s="1" t="str">
        <f t="shared" si="179"/>
        <v>Complete</v>
      </c>
      <c r="I5928" s="68" t="s">
        <v>7192</v>
      </c>
    </row>
    <row r="5929" spans="2:9" ht="15" customHeight="1" x14ac:dyDescent="0.25">
      <c r="B5929" s="9" t="s">
        <v>7170</v>
      </c>
      <c r="C5929" s="1">
        <v>23</v>
      </c>
      <c r="D5929" s="2" t="s">
        <v>9019</v>
      </c>
      <c r="E5929" s="16"/>
      <c r="F5929" s="16" t="str">
        <f>IF(INDEX(I.Electricity.ES5U20C2,23)="","",INDEX(I.Electricity.ES5U20C2,23))</f>
        <v/>
      </c>
      <c r="G5929" s="16"/>
      <c r="H5929" s="1" t="str">
        <f t="shared" si="179"/>
        <v>Complete</v>
      </c>
      <c r="I5929" s="68" t="s">
        <v>7193</v>
      </c>
    </row>
    <row r="5930" spans="2:9" ht="15" customHeight="1" x14ac:dyDescent="0.25">
      <c r="B5930" s="7" t="s">
        <v>7170</v>
      </c>
      <c r="C5930" s="5">
        <v>24</v>
      </c>
      <c r="D5930" s="6" t="s">
        <v>9019</v>
      </c>
      <c r="E5930" s="76"/>
      <c r="F5930" s="76" t="str">
        <f>IF(INDEX(I.Electricity.ES5U20C2,24)="","",INDEX(I.Electricity.ES5U20C2,24))</f>
        <v/>
      </c>
      <c r="G5930" s="76"/>
      <c r="H5930" s="5" t="str">
        <f t="shared" si="179"/>
        <v>Complete</v>
      </c>
      <c r="I5930" s="71" t="s">
        <v>7194</v>
      </c>
    </row>
    <row r="5931" spans="2:9" ht="15" customHeight="1" x14ac:dyDescent="0.25">
      <c r="B5931" s="9" t="s">
        <v>7195</v>
      </c>
      <c r="C5931" s="1">
        <v>1</v>
      </c>
      <c r="D5931" s="2" t="s">
        <v>9020</v>
      </c>
      <c r="E5931" s="16"/>
      <c r="F5931" s="16" t="str">
        <f>IF(INDEX(I.Electricity.ES5U1C3,1)="","",INDEX(I.Electricity.ES5U1C3,1))</f>
        <v/>
      </c>
      <c r="G5931" s="16"/>
      <c r="H5931" s="1" t="str">
        <f t="shared" ref="H5931:H5951" si="180">IF(AND(I.Developer.ES5=TRUE,I.Facility.UnitCount&gt;=1,I.Developer.C3=TRUE,F5931=""),"Incomplete","Complete")</f>
        <v>Complete</v>
      </c>
      <c r="I5931" s="68" t="s">
        <v>7196</v>
      </c>
    </row>
    <row r="5932" spans="2:9" ht="15" customHeight="1" x14ac:dyDescent="0.25">
      <c r="B5932" s="9" t="s">
        <v>7195</v>
      </c>
      <c r="C5932" s="1">
        <v>2</v>
      </c>
      <c r="D5932" s="2" t="s">
        <v>9020</v>
      </c>
      <c r="E5932" s="16"/>
      <c r="F5932" s="16" t="str">
        <f>IF(INDEX(I.Electricity.ES5U1C3,2)="","",INDEX(I.Electricity.ES5U1C3,2))</f>
        <v/>
      </c>
      <c r="G5932" s="16"/>
      <c r="H5932" s="1" t="str">
        <f t="shared" si="180"/>
        <v>Complete</v>
      </c>
      <c r="I5932" s="68" t="s">
        <v>7197</v>
      </c>
    </row>
    <row r="5933" spans="2:9" ht="15" customHeight="1" x14ac:dyDescent="0.25">
      <c r="B5933" s="9" t="s">
        <v>7195</v>
      </c>
      <c r="C5933" s="1">
        <v>3</v>
      </c>
      <c r="D5933" s="2" t="s">
        <v>9020</v>
      </c>
      <c r="E5933" s="16"/>
      <c r="F5933" s="16" t="str">
        <f>IF(INDEX(I.Electricity.ES5U1C3,3)="","",INDEX(I.Electricity.ES5U1C3,3))</f>
        <v/>
      </c>
      <c r="G5933" s="16"/>
      <c r="H5933" s="1" t="str">
        <f t="shared" si="180"/>
        <v>Complete</v>
      </c>
      <c r="I5933" s="68" t="s">
        <v>7198</v>
      </c>
    </row>
    <row r="5934" spans="2:9" ht="15" customHeight="1" x14ac:dyDescent="0.25">
      <c r="B5934" s="9" t="s">
        <v>7195</v>
      </c>
      <c r="C5934" s="1">
        <v>4</v>
      </c>
      <c r="D5934" s="2" t="s">
        <v>9020</v>
      </c>
      <c r="E5934" s="16"/>
      <c r="F5934" s="16" t="str">
        <f>IF(INDEX(I.Electricity.ES5U1C3,4)="","",INDEX(I.Electricity.ES5U1C3,4))</f>
        <v/>
      </c>
      <c r="G5934" s="16"/>
      <c r="H5934" s="1" t="str">
        <f t="shared" si="180"/>
        <v>Complete</v>
      </c>
      <c r="I5934" s="68" t="s">
        <v>7199</v>
      </c>
    </row>
    <row r="5935" spans="2:9" ht="15" customHeight="1" x14ac:dyDescent="0.25">
      <c r="B5935" s="9" t="s">
        <v>7195</v>
      </c>
      <c r="C5935" s="1">
        <v>5</v>
      </c>
      <c r="D5935" s="2" t="s">
        <v>9020</v>
      </c>
      <c r="E5935" s="16"/>
      <c r="F5935" s="16" t="str">
        <f>IF(INDEX(I.Electricity.ES5U1C3,5)="","",INDEX(I.Electricity.ES5U1C3,5))</f>
        <v/>
      </c>
      <c r="G5935" s="16"/>
      <c r="H5935" s="1" t="str">
        <f t="shared" si="180"/>
        <v>Complete</v>
      </c>
      <c r="I5935" s="68" t="s">
        <v>7200</v>
      </c>
    </row>
    <row r="5936" spans="2:9" ht="15" customHeight="1" x14ac:dyDescent="0.25">
      <c r="B5936" s="9" t="s">
        <v>7195</v>
      </c>
      <c r="C5936" s="1">
        <v>6</v>
      </c>
      <c r="D5936" s="2" t="s">
        <v>9020</v>
      </c>
      <c r="E5936" s="16"/>
      <c r="F5936" s="16" t="str">
        <f>IF(INDEX(I.Electricity.ES5U1C3,6)="","",INDEX(I.Electricity.ES5U1C3,6))</f>
        <v/>
      </c>
      <c r="G5936" s="16"/>
      <c r="H5936" s="1" t="str">
        <f t="shared" si="180"/>
        <v>Complete</v>
      </c>
      <c r="I5936" s="68" t="s">
        <v>7201</v>
      </c>
    </row>
    <row r="5937" spans="2:9" ht="15" customHeight="1" x14ac:dyDescent="0.25">
      <c r="B5937" s="9" t="s">
        <v>7195</v>
      </c>
      <c r="C5937" s="1">
        <v>7</v>
      </c>
      <c r="D5937" s="2" t="s">
        <v>9020</v>
      </c>
      <c r="E5937" s="16"/>
      <c r="F5937" s="16" t="str">
        <f>IF(INDEX(I.Electricity.ES5U1C3,7)="","",INDEX(I.Electricity.ES5U1C3,7))</f>
        <v/>
      </c>
      <c r="G5937" s="16"/>
      <c r="H5937" s="1" t="str">
        <f t="shared" si="180"/>
        <v>Complete</v>
      </c>
      <c r="I5937" s="68" t="s">
        <v>7202</v>
      </c>
    </row>
    <row r="5938" spans="2:9" ht="15" customHeight="1" x14ac:dyDescent="0.25">
      <c r="B5938" s="9" t="s">
        <v>7195</v>
      </c>
      <c r="C5938" s="1">
        <v>8</v>
      </c>
      <c r="D5938" s="2" t="s">
        <v>9020</v>
      </c>
      <c r="E5938" s="16"/>
      <c r="F5938" s="16" t="str">
        <f>IF(INDEX(I.Electricity.ES5U1C3,8)="","",INDEX(I.Electricity.ES5U1C3,8))</f>
        <v/>
      </c>
      <c r="G5938" s="16"/>
      <c r="H5938" s="1" t="str">
        <f t="shared" si="180"/>
        <v>Complete</v>
      </c>
      <c r="I5938" s="68" t="s">
        <v>7203</v>
      </c>
    </row>
    <row r="5939" spans="2:9" ht="15" customHeight="1" x14ac:dyDescent="0.25">
      <c r="B5939" s="9" t="s">
        <v>7195</v>
      </c>
      <c r="C5939" s="1">
        <v>9</v>
      </c>
      <c r="D5939" s="2" t="s">
        <v>9020</v>
      </c>
      <c r="E5939" s="16"/>
      <c r="F5939" s="16" t="str">
        <f>IF(INDEX(I.Electricity.ES5U1C3,9)="","",INDEX(I.Electricity.ES5U1C3,9))</f>
        <v/>
      </c>
      <c r="G5939" s="16"/>
      <c r="H5939" s="1" t="str">
        <f t="shared" si="180"/>
        <v>Complete</v>
      </c>
      <c r="I5939" s="68" t="s">
        <v>7204</v>
      </c>
    </row>
    <row r="5940" spans="2:9" ht="15" customHeight="1" x14ac:dyDescent="0.25">
      <c r="B5940" s="9" t="s">
        <v>7195</v>
      </c>
      <c r="C5940" s="1">
        <v>10</v>
      </c>
      <c r="D5940" s="2" t="s">
        <v>9020</v>
      </c>
      <c r="E5940" s="16"/>
      <c r="F5940" s="16" t="str">
        <f>IF(INDEX(I.Electricity.ES5U1C3,10)="","",INDEX(I.Electricity.ES5U1C3,10))</f>
        <v/>
      </c>
      <c r="G5940" s="16"/>
      <c r="H5940" s="1" t="str">
        <f t="shared" si="180"/>
        <v>Complete</v>
      </c>
      <c r="I5940" s="68" t="s">
        <v>7205</v>
      </c>
    </row>
    <row r="5941" spans="2:9" ht="15" customHeight="1" x14ac:dyDescent="0.25">
      <c r="B5941" s="9" t="s">
        <v>7195</v>
      </c>
      <c r="C5941" s="1">
        <v>11</v>
      </c>
      <c r="D5941" s="2" t="s">
        <v>9020</v>
      </c>
      <c r="E5941" s="16"/>
      <c r="F5941" s="16" t="str">
        <f>IF(INDEX(I.Electricity.ES5U1C3,11)="","",INDEX(I.Electricity.ES5U1C3,11))</f>
        <v/>
      </c>
      <c r="G5941" s="16"/>
      <c r="H5941" s="1" t="str">
        <f t="shared" si="180"/>
        <v>Complete</v>
      </c>
      <c r="I5941" s="68" t="s">
        <v>7206</v>
      </c>
    </row>
    <row r="5942" spans="2:9" ht="15" customHeight="1" x14ac:dyDescent="0.25">
      <c r="B5942" s="9" t="s">
        <v>7195</v>
      </c>
      <c r="C5942" s="1">
        <v>12</v>
      </c>
      <c r="D5942" s="2" t="s">
        <v>9020</v>
      </c>
      <c r="E5942" s="16"/>
      <c r="F5942" s="16" t="str">
        <f>IF(INDEX(I.Electricity.ES5U1C3,12)="","",INDEX(I.Electricity.ES5U1C3,12))</f>
        <v/>
      </c>
      <c r="G5942" s="16"/>
      <c r="H5942" s="1" t="str">
        <f t="shared" si="180"/>
        <v>Complete</v>
      </c>
      <c r="I5942" s="68" t="s">
        <v>7207</v>
      </c>
    </row>
    <row r="5943" spans="2:9" ht="15" customHeight="1" x14ac:dyDescent="0.25">
      <c r="B5943" s="9" t="s">
        <v>7195</v>
      </c>
      <c r="C5943" s="1">
        <v>13</v>
      </c>
      <c r="D5943" s="2" t="s">
        <v>9020</v>
      </c>
      <c r="E5943" s="16"/>
      <c r="F5943" s="16" t="str">
        <f>IF(INDEX(I.Electricity.ES5U1C3,13)="","",INDEX(I.Electricity.ES5U1C3,13))</f>
        <v/>
      </c>
      <c r="G5943" s="16"/>
      <c r="H5943" s="1" t="str">
        <f t="shared" si="180"/>
        <v>Complete</v>
      </c>
      <c r="I5943" s="68" t="s">
        <v>7208</v>
      </c>
    </row>
    <row r="5944" spans="2:9" ht="15" customHeight="1" x14ac:dyDescent="0.25">
      <c r="B5944" s="9" t="s">
        <v>7195</v>
      </c>
      <c r="C5944" s="1">
        <v>14</v>
      </c>
      <c r="D5944" s="2" t="s">
        <v>9020</v>
      </c>
      <c r="E5944" s="16"/>
      <c r="F5944" s="16" t="str">
        <f>IF(INDEX(I.Electricity.ES5U1C3,14)="","",INDEX(I.Electricity.ES5U1C3,14))</f>
        <v/>
      </c>
      <c r="G5944" s="16"/>
      <c r="H5944" s="1" t="str">
        <f t="shared" si="180"/>
        <v>Complete</v>
      </c>
      <c r="I5944" s="68" t="s">
        <v>7209</v>
      </c>
    </row>
    <row r="5945" spans="2:9" ht="15" customHeight="1" x14ac:dyDescent="0.25">
      <c r="B5945" s="9" t="s">
        <v>7195</v>
      </c>
      <c r="C5945" s="1">
        <v>15</v>
      </c>
      <c r="D5945" s="2" t="s">
        <v>9020</v>
      </c>
      <c r="E5945" s="16"/>
      <c r="F5945" s="16" t="str">
        <f>IF(INDEX(I.Electricity.ES5U1C3,15)="","",INDEX(I.Electricity.ES5U1C3,15))</f>
        <v/>
      </c>
      <c r="G5945" s="16"/>
      <c r="H5945" s="1" t="str">
        <f t="shared" si="180"/>
        <v>Complete</v>
      </c>
      <c r="I5945" s="68" t="s">
        <v>7210</v>
      </c>
    </row>
    <row r="5946" spans="2:9" ht="15" customHeight="1" x14ac:dyDescent="0.25">
      <c r="B5946" s="9" t="s">
        <v>7195</v>
      </c>
      <c r="C5946" s="1">
        <v>16</v>
      </c>
      <c r="D5946" s="2" t="s">
        <v>9020</v>
      </c>
      <c r="E5946" s="16"/>
      <c r="F5946" s="16" t="str">
        <f>IF(INDEX(I.Electricity.ES5U1C3,16)="","",INDEX(I.Electricity.ES5U1C3,16))</f>
        <v/>
      </c>
      <c r="G5946" s="16"/>
      <c r="H5946" s="1" t="str">
        <f t="shared" si="180"/>
        <v>Complete</v>
      </c>
      <c r="I5946" s="68" t="s">
        <v>7211</v>
      </c>
    </row>
    <row r="5947" spans="2:9" ht="15" customHeight="1" x14ac:dyDescent="0.25">
      <c r="B5947" s="9" t="s">
        <v>7195</v>
      </c>
      <c r="C5947" s="1">
        <v>17</v>
      </c>
      <c r="D5947" s="2" t="s">
        <v>9020</v>
      </c>
      <c r="E5947" s="16"/>
      <c r="F5947" s="16" t="str">
        <f>IF(INDEX(I.Electricity.ES5U1C3,17)="","",INDEX(I.Electricity.ES5U1C3,17))</f>
        <v/>
      </c>
      <c r="G5947" s="16"/>
      <c r="H5947" s="1" t="str">
        <f t="shared" si="180"/>
        <v>Complete</v>
      </c>
      <c r="I5947" s="68" t="s">
        <v>7212</v>
      </c>
    </row>
    <row r="5948" spans="2:9" ht="15" customHeight="1" x14ac:dyDescent="0.25">
      <c r="B5948" s="9" t="s">
        <v>7195</v>
      </c>
      <c r="C5948" s="1">
        <v>18</v>
      </c>
      <c r="D5948" s="2" t="s">
        <v>9020</v>
      </c>
      <c r="E5948" s="16"/>
      <c r="F5948" s="16" t="str">
        <f>IF(INDEX(I.Electricity.ES5U1C3,18)="","",INDEX(I.Electricity.ES5U1C3,18))</f>
        <v/>
      </c>
      <c r="G5948" s="16"/>
      <c r="H5948" s="1" t="str">
        <f t="shared" si="180"/>
        <v>Complete</v>
      </c>
      <c r="I5948" s="68" t="s">
        <v>7213</v>
      </c>
    </row>
    <row r="5949" spans="2:9" ht="15" customHeight="1" x14ac:dyDescent="0.25">
      <c r="B5949" s="9" t="s">
        <v>7195</v>
      </c>
      <c r="C5949" s="1">
        <v>19</v>
      </c>
      <c r="D5949" s="2" t="s">
        <v>9020</v>
      </c>
      <c r="E5949" s="16"/>
      <c r="F5949" s="16" t="str">
        <f>IF(INDEX(I.Electricity.ES5U1C3,19)="","",INDEX(I.Electricity.ES5U1C3,19))</f>
        <v/>
      </c>
      <c r="G5949" s="16"/>
      <c r="H5949" s="1" t="str">
        <f t="shared" si="180"/>
        <v>Complete</v>
      </c>
      <c r="I5949" s="68" t="s">
        <v>7214</v>
      </c>
    </row>
    <row r="5950" spans="2:9" ht="15" customHeight="1" x14ac:dyDescent="0.25">
      <c r="B5950" s="9" t="s">
        <v>7195</v>
      </c>
      <c r="C5950" s="1">
        <v>20</v>
      </c>
      <c r="D5950" s="2" t="s">
        <v>9020</v>
      </c>
      <c r="E5950" s="16"/>
      <c r="F5950" s="16" t="str">
        <f>IF(INDEX(I.Electricity.ES5U1C3,20)="","",INDEX(I.Electricity.ES5U1C3,20))</f>
        <v/>
      </c>
      <c r="G5950" s="16"/>
      <c r="H5950" s="1" t="str">
        <f t="shared" si="180"/>
        <v>Complete</v>
      </c>
      <c r="I5950" s="68" t="s">
        <v>7215</v>
      </c>
    </row>
    <row r="5951" spans="2:9" ht="15" customHeight="1" x14ac:dyDescent="0.25">
      <c r="B5951" s="7" t="s">
        <v>7195</v>
      </c>
      <c r="C5951" s="5">
        <v>21</v>
      </c>
      <c r="D5951" s="6" t="s">
        <v>9020</v>
      </c>
      <c r="E5951" s="76"/>
      <c r="F5951" s="76" t="str">
        <f>IF(INDEX(I.Electricity.ES5U1C3,21)="","",INDEX(I.Electricity.ES5U1C3,21))</f>
        <v/>
      </c>
      <c r="G5951" s="76"/>
      <c r="H5951" s="5" t="str">
        <f t="shared" si="180"/>
        <v>Complete</v>
      </c>
      <c r="I5951" s="71" t="s">
        <v>7216</v>
      </c>
    </row>
    <row r="5952" spans="2:9" ht="15" customHeight="1" x14ac:dyDescent="0.25">
      <c r="B5952" s="9" t="s">
        <v>7217</v>
      </c>
      <c r="C5952" s="1">
        <v>1</v>
      </c>
      <c r="D5952" s="2" t="s">
        <v>9021</v>
      </c>
      <c r="E5952" s="16"/>
      <c r="F5952" s="16" t="str">
        <f>IF(INDEX(I.Electricity.ES5U2C3,1)="","",INDEX(I.Electricity.ES5U2C3,1))</f>
        <v/>
      </c>
      <c r="G5952" s="16"/>
      <c r="H5952" s="1" t="str">
        <f t="shared" ref="H5952:H5972" si="181">IF(AND(I.Developer.ES5=TRUE,I.Facility.UnitCount&gt;=2,I.Developer.C3=TRUE,F5952=""),"Incomplete","Complete")</f>
        <v>Complete</v>
      </c>
      <c r="I5952" s="68" t="s">
        <v>7218</v>
      </c>
    </row>
    <row r="5953" spans="2:9" ht="15" customHeight="1" x14ac:dyDescent="0.25">
      <c r="B5953" s="9" t="s">
        <v>7217</v>
      </c>
      <c r="C5953" s="1">
        <v>2</v>
      </c>
      <c r="D5953" s="2" t="s">
        <v>9021</v>
      </c>
      <c r="E5953" s="16"/>
      <c r="F5953" s="16" t="str">
        <f>IF(INDEX(I.Electricity.ES5U2C3,2)="","",INDEX(I.Electricity.ES5U2C3,2))</f>
        <v/>
      </c>
      <c r="G5953" s="16"/>
      <c r="H5953" s="1" t="str">
        <f t="shared" si="181"/>
        <v>Complete</v>
      </c>
      <c r="I5953" s="68" t="s">
        <v>7219</v>
      </c>
    </row>
    <row r="5954" spans="2:9" ht="15" customHeight="1" x14ac:dyDescent="0.25">
      <c r="B5954" s="9" t="s">
        <v>7217</v>
      </c>
      <c r="C5954" s="1">
        <v>3</v>
      </c>
      <c r="D5954" s="2" t="s">
        <v>9021</v>
      </c>
      <c r="E5954" s="16"/>
      <c r="F5954" s="16" t="str">
        <f>IF(INDEX(I.Electricity.ES5U2C3,3)="","",INDEX(I.Electricity.ES5U2C3,3))</f>
        <v/>
      </c>
      <c r="G5954" s="16"/>
      <c r="H5954" s="1" t="str">
        <f t="shared" si="181"/>
        <v>Complete</v>
      </c>
      <c r="I5954" s="68" t="s">
        <v>7220</v>
      </c>
    </row>
    <row r="5955" spans="2:9" ht="15" customHeight="1" x14ac:dyDescent="0.25">
      <c r="B5955" s="9" t="s">
        <v>7217</v>
      </c>
      <c r="C5955" s="1">
        <v>4</v>
      </c>
      <c r="D5955" s="2" t="s">
        <v>9021</v>
      </c>
      <c r="E5955" s="16"/>
      <c r="F5955" s="16" t="str">
        <f>IF(INDEX(I.Electricity.ES5U2C3,4)="","",INDEX(I.Electricity.ES5U2C3,4))</f>
        <v/>
      </c>
      <c r="G5955" s="16"/>
      <c r="H5955" s="1" t="str">
        <f t="shared" si="181"/>
        <v>Complete</v>
      </c>
      <c r="I5955" s="68" t="s">
        <v>7221</v>
      </c>
    </row>
    <row r="5956" spans="2:9" ht="15" customHeight="1" x14ac:dyDescent="0.25">
      <c r="B5956" s="9" t="s">
        <v>7217</v>
      </c>
      <c r="C5956" s="1">
        <v>5</v>
      </c>
      <c r="D5956" s="2" t="s">
        <v>9021</v>
      </c>
      <c r="E5956" s="16"/>
      <c r="F5956" s="16" t="str">
        <f>IF(INDEX(I.Electricity.ES5U2C3,5)="","",INDEX(I.Electricity.ES5U2C3,5))</f>
        <v/>
      </c>
      <c r="G5956" s="16"/>
      <c r="H5956" s="1" t="str">
        <f t="shared" si="181"/>
        <v>Complete</v>
      </c>
      <c r="I5956" s="68" t="s">
        <v>7222</v>
      </c>
    </row>
    <row r="5957" spans="2:9" ht="15" customHeight="1" x14ac:dyDescent="0.25">
      <c r="B5957" s="9" t="s">
        <v>7217</v>
      </c>
      <c r="C5957" s="1">
        <v>6</v>
      </c>
      <c r="D5957" s="2" t="s">
        <v>9021</v>
      </c>
      <c r="E5957" s="16"/>
      <c r="F5957" s="16" t="str">
        <f>IF(INDEX(I.Electricity.ES5U2C3,6)="","",INDEX(I.Electricity.ES5U2C3,6))</f>
        <v/>
      </c>
      <c r="G5957" s="16"/>
      <c r="H5957" s="1" t="str">
        <f t="shared" si="181"/>
        <v>Complete</v>
      </c>
      <c r="I5957" s="68" t="s">
        <v>7223</v>
      </c>
    </row>
    <row r="5958" spans="2:9" ht="15" customHeight="1" x14ac:dyDescent="0.25">
      <c r="B5958" s="9" t="s">
        <v>7217</v>
      </c>
      <c r="C5958" s="1">
        <v>7</v>
      </c>
      <c r="D5958" s="2" t="s">
        <v>9021</v>
      </c>
      <c r="E5958" s="16"/>
      <c r="F5958" s="16" t="str">
        <f>IF(INDEX(I.Electricity.ES5U2C3,7)="","",INDEX(I.Electricity.ES5U2C3,7))</f>
        <v/>
      </c>
      <c r="G5958" s="16"/>
      <c r="H5958" s="1" t="str">
        <f t="shared" si="181"/>
        <v>Complete</v>
      </c>
      <c r="I5958" s="68" t="s">
        <v>7224</v>
      </c>
    </row>
    <row r="5959" spans="2:9" ht="15" customHeight="1" x14ac:dyDescent="0.25">
      <c r="B5959" s="9" t="s">
        <v>7217</v>
      </c>
      <c r="C5959" s="1">
        <v>8</v>
      </c>
      <c r="D5959" s="2" t="s">
        <v>9021</v>
      </c>
      <c r="E5959" s="16"/>
      <c r="F5959" s="16" t="str">
        <f>IF(INDEX(I.Electricity.ES5U2C3,8)="","",INDEX(I.Electricity.ES5U2C3,8))</f>
        <v/>
      </c>
      <c r="G5959" s="16"/>
      <c r="H5959" s="1" t="str">
        <f t="shared" si="181"/>
        <v>Complete</v>
      </c>
      <c r="I5959" s="68" t="s">
        <v>7225</v>
      </c>
    </row>
    <row r="5960" spans="2:9" ht="15" customHeight="1" x14ac:dyDescent="0.25">
      <c r="B5960" s="9" t="s">
        <v>7217</v>
      </c>
      <c r="C5960" s="1">
        <v>9</v>
      </c>
      <c r="D5960" s="2" t="s">
        <v>9021</v>
      </c>
      <c r="E5960" s="16"/>
      <c r="F5960" s="16" t="str">
        <f>IF(INDEX(I.Electricity.ES5U2C3,9)="","",INDEX(I.Electricity.ES5U2C3,9))</f>
        <v/>
      </c>
      <c r="G5960" s="16"/>
      <c r="H5960" s="1" t="str">
        <f t="shared" si="181"/>
        <v>Complete</v>
      </c>
      <c r="I5960" s="68" t="s">
        <v>7226</v>
      </c>
    </row>
    <row r="5961" spans="2:9" ht="15" customHeight="1" x14ac:dyDescent="0.25">
      <c r="B5961" s="9" t="s">
        <v>7217</v>
      </c>
      <c r="C5961" s="1">
        <v>10</v>
      </c>
      <c r="D5961" s="2" t="s">
        <v>9021</v>
      </c>
      <c r="E5961" s="16"/>
      <c r="F5961" s="16" t="str">
        <f>IF(INDEX(I.Electricity.ES5U2C3,10)="","",INDEX(I.Electricity.ES5U2C3,10))</f>
        <v/>
      </c>
      <c r="G5961" s="16"/>
      <c r="H5961" s="1" t="str">
        <f t="shared" si="181"/>
        <v>Complete</v>
      </c>
      <c r="I5961" s="68" t="s">
        <v>7227</v>
      </c>
    </row>
    <row r="5962" spans="2:9" ht="15" customHeight="1" x14ac:dyDescent="0.25">
      <c r="B5962" s="9" t="s">
        <v>7217</v>
      </c>
      <c r="C5962" s="1">
        <v>11</v>
      </c>
      <c r="D5962" s="2" t="s">
        <v>9021</v>
      </c>
      <c r="E5962" s="16"/>
      <c r="F5962" s="16" t="str">
        <f>IF(INDEX(I.Electricity.ES5U2C3,11)="","",INDEX(I.Electricity.ES5U2C3,11))</f>
        <v/>
      </c>
      <c r="G5962" s="16"/>
      <c r="H5962" s="1" t="str">
        <f t="shared" si="181"/>
        <v>Complete</v>
      </c>
      <c r="I5962" s="68" t="s">
        <v>7228</v>
      </c>
    </row>
    <row r="5963" spans="2:9" ht="15" customHeight="1" x14ac:dyDescent="0.25">
      <c r="B5963" s="9" t="s">
        <v>7217</v>
      </c>
      <c r="C5963" s="1">
        <v>12</v>
      </c>
      <c r="D5963" s="2" t="s">
        <v>9021</v>
      </c>
      <c r="E5963" s="16"/>
      <c r="F5963" s="16" t="str">
        <f>IF(INDEX(I.Electricity.ES5U2C3,12)="","",INDEX(I.Electricity.ES5U2C3,12))</f>
        <v/>
      </c>
      <c r="G5963" s="16"/>
      <c r="H5963" s="1" t="str">
        <f t="shared" si="181"/>
        <v>Complete</v>
      </c>
      <c r="I5963" s="68" t="s">
        <v>7229</v>
      </c>
    </row>
    <row r="5964" spans="2:9" ht="15" customHeight="1" x14ac:dyDescent="0.25">
      <c r="B5964" s="9" t="s">
        <v>7217</v>
      </c>
      <c r="C5964" s="1">
        <v>13</v>
      </c>
      <c r="D5964" s="2" t="s">
        <v>9021</v>
      </c>
      <c r="E5964" s="16"/>
      <c r="F5964" s="16" t="str">
        <f>IF(INDEX(I.Electricity.ES5U2C3,13)="","",INDEX(I.Electricity.ES5U2C3,13))</f>
        <v/>
      </c>
      <c r="G5964" s="16"/>
      <c r="H5964" s="1" t="str">
        <f t="shared" si="181"/>
        <v>Complete</v>
      </c>
      <c r="I5964" s="68" t="s">
        <v>7230</v>
      </c>
    </row>
    <row r="5965" spans="2:9" ht="15" customHeight="1" x14ac:dyDescent="0.25">
      <c r="B5965" s="9" t="s">
        <v>7217</v>
      </c>
      <c r="C5965" s="1">
        <v>14</v>
      </c>
      <c r="D5965" s="2" t="s">
        <v>9021</v>
      </c>
      <c r="E5965" s="16"/>
      <c r="F5965" s="16" t="str">
        <f>IF(INDEX(I.Electricity.ES5U2C3,14)="","",INDEX(I.Electricity.ES5U2C3,14))</f>
        <v/>
      </c>
      <c r="G5965" s="16"/>
      <c r="H5965" s="1" t="str">
        <f t="shared" si="181"/>
        <v>Complete</v>
      </c>
      <c r="I5965" s="68" t="s">
        <v>7231</v>
      </c>
    </row>
    <row r="5966" spans="2:9" ht="15" customHeight="1" x14ac:dyDescent="0.25">
      <c r="B5966" s="9" t="s">
        <v>7217</v>
      </c>
      <c r="C5966" s="1">
        <v>15</v>
      </c>
      <c r="D5966" s="2" t="s">
        <v>9021</v>
      </c>
      <c r="E5966" s="16"/>
      <c r="F5966" s="16" t="str">
        <f>IF(INDEX(I.Electricity.ES5U2C3,15)="","",INDEX(I.Electricity.ES5U2C3,15))</f>
        <v/>
      </c>
      <c r="G5966" s="16"/>
      <c r="H5966" s="1" t="str">
        <f t="shared" si="181"/>
        <v>Complete</v>
      </c>
      <c r="I5966" s="68" t="s">
        <v>7232</v>
      </c>
    </row>
    <row r="5967" spans="2:9" ht="15" customHeight="1" x14ac:dyDescent="0.25">
      <c r="B5967" s="9" t="s">
        <v>7217</v>
      </c>
      <c r="C5967" s="1">
        <v>16</v>
      </c>
      <c r="D5967" s="2" t="s">
        <v>9021</v>
      </c>
      <c r="E5967" s="16"/>
      <c r="F5967" s="16" t="str">
        <f>IF(INDEX(I.Electricity.ES5U2C3,16)="","",INDEX(I.Electricity.ES5U2C3,16))</f>
        <v/>
      </c>
      <c r="G5967" s="16"/>
      <c r="H5967" s="1" t="str">
        <f t="shared" si="181"/>
        <v>Complete</v>
      </c>
      <c r="I5967" s="68" t="s">
        <v>7233</v>
      </c>
    </row>
    <row r="5968" spans="2:9" ht="15" customHeight="1" x14ac:dyDescent="0.25">
      <c r="B5968" s="9" t="s">
        <v>7217</v>
      </c>
      <c r="C5968" s="1">
        <v>17</v>
      </c>
      <c r="D5968" s="2" t="s">
        <v>9021</v>
      </c>
      <c r="E5968" s="16"/>
      <c r="F5968" s="16" t="str">
        <f>IF(INDEX(I.Electricity.ES5U2C3,17)="","",INDEX(I.Electricity.ES5U2C3,17))</f>
        <v/>
      </c>
      <c r="G5968" s="16"/>
      <c r="H5968" s="1" t="str">
        <f t="shared" si="181"/>
        <v>Complete</v>
      </c>
      <c r="I5968" s="68" t="s">
        <v>7234</v>
      </c>
    </row>
    <row r="5969" spans="2:9" ht="15" customHeight="1" x14ac:dyDescent="0.25">
      <c r="B5969" s="9" t="s">
        <v>7217</v>
      </c>
      <c r="C5969" s="1">
        <v>18</v>
      </c>
      <c r="D5969" s="2" t="s">
        <v>9021</v>
      </c>
      <c r="E5969" s="16"/>
      <c r="F5969" s="16" t="str">
        <f>IF(INDEX(I.Electricity.ES5U2C3,18)="","",INDEX(I.Electricity.ES5U2C3,18))</f>
        <v/>
      </c>
      <c r="G5969" s="16"/>
      <c r="H5969" s="1" t="str">
        <f t="shared" si="181"/>
        <v>Complete</v>
      </c>
      <c r="I5969" s="68" t="s">
        <v>7235</v>
      </c>
    </row>
    <row r="5970" spans="2:9" ht="15" customHeight="1" x14ac:dyDescent="0.25">
      <c r="B5970" s="9" t="s">
        <v>7217</v>
      </c>
      <c r="C5970" s="1">
        <v>19</v>
      </c>
      <c r="D5970" s="2" t="s">
        <v>9021</v>
      </c>
      <c r="E5970" s="16"/>
      <c r="F5970" s="16" t="str">
        <f>IF(INDEX(I.Electricity.ES5U2C3,19)="","",INDEX(I.Electricity.ES5U2C3,19))</f>
        <v/>
      </c>
      <c r="G5970" s="16"/>
      <c r="H5970" s="1" t="str">
        <f t="shared" si="181"/>
        <v>Complete</v>
      </c>
      <c r="I5970" s="68" t="s">
        <v>7236</v>
      </c>
    </row>
    <row r="5971" spans="2:9" ht="15" customHeight="1" x14ac:dyDescent="0.25">
      <c r="B5971" s="9" t="s">
        <v>7217</v>
      </c>
      <c r="C5971" s="1">
        <v>20</v>
      </c>
      <c r="D5971" s="2" t="s">
        <v>9021</v>
      </c>
      <c r="E5971" s="16"/>
      <c r="F5971" s="16" t="str">
        <f>IF(INDEX(I.Electricity.ES5U2C3,20)="","",INDEX(I.Electricity.ES5U2C3,20))</f>
        <v/>
      </c>
      <c r="G5971" s="16"/>
      <c r="H5971" s="1" t="str">
        <f t="shared" si="181"/>
        <v>Complete</v>
      </c>
      <c r="I5971" s="68" t="s">
        <v>7237</v>
      </c>
    </row>
    <row r="5972" spans="2:9" ht="15" customHeight="1" x14ac:dyDescent="0.25">
      <c r="B5972" s="7" t="s">
        <v>7217</v>
      </c>
      <c r="C5972" s="5">
        <v>21</v>
      </c>
      <c r="D5972" s="6" t="s">
        <v>9021</v>
      </c>
      <c r="E5972" s="76"/>
      <c r="F5972" s="76" t="str">
        <f>IF(INDEX(I.Electricity.ES5U2C3,21)="","",INDEX(I.Electricity.ES5U2C3,21))</f>
        <v/>
      </c>
      <c r="G5972" s="76"/>
      <c r="H5972" s="5" t="str">
        <f t="shared" si="181"/>
        <v>Complete</v>
      </c>
      <c r="I5972" s="71" t="s">
        <v>7238</v>
      </c>
    </row>
    <row r="5973" spans="2:9" ht="15" customHeight="1" x14ac:dyDescent="0.25">
      <c r="B5973" s="9" t="s">
        <v>7239</v>
      </c>
      <c r="C5973" s="1">
        <v>1</v>
      </c>
      <c r="D5973" s="2" t="s">
        <v>9022</v>
      </c>
      <c r="E5973" s="16"/>
      <c r="F5973" s="16" t="str">
        <f>IF(INDEX(I.Electricity.ES5U3C3,1)="","",INDEX(I.Electricity.ES5U3C3,1))</f>
        <v/>
      </c>
      <c r="G5973" s="16"/>
      <c r="H5973" s="1" t="str">
        <f t="shared" ref="H5973:H5993" si="182">IF(AND(I.Developer.ES5=TRUE,I.Facility.UnitCount&gt;=3,I.Developer.C3=TRUE,F5973=""),"Incomplete","Complete")</f>
        <v>Complete</v>
      </c>
      <c r="I5973" s="68" t="s">
        <v>7240</v>
      </c>
    </row>
    <row r="5974" spans="2:9" ht="15" customHeight="1" x14ac:dyDescent="0.25">
      <c r="B5974" s="9" t="s">
        <v>7239</v>
      </c>
      <c r="C5974" s="1">
        <v>2</v>
      </c>
      <c r="D5974" s="2" t="s">
        <v>9022</v>
      </c>
      <c r="E5974" s="16"/>
      <c r="F5974" s="16" t="str">
        <f>IF(INDEX(I.Electricity.ES5U3C3,2)="","",INDEX(I.Electricity.ES5U3C3,2))</f>
        <v/>
      </c>
      <c r="G5974" s="16"/>
      <c r="H5974" s="1" t="str">
        <f t="shared" si="182"/>
        <v>Complete</v>
      </c>
      <c r="I5974" s="68" t="s">
        <v>7241</v>
      </c>
    </row>
    <row r="5975" spans="2:9" ht="15" customHeight="1" x14ac:dyDescent="0.25">
      <c r="B5975" s="9" t="s">
        <v>7239</v>
      </c>
      <c r="C5975" s="1">
        <v>3</v>
      </c>
      <c r="D5975" s="2" t="s">
        <v>9022</v>
      </c>
      <c r="E5975" s="16"/>
      <c r="F5975" s="16" t="str">
        <f>IF(INDEX(I.Electricity.ES5U3C3,3)="","",INDEX(I.Electricity.ES5U3C3,3))</f>
        <v/>
      </c>
      <c r="G5975" s="16"/>
      <c r="H5975" s="1" t="str">
        <f t="shared" si="182"/>
        <v>Complete</v>
      </c>
      <c r="I5975" s="68" t="s">
        <v>7242</v>
      </c>
    </row>
    <row r="5976" spans="2:9" ht="15" customHeight="1" x14ac:dyDescent="0.25">
      <c r="B5976" s="9" t="s">
        <v>7239</v>
      </c>
      <c r="C5976" s="1">
        <v>4</v>
      </c>
      <c r="D5976" s="2" t="s">
        <v>9022</v>
      </c>
      <c r="E5976" s="16"/>
      <c r="F5976" s="16" t="str">
        <f>IF(INDEX(I.Electricity.ES5U3C3,4)="","",INDEX(I.Electricity.ES5U3C3,4))</f>
        <v/>
      </c>
      <c r="G5976" s="16"/>
      <c r="H5976" s="1" t="str">
        <f t="shared" si="182"/>
        <v>Complete</v>
      </c>
      <c r="I5976" s="68" t="s">
        <v>7243</v>
      </c>
    </row>
    <row r="5977" spans="2:9" ht="15" customHeight="1" x14ac:dyDescent="0.25">
      <c r="B5977" s="9" t="s">
        <v>7239</v>
      </c>
      <c r="C5977" s="1">
        <v>5</v>
      </c>
      <c r="D5977" s="2" t="s">
        <v>9022</v>
      </c>
      <c r="E5977" s="16"/>
      <c r="F5977" s="16" t="str">
        <f>IF(INDEX(I.Electricity.ES5U3C3,5)="","",INDEX(I.Electricity.ES5U3C3,5))</f>
        <v/>
      </c>
      <c r="G5977" s="16"/>
      <c r="H5977" s="1" t="str">
        <f t="shared" si="182"/>
        <v>Complete</v>
      </c>
      <c r="I5977" s="68" t="s">
        <v>7244</v>
      </c>
    </row>
    <row r="5978" spans="2:9" ht="15" customHeight="1" x14ac:dyDescent="0.25">
      <c r="B5978" s="9" t="s">
        <v>7239</v>
      </c>
      <c r="C5978" s="1">
        <v>6</v>
      </c>
      <c r="D5978" s="2" t="s">
        <v>9022</v>
      </c>
      <c r="E5978" s="16"/>
      <c r="F5978" s="16" t="str">
        <f>IF(INDEX(I.Electricity.ES5U3C3,6)="","",INDEX(I.Electricity.ES5U3C3,6))</f>
        <v/>
      </c>
      <c r="G5978" s="16"/>
      <c r="H5978" s="1" t="str">
        <f t="shared" si="182"/>
        <v>Complete</v>
      </c>
      <c r="I5978" s="68" t="s">
        <v>7245</v>
      </c>
    </row>
    <row r="5979" spans="2:9" ht="15" customHeight="1" x14ac:dyDescent="0.25">
      <c r="B5979" s="9" t="s">
        <v>7239</v>
      </c>
      <c r="C5979" s="1">
        <v>7</v>
      </c>
      <c r="D5979" s="2" t="s">
        <v>9022</v>
      </c>
      <c r="E5979" s="16"/>
      <c r="F5979" s="16" t="str">
        <f>IF(INDEX(I.Electricity.ES5U3C3,7)="","",INDEX(I.Electricity.ES5U3C3,7))</f>
        <v/>
      </c>
      <c r="G5979" s="16"/>
      <c r="H5979" s="1" t="str">
        <f t="shared" si="182"/>
        <v>Complete</v>
      </c>
      <c r="I5979" s="68" t="s">
        <v>7246</v>
      </c>
    </row>
    <row r="5980" spans="2:9" ht="15" customHeight="1" x14ac:dyDescent="0.25">
      <c r="B5980" s="9" t="s">
        <v>7239</v>
      </c>
      <c r="C5980" s="1">
        <v>8</v>
      </c>
      <c r="D5980" s="2" t="s">
        <v>9022</v>
      </c>
      <c r="E5980" s="16"/>
      <c r="F5980" s="16" t="str">
        <f>IF(INDEX(I.Electricity.ES5U3C3,8)="","",INDEX(I.Electricity.ES5U3C3,8))</f>
        <v/>
      </c>
      <c r="G5980" s="16"/>
      <c r="H5980" s="1" t="str">
        <f t="shared" si="182"/>
        <v>Complete</v>
      </c>
      <c r="I5980" s="68" t="s">
        <v>7247</v>
      </c>
    </row>
    <row r="5981" spans="2:9" ht="15" customHeight="1" x14ac:dyDescent="0.25">
      <c r="B5981" s="9" t="s">
        <v>7239</v>
      </c>
      <c r="C5981" s="1">
        <v>9</v>
      </c>
      <c r="D5981" s="2" t="s">
        <v>9022</v>
      </c>
      <c r="E5981" s="16"/>
      <c r="F5981" s="16" t="str">
        <f>IF(INDEX(I.Electricity.ES5U3C3,9)="","",INDEX(I.Electricity.ES5U3C3,9))</f>
        <v/>
      </c>
      <c r="G5981" s="16"/>
      <c r="H5981" s="1" t="str">
        <f t="shared" si="182"/>
        <v>Complete</v>
      </c>
      <c r="I5981" s="68" t="s">
        <v>7248</v>
      </c>
    </row>
    <row r="5982" spans="2:9" ht="15" customHeight="1" x14ac:dyDescent="0.25">
      <c r="B5982" s="9" t="s">
        <v>7239</v>
      </c>
      <c r="C5982" s="1">
        <v>10</v>
      </c>
      <c r="D5982" s="2" t="s">
        <v>9022</v>
      </c>
      <c r="E5982" s="16"/>
      <c r="F5982" s="16" t="str">
        <f>IF(INDEX(I.Electricity.ES5U3C3,10)="","",INDEX(I.Electricity.ES5U3C3,10))</f>
        <v/>
      </c>
      <c r="G5982" s="16"/>
      <c r="H5982" s="1" t="str">
        <f t="shared" si="182"/>
        <v>Complete</v>
      </c>
      <c r="I5982" s="68" t="s">
        <v>7249</v>
      </c>
    </row>
    <row r="5983" spans="2:9" ht="15" customHeight="1" x14ac:dyDescent="0.25">
      <c r="B5983" s="9" t="s">
        <v>7239</v>
      </c>
      <c r="C5983" s="1">
        <v>11</v>
      </c>
      <c r="D5983" s="2" t="s">
        <v>9022</v>
      </c>
      <c r="E5983" s="16"/>
      <c r="F5983" s="16" t="str">
        <f>IF(INDEX(I.Electricity.ES5U3C3,11)="","",INDEX(I.Electricity.ES5U3C3,11))</f>
        <v/>
      </c>
      <c r="G5983" s="16"/>
      <c r="H5983" s="1" t="str">
        <f t="shared" si="182"/>
        <v>Complete</v>
      </c>
      <c r="I5983" s="68" t="s">
        <v>7250</v>
      </c>
    </row>
    <row r="5984" spans="2:9" ht="15" customHeight="1" x14ac:dyDescent="0.25">
      <c r="B5984" s="9" t="s">
        <v>7239</v>
      </c>
      <c r="C5984" s="1">
        <v>12</v>
      </c>
      <c r="D5984" s="2" t="s">
        <v>9022</v>
      </c>
      <c r="E5984" s="16"/>
      <c r="F5984" s="16" t="str">
        <f>IF(INDEX(I.Electricity.ES5U3C3,12)="","",INDEX(I.Electricity.ES5U3C3,12))</f>
        <v/>
      </c>
      <c r="G5984" s="16"/>
      <c r="H5984" s="1" t="str">
        <f t="shared" si="182"/>
        <v>Complete</v>
      </c>
      <c r="I5984" s="68" t="s">
        <v>7251</v>
      </c>
    </row>
    <row r="5985" spans="2:9" ht="15" customHeight="1" x14ac:dyDescent="0.25">
      <c r="B5985" s="9" t="s">
        <v>7239</v>
      </c>
      <c r="C5985" s="1">
        <v>13</v>
      </c>
      <c r="D5985" s="2" t="s">
        <v>9022</v>
      </c>
      <c r="E5985" s="16"/>
      <c r="F5985" s="16" t="str">
        <f>IF(INDEX(I.Electricity.ES5U3C3,13)="","",INDEX(I.Electricity.ES5U3C3,13))</f>
        <v/>
      </c>
      <c r="G5985" s="16"/>
      <c r="H5985" s="1" t="str">
        <f t="shared" si="182"/>
        <v>Complete</v>
      </c>
      <c r="I5985" s="68" t="s">
        <v>7252</v>
      </c>
    </row>
    <row r="5986" spans="2:9" ht="15" customHeight="1" x14ac:dyDescent="0.25">
      <c r="B5986" s="9" t="s">
        <v>7239</v>
      </c>
      <c r="C5986" s="1">
        <v>14</v>
      </c>
      <c r="D5986" s="2" t="s">
        <v>9022</v>
      </c>
      <c r="E5986" s="16"/>
      <c r="F5986" s="16" t="str">
        <f>IF(INDEX(I.Electricity.ES5U3C3,14)="","",INDEX(I.Electricity.ES5U3C3,14))</f>
        <v/>
      </c>
      <c r="G5986" s="16"/>
      <c r="H5986" s="1" t="str">
        <f t="shared" si="182"/>
        <v>Complete</v>
      </c>
      <c r="I5986" s="68" t="s">
        <v>7253</v>
      </c>
    </row>
    <row r="5987" spans="2:9" ht="15" customHeight="1" x14ac:dyDescent="0.25">
      <c r="B5987" s="9" t="s">
        <v>7239</v>
      </c>
      <c r="C5987" s="1">
        <v>15</v>
      </c>
      <c r="D5987" s="2" t="s">
        <v>9022</v>
      </c>
      <c r="E5987" s="16"/>
      <c r="F5987" s="16" t="str">
        <f>IF(INDEX(I.Electricity.ES5U3C3,15)="","",INDEX(I.Electricity.ES5U3C3,15))</f>
        <v/>
      </c>
      <c r="G5987" s="16"/>
      <c r="H5987" s="1" t="str">
        <f t="shared" si="182"/>
        <v>Complete</v>
      </c>
      <c r="I5987" s="68" t="s">
        <v>7254</v>
      </c>
    </row>
    <row r="5988" spans="2:9" ht="15" customHeight="1" x14ac:dyDescent="0.25">
      <c r="B5988" s="9" t="s">
        <v>7239</v>
      </c>
      <c r="C5988" s="1">
        <v>16</v>
      </c>
      <c r="D5988" s="2" t="s">
        <v>9022</v>
      </c>
      <c r="E5988" s="16"/>
      <c r="F5988" s="16" t="str">
        <f>IF(INDEX(I.Electricity.ES5U3C3,16)="","",INDEX(I.Electricity.ES5U3C3,16))</f>
        <v/>
      </c>
      <c r="G5988" s="16"/>
      <c r="H5988" s="1" t="str">
        <f t="shared" si="182"/>
        <v>Complete</v>
      </c>
      <c r="I5988" s="68" t="s">
        <v>7255</v>
      </c>
    </row>
    <row r="5989" spans="2:9" ht="15" customHeight="1" x14ac:dyDescent="0.25">
      <c r="B5989" s="9" t="s">
        <v>7239</v>
      </c>
      <c r="C5989" s="1">
        <v>17</v>
      </c>
      <c r="D5989" s="2" t="s">
        <v>9022</v>
      </c>
      <c r="E5989" s="16"/>
      <c r="F5989" s="16" t="str">
        <f>IF(INDEX(I.Electricity.ES5U3C3,17)="","",INDEX(I.Electricity.ES5U3C3,17))</f>
        <v/>
      </c>
      <c r="G5989" s="16"/>
      <c r="H5989" s="1" t="str">
        <f t="shared" si="182"/>
        <v>Complete</v>
      </c>
      <c r="I5989" s="68" t="s">
        <v>7256</v>
      </c>
    </row>
    <row r="5990" spans="2:9" ht="15" customHeight="1" x14ac:dyDescent="0.25">
      <c r="B5990" s="9" t="s">
        <v>7239</v>
      </c>
      <c r="C5990" s="1">
        <v>18</v>
      </c>
      <c r="D5990" s="2" t="s">
        <v>9022</v>
      </c>
      <c r="E5990" s="16"/>
      <c r="F5990" s="16" t="str">
        <f>IF(INDEX(I.Electricity.ES5U3C3,18)="","",INDEX(I.Electricity.ES5U3C3,18))</f>
        <v/>
      </c>
      <c r="G5990" s="16"/>
      <c r="H5990" s="1" t="str">
        <f t="shared" si="182"/>
        <v>Complete</v>
      </c>
      <c r="I5990" s="68" t="s">
        <v>7257</v>
      </c>
    </row>
    <row r="5991" spans="2:9" ht="15" customHeight="1" x14ac:dyDescent="0.25">
      <c r="B5991" s="9" t="s">
        <v>7239</v>
      </c>
      <c r="C5991" s="1">
        <v>19</v>
      </c>
      <c r="D5991" s="2" t="s">
        <v>9022</v>
      </c>
      <c r="E5991" s="16"/>
      <c r="F5991" s="16" t="str">
        <f>IF(INDEX(I.Electricity.ES5U3C3,19)="","",INDEX(I.Electricity.ES5U3C3,19))</f>
        <v/>
      </c>
      <c r="G5991" s="16"/>
      <c r="H5991" s="1" t="str">
        <f t="shared" si="182"/>
        <v>Complete</v>
      </c>
      <c r="I5991" s="68" t="s">
        <v>7258</v>
      </c>
    </row>
    <row r="5992" spans="2:9" ht="15" customHeight="1" x14ac:dyDescent="0.25">
      <c r="B5992" s="9" t="s">
        <v>7239</v>
      </c>
      <c r="C5992" s="1">
        <v>20</v>
      </c>
      <c r="D5992" s="2" t="s">
        <v>9022</v>
      </c>
      <c r="E5992" s="16"/>
      <c r="F5992" s="16" t="str">
        <f>IF(INDEX(I.Electricity.ES5U3C3,20)="","",INDEX(I.Electricity.ES5U3C3,20))</f>
        <v/>
      </c>
      <c r="G5992" s="16"/>
      <c r="H5992" s="1" t="str">
        <f t="shared" si="182"/>
        <v>Complete</v>
      </c>
      <c r="I5992" s="68" t="s">
        <v>7259</v>
      </c>
    </row>
    <row r="5993" spans="2:9" ht="15" customHeight="1" x14ac:dyDescent="0.25">
      <c r="B5993" s="7" t="s">
        <v>7239</v>
      </c>
      <c r="C5993" s="5">
        <v>21</v>
      </c>
      <c r="D5993" s="6" t="s">
        <v>9022</v>
      </c>
      <c r="E5993" s="76"/>
      <c r="F5993" s="76" t="str">
        <f>IF(INDEX(I.Electricity.ES5U3C3,21)="","",INDEX(I.Electricity.ES5U3C3,21))</f>
        <v/>
      </c>
      <c r="G5993" s="76"/>
      <c r="H5993" s="5" t="str">
        <f t="shared" si="182"/>
        <v>Complete</v>
      </c>
      <c r="I5993" s="71" t="s">
        <v>7260</v>
      </c>
    </row>
    <row r="5994" spans="2:9" ht="15" customHeight="1" x14ac:dyDescent="0.25">
      <c r="B5994" s="9" t="s">
        <v>7261</v>
      </c>
      <c r="C5994" s="1">
        <v>1</v>
      </c>
      <c r="D5994" s="2" t="s">
        <v>9023</v>
      </c>
      <c r="E5994" s="16"/>
      <c r="F5994" s="16" t="str">
        <f>IF(INDEX(I.Electricity.ES5U4C3,1)="","",INDEX(I.Electricity.ES5U4C3,1))</f>
        <v/>
      </c>
      <c r="G5994" s="16"/>
      <c r="H5994" s="1" t="str">
        <f t="shared" ref="H5994:H6014" si="183">IF(AND(I.Developer.ES5=TRUE,I.Facility.UnitCount&gt;=4,I.Developer.C3=TRUE,F5994=""),"Incomplete","Complete")</f>
        <v>Complete</v>
      </c>
      <c r="I5994" s="68" t="s">
        <v>7262</v>
      </c>
    </row>
    <row r="5995" spans="2:9" ht="15" customHeight="1" x14ac:dyDescent="0.25">
      <c r="B5995" s="9" t="s">
        <v>7261</v>
      </c>
      <c r="C5995" s="1">
        <v>2</v>
      </c>
      <c r="D5995" s="2" t="s">
        <v>9023</v>
      </c>
      <c r="E5995" s="16"/>
      <c r="F5995" s="16" t="str">
        <f>IF(INDEX(I.Electricity.ES5U4C3,2)="","",INDEX(I.Electricity.ES5U4C3,2))</f>
        <v/>
      </c>
      <c r="G5995" s="16"/>
      <c r="H5995" s="1" t="str">
        <f t="shared" si="183"/>
        <v>Complete</v>
      </c>
      <c r="I5995" s="68" t="s">
        <v>7263</v>
      </c>
    </row>
    <row r="5996" spans="2:9" ht="15" customHeight="1" x14ac:dyDescent="0.25">
      <c r="B5996" s="9" t="s">
        <v>7261</v>
      </c>
      <c r="C5996" s="1">
        <v>3</v>
      </c>
      <c r="D5996" s="2" t="s">
        <v>9023</v>
      </c>
      <c r="E5996" s="16"/>
      <c r="F5996" s="16" t="str">
        <f>IF(INDEX(I.Electricity.ES5U4C3,3)="","",INDEX(I.Electricity.ES5U4C3,3))</f>
        <v/>
      </c>
      <c r="G5996" s="16"/>
      <c r="H5996" s="1" t="str">
        <f t="shared" si="183"/>
        <v>Complete</v>
      </c>
      <c r="I5996" s="68" t="s">
        <v>7264</v>
      </c>
    </row>
    <row r="5997" spans="2:9" ht="15" customHeight="1" x14ac:dyDescent="0.25">
      <c r="B5997" s="9" t="s">
        <v>7261</v>
      </c>
      <c r="C5997" s="1">
        <v>4</v>
      </c>
      <c r="D5997" s="2" t="s">
        <v>9023</v>
      </c>
      <c r="E5997" s="16"/>
      <c r="F5997" s="16" t="str">
        <f>IF(INDEX(I.Electricity.ES5U4C3,4)="","",INDEX(I.Electricity.ES5U4C3,4))</f>
        <v/>
      </c>
      <c r="G5997" s="16"/>
      <c r="H5997" s="1" t="str">
        <f t="shared" si="183"/>
        <v>Complete</v>
      </c>
      <c r="I5997" s="68" t="s">
        <v>7265</v>
      </c>
    </row>
    <row r="5998" spans="2:9" ht="15" customHeight="1" x14ac:dyDescent="0.25">
      <c r="B5998" s="9" t="s">
        <v>7261</v>
      </c>
      <c r="C5998" s="1">
        <v>5</v>
      </c>
      <c r="D5998" s="2" t="s">
        <v>9023</v>
      </c>
      <c r="E5998" s="16"/>
      <c r="F5998" s="16" t="str">
        <f>IF(INDEX(I.Electricity.ES5U4C3,5)="","",INDEX(I.Electricity.ES5U4C3,5))</f>
        <v/>
      </c>
      <c r="G5998" s="16"/>
      <c r="H5998" s="1" t="str">
        <f t="shared" si="183"/>
        <v>Complete</v>
      </c>
      <c r="I5998" s="68" t="s">
        <v>7266</v>
      </c>
    </row>
    <row r="5999" spans="2:9" ht="15" customHeight="1" x14ac:dyDescent="0.25">
      <c r="B5999" s="9" t="s">
        <v>7261</v>
      </c>
      <c r="C5999" s="1">
        <v>6</v>
      </c>
      <c r="D5999" s="2" t="s">
        <v>9023</v>
      </c>
      <c r="E5999" s="16"/>
      <c r="F5999" s="16" t="str">
        <f>IF(INDEX(I.Electricity.ES5U4C3,6)="","",INDEX(I.Electricity.ES5U4C3,6))</f>
        <v/>
      </c>
      <c r="G5999" s="16"/>
      <c r="H5999" s="1" t="str">
        <f t="shared" si="183"/>
        <v>Complete</v>
      </c>
      <c r="I5999" s="68" t="s">
        <v>7267</v>
      </c>
    </row>
    <row r="6000" spans="2:9" ht="15" customHeight="1" x14ac:dyDescent="0.25">
      <c r="B6000" s="9" t="s">
        <v>7261</v>
      </c>
      <c r="C6000" s="1">
        <v>7</v>
      </c>
      <c r="D6000" s="2" t="s">
        <v>9023</v>
      </c>
      <c r="E6000" s="16"/>
      <c r="F6000" s="16" t="str">
        <f>IF(INDEX(I.Electricity.ES5U4C3,7)="","",INDEX(I.Electricity.ES5U4C3,7))</f>
        <v/>
      </c>
      <c r="G6000" s="16"/>
      <c r="H6000" s="1" t="str">
        <f t="shared" si="183"/>
        <v>Complete</v>
      </c>
      <c r="I6000" s="68" t="s">
        <v>7268</v>
      </c>
    </row>
    <row r="6001" spans="2:9" ht="15" customHeight="1" x14ac:dyDescent="0.25">
      <c r="B6001" s="9" t="s">
        <v>7261</v>
      </c>
      <c r="C6001" s="1">
        <v>8</v>
      </c>
      <c r="D6001" s="2" t="s">
        <v>9023</v>
      </c>
      <c r="E6001" s="16"/>
      <c r="F6001" s="16" t="str">
        <f>IF(INDEX(I.Electricity.ES5U4C3,8)="","",INDEX(I.Electricity.ES5U4C3,8))</f>
        <v/>
      </c>
      <c r="G6001" s="16"/>
      <c r="H6001" s="1" t="str">
        <f t="shared" si="183"/>
        <v>Complete</v>
      </c>
      <c r="I6001" s="68" t="s">
        <v>7269</v>
      </c>
    </row>
    <row r="6002" spans="2:9" ht="15" customHeight="1" x14ac:dyDescent="0.25">
      <c r="B6002" s="9" t="s">
        <v>7261</v>
      </c>
      <c r="C6002" s="1">
        <v>9</v>
      </c>
      <c r="D6002" s="2" t="s">
        <v>9023</v>
      </c>
      <c r="E6002" s="16"/>
      <c r="F6002" s="16" t="str">
        <f>IF(INDEX(I.Electricity.ES5U4C3,9)="","",INDEX(I.Electricity.ES5U4C3,9))</f>
        <v/>
      </c>
      <c r="G6002" s="16"/>
      <c r="H6002" s="1" t="str">
        <f t="shared" si="183"/>
        <v>Complete</v>
      </c>
      <c r="I6002" s="68" t="s">
        <v>7270</v>
      </c>
    </row>
    <row r="6003" spans="2:9" ht="15" customHeight="1" x14ac:dyDescent="0.25">
      <c r="B6003" s="9" t="s">
        <v>7261</v>
      </c>
      <c r="C6003" s="1">
        <v>10</v>
      </c>
      <c r="D6003" s="2" t="s">
        <v>9023</v>
      </c>
      <c r="E6003" s="16"/>
      <c r="F6003" s="16" t="str">
        <f>IF(INDEX(I.Electricity.ES5U4C3,10)="","",INDEX(I.Electricity.ES5U4C3,10))</f>
        <v/>
      </c>
      <c r="G6003" s="16"/>
      <c r="H6003" s="1" t="str">
        <f t="shared" si="183"/>
        <v>Complete</v>
      </c>
      <c r="I6003" s="68" t="s">
        <v>7271</v>
      </c>
    </row>
    <row r="6004" spans="2:9" ht="15" customHeight="1" x14ac:dyDescent="0.25">
      <c r="B6004" s="9" t="s">
        <v>7261</v>
      </c>
      <c r="C6004" s="1">
        <v>11</v>
      </c>
      <c r="D6004" s="2" t="s">
        <v>9023</v>
      </c>
      <c r="E6004" s="16"/>
      <c r="F6004" s="16" t="str">
        <f>IF(INDEX(I.Electricity.ES5U4C3,11)="","",INDEX(I.Electricity.ES5U4C3,11))</f>
        <v/>
      </c>
      <c r="G6004" s="16"/>
      <c r="H6004" s="1" t="str">
        <f t="shared" si="183"/>
        <v>Complete</v>
      </c>
      <c r="I6004" s="68" t="s">
        <v>7272</v>
      </c>
    </row>
    <row r="6005" spans="2:9" ht="15" customHeight="1" x14ac:dyDescent="0.25">
      <c r="B6005" s="9" t="s">
        <v>7261</v>
      </c>
      <c r="C6005" s="1">
        <v>12</v>
      </c>
      <c r="D6005" s="2" t="s">
        <v>9023</v>
      </c>
      <c r="E6005" s="16"/>
      <c r="F6005" s="16" t="str">
        <f>IF(INDEX(I.Electricity.ES5U4C3,12)="","",INDEX(I.Electricity.ES5U4C3,12))</f>
        <v/>
      </c>
      <c r="G6005" s="16"/>
      <c r="H6005" s="1" t="str">
        <f t="shared" si="183"/>
        <v>Complete</v>
      </c>
      <c r="I6005" s="68" t="s">
        <v>7273</v>
      </c>
    </row>
    <row r="6006" spans="2:9" ht="15" customHeight="1" x14ac:dyDescent="0.25">
      <c r="B6006" s="9" t="s">
        <v>7261</v>
      </c>
      <c r="C6006" s="1">
        <v>13</v>
      </c>
      <c r="D6006" s="2" t="s">
        <v>9023</v>
      </c>
      <c r="E6006" s="16"/>
      <c r="F6006" s="16" t="str">
        <f>IF(INDEX(I.Electricity.ES5U4C3,13)="","",INDEX(I.Electricity.ES5U4C3,13))</f>
        <v/>
      </c>
      <c r="G6006" s="16"/>
      <c r="H6006" s="1" t="str">
        <f t="shared" si="183"/>
        <v>Complete</v>
      </c>
      <c r="I6006" s="68" t="s">
        <v>7274</v>
      </c>
    </row>
    <row r="6007" spans="2:9" ht="15" customHeight="1" x14ac:dyDescent="0.25">
      <c r="B6007" s="9" t="s">
        <v>7261</v>
      </c>
      <c r="C6007" s="1">
        <v>14</v>
      </c>
      <c r="D6007" s="2" t="s">
        <v>9023</v>
      </c>
      <c r="E6007" s="16"/>
      <c r="F6007" s="16" t="str">
        <f>IF(INDEX(I.Electricity.ES5U4C3,14)="","",INDEX(I.Electricity.ES5U4C3,14))</f>
        <v/>
      </c>
      <c r="G6007" s="16"/>
      <c r="H6007" s="1" t="str">
        <f t="shared" si="183"/>
        <v>Complete</v>
      </c>
      <c r="I6007" s="68" t="s">
        <v>7275</v>
      </c>
    </row>
    <row r="6008" spans="2:9" ht="15" customHeight="1" x14ac:dyDescent="0.25">
      <c r="B6008" s="9" t="s">
        <v>7261</v>
      </c>
      <c r="C6008" s="1">
        <v>15</v>
      </c>
      <c r="D6008" s="2" t="s">
        <v>9023</v>
      </c>
      <c r="E6008" s="16"/>
      <c r="F6008" s="16" t="str">
        <f>IF(INDEX(I.Electricity.ES5U4C3,15)="","",INDEX(I.Electricity.ES5U4C3,15))</f>
        <v/>
      </c>
      <c r="G6008" s="16"/>
      <c r="H6008" s="1" t="str">
        <f t="shared" si="183"/>
        <v>Complete</v>
      </c>
      <c r="I6008" s="68" t="s">
        <v>7276</v>
      </c>
    </row>
    <row r="6009" spans="2:9" ht="15" customHeight="1" x14ac:dyDescent="0.25">
      <c r="B6009" s="9" t="s">
        <v>7261</v>
      </c>
      <c r="C6009" s="1">
        <v>16</v>
      </c>
      <c r="D6009" s="2" t="s">
        <v>9023</v>
      </c>
      <c r="E6009" s="16"/>
      <c r="F6009" s="16" t="str">
        <f>IF(INDEX(I.Electricity.ES5U4C3,16)="","",INDEX(I.Electricity.ES5U4C3,16))</f>
        <v/>
      </c>
      <c r="G6009" s="16"/>
      <c r="H6009" s="1" t="str">
        <f t="shared" si="183"/>
        <v>Complete</v>
      </c>
      <c r="I6009" s="68" t="s">
        <v>7277</v>
      </c>
    </row>
    <row r="6010" spans="2:9" ht="15" customHeight="1" x14ac:dyDescent="0.25">
      <c r="B6010" s="9" t="s">
        <v>7261</v>
      </c>
      <c r="C6010" s="1">
        <v>17</v>
      </c>
      <c r="D6010" s="2" t="s">
        <v>9023</v>
      </c>
      <c r="E6010" s="16"/>
      <c r="F6010" s="16" t="str">
        <f>IF(INDEX(I.Electricity.ES5U4C3,17)="","",INDEX(I.Electricity.ES5U4C3,17))</f>
        <v/>
      </c>
      <c r="G6010" s="16"/>
      <c r="H6010" s="1" t="str">
        <f t="shared" si="183"/>
        <v>Complete</v>
      </c>
      <c r="I6010" s="68" t="s">
        <v>7278</v>
      </c>
    </row>
    <row r="6011" spans="2:9" ht="15" customHeight="1" x14ac:dyDescent="0.25">
      <c r="B6011" s="9" t="s">
        <v>7261</v>
      </c>
      <c r="C6011" s="1">
        <v>18</v>
      </c>
      <c r="D6011" s="2" t="s">
        <v>9023</v>
      </c>
      <c r="E6011" s="16"/>
      <c r="F6011" s="16" t="str">
        <f>IF(INDEX(I.Electricity.ES5U4C3,18)="","",INDEX(I.Electricity.ES5U4C3,18))</f>
        <v/>
      </c>
      <c r="G6011" s="16"/>
      <c r="H6011" s="1" t="str">
        <f t="shared" si="183"/>
        <v>Complete</v>
      </c>
      <c r="I6011" s="68" t="s">
        <v>7279</v>
      </c>
    </row>
    <row r="6012" spans="2:9" ht="15" customHeight="1" x14ac:dyDescent="0.25">
      <c r="B6012" s="9" t="s">
        <v>7261</v>
      </c>
      <c r="C6012" s="1">
        <v>19</v>
      </c>
      <c r="D6012" s="2" t="s">
        <v>9023</v>
      </c>
      <c r="E6012" s="16"/>
      <c r="F6012" s="16" t="str">
        <f>IF(INDEX(I.Electricity.ES5U4C3,19)="","",INDEX(I.Electricity.ES5U4C3,19))</f>
        <v/>
      </c>
      <c r="G6012" s="16"/>
      <c r="H6012" s="1" t="str">
        <f t="shared" si="183"/>
        <v>Complete</v>
      </c>
      <c r="I6012" s="68" t="s">
        <v>7280</v>
      </c>
    </row>
    <row r="6013" spans="2:9" ht="15" customHeight="1" x14ac:dyDescent="0.25">
      <c r="B6013" s="9" t="s">
        <v>7261</v>
      </c>
      <c r="C6013" s="1">
        <v>20</v>
      </c>
      <c r="D6013" s="2" t="s">
        <v>9023</v>
      </c>
      <c r="E6013" s="16"/>
      <c r="F6013" s="16" t="str">
        <f>IF(INDEX(I.Electricity.ES5U4C3,20)="","",INDEX(I.Electricity.ES5U4C3,20))</f>
        <v/>
      </c>
      <c r="G6013" s="16"/>
      <c r="H6013" s="1" t="str">
        <f t="shared" si="183"/>
        <v>Complete</v>
      </c>
      <c r="I6013" s="68" t="s">
        <v>7281</v>
      </c>
    </row>
    <row r="6014" spans="2:9" ht="15" customHeight="1" x14ac:dyDescent="0.25">
      <c r="B6014" s="7" t="s">
        <v>7261</v>
      </c>
      <c r="C6014" s="5">
        <v>21</v>
      </c>
      <c r="D6014" s="6" t="s">
        <v>9023</v>
      </c>
      <c r="E6014" s="76"/>
      <c r="F6014" s="76" t="str">
        <f>IF(INDEX(I.Electricity.ES5U4C3,21)="","",INDEX(I.Electricity.ES5U4C3,21))</f>
        <v/>
      </c>
      <c r="G6014" s="76"/>
      <c r="H6014" s="5" t="str">
        <f t="shared" si="183"/>
        <v>Complete</v>
      </c>
      <c r="I6014" s="71" t="s">
        <v>7282</v>
      </c>
    </row>
    <row r="6015" spans="2:9" ht="15" customHeight="1" x14ac:dyDescent="0.25">
      <c r="B6015" s="9" t="s">
        <v>7283</v>
      </c>
      <c r="C6015" s="1">
        <v>1</v>
      </c>
      <c r="D6015" s="2" t="s">
        <v>9024</v>
      </c>
      <c r="E6015" s="16"/>
      <c r="F6015" s="16" t="str">
        <f>IF(INDEX(I.Electricity.ES5U5C3,1)="","",INDEX(I.Electricity.ES5U5C3,1))</f>
        <v/>
      </c>
      <c r="G6015" s="16"/>
      <c r="H6015" s="1" t="str">
        <f t="shared" ref="H6015:H6035" si="184">IF(AND(I.Developer.ES5=TRUE,I.Facility.UnitCount&gt;=5,I.Developer.C3=TRUE,F6015=""),"Incomplete","Complete")</f>
        <v>Complete</v>
      </c>
      <c r="I6015" s="68" t="s">
        <v>7284</v>
      </c>
    </row>
    <row r="6016" spans="2:9" ht="15" customHeight="1" x14ac:dyDescent="0.25">
      <c r="B6016" s="9" t="s">
        <v>7283</v>
      </c>
      <c r="C6016" s="1">
        <v>2</v>
      </c>
      <c r="D6016" s="2" t="s">
        <v>9024</v>
      </c>
      <c r="E6016" s="16"/>
      <c r="F6016" s="16" t="str">
        <f>IF(INDEX(I.Electricity.ES5U5C3,2)="","",INDEX(I.Electricity.ES5U5C3,2))</f>
        <v/>
      </c>
      <c r="G6016" s="16"/>
      <c r="H6016" s="1" t="str">
        <f t="shared" si="184"/>
        <v>Complete</v>
      </c>
      <c r="I6016" s="68" t="s">
        <v>7285</v>
      </c>
    </row>
    <row r="6017" spans="2:9" ht="15" customHeight="1" x14ac:dyDescent="0.25">
      <c r="B6017" s="9" t="s">
        <v>7283</v>
      </c>
      <c r="C6017" s="1">
        <v>3</v>
      </c>
      <c r="D6017" s="2" t="s">
        <v>9024</v>
      </c>
      <c r="E6017" s="16"/>
      <c r="F6017" s="16" t="str">
        <f>IF(INDEX(I.Electricity.ES5U5C3,3)="","",INDEX(I.Electricity.ES5U5C3,3))</f>
        <v/>
      </c>
      <c r="G6017" s="16"/>
      <c r="H6017" s="1" t="str">
        <f t="shared" si="184"/>
        <v>Complete</v>
      </c>
      <c r="I6017" s="68" t="s">
        <v>7286</v>
      </c>
    </row>
    <row r="6018" spans="2:9" ht="15" customHeight="1" x14ac:dyDescent="0.25">
      <c r="B6018" s="9" t="s">
        <v>7283</v>
      </c>
      <c r="C6018" s="1">
        <v>4</v>
      </c>
      <c r="D6018" s="2" t="s">
        <v>9024</v>
      </c>
      <c r="E6018" s="16"/>
      <c r="F6018" s="16" t="str">
        <f>IF(INDEX(I.Electricity.ES5U5C3,4)="","",INDEX(I.Electricity.ES5U5C3,4))</f>
        <v/>
      </c>
      <c r="G6018" s="16"/>
      <c r="H6018" s="1" t="str">
        <f t="shared" si="184"/>
        <v>Complete</v>
      </c>
      <c r="I6018" s="68" t="s">
        <v>7287</v>
      </c>
    </row>
    <row r="6019" spans="2:9" ht="15" customHeight="1" x14ac:dyDescent="0.25">
      <c r="B6019" s="9" t="s">
        <v>7283</v>
      </c>
      <c r="C6019" s="1">
        <v>5</v>
      </c>
      <c r="D6019" s="2" t="s">
        <v>9024</v>
      </c>
      <c r="E6019" s="16"/>
      <c r="F6019" s="16" t="str">
        <f>IF(INDEX(I.Electricity.ES5U5C3,5)="","",INDEX(I.Electricity.ES5U5C3,5))</f>
        <v/>
      </c>
      <c r="G6019" s="16"/>
      <c r="H6019" s="1" t="str">
        <f t="shared" si="184"/>
        <v>Complete</v>
      </c>
      <c r="I6019" s="68" t="s">
        <v>7288</v>
      </c>
    </row>
    <row r="6020" spans="2:9" ht="15" customHeight="1" x14ac:dyDescent="0.25">
      <c r="B6020" s="9" t="s">
        <v>7283</v>
      </c>
      <c r="C6020" s="1">
        <v>6</v>
      </c>
      <c r="D6020" s="2" t="s">
        <v>9024</v>
      </c>
      <c r="E6020" s="16"/>
      <c r="F6020" s="16" t="str">
        <f>IF(INDEX(I.Electricity.ES5U5C3,6)="","",INDEX(I.Electricity.ES5U5C3,6))</f>
        <v/>
      </c>
      <c r="G6020" s="16"/>
      <c r="H6020" s="1" t="str">
        <f t="shared" si="184"/>
        <v>Complete</v>
      </c>
      <c r="I6020" s="68" t="s">
        <v>7289</v>
      </c>
    </row>
    <row r="6021" spans="2:9" ht="15" customHeight="1" x14ac:dyDescent="0.25">
      <c r="B6021" s="9" t="s">
        <v>7283</v>
      </c>
      <c r="C6021" s="1">
        <v>7</v>
      </c>
      <c r="D6021" s="2" t="s">
        <v>9024</v>
      </c>
      <c r="E6021" s="16"/>
      <c r="F6021" s="16" t="str">
        <f>IF(INDEX(I.Electricity.ES5U5C3,7)="","",INDEX(I.Electricity.ES5U5C3,7))</f>
        <v/>
      </c>
      <c r="G6021" s="16"/>
      <c r="H6021" s="1" t="str">
        <f t="shared" si="184"/>
        <v>Complete</v>
      </c>
      <c r="I6021" s="68" t="s">
        <v>7290</v>
      </c>
    </row>
    <row r="6022" spans="2:9" ht="15" customHeight="1" x14ac:dyDescent="0.25">
      <c r="B6022" s="9" t="s">
        <v>7283</v>
      </c>
      <c r="C6022" s="1">
        <v>8</v>
      </c>
      <c r="D6022" s="2" t="s">
        <v>9024</v>
      </c>
      <c r="E6022" s="16"/>
      <c r="F6022" s="16" t="str">
        <f>IF(INDEX(I.Electricity.ES5U5C3,8)="","",INDEX(I.Electricity.ES5U5C3,8))</f>
        <v/>
      </c>
      <c r="G6022" s="16"/>
      <c r="H6022" s="1" t="str">
        <f t="shared" si="184"/>
        <v>Complete</v>
      </c>
      <c r="I6022" s="68" t="s">
        <v>7291</v>
      </c>
    </row>
    <row r="6023" spans="2:9" ht="15" customHeight="1" x14ac:dyDescent="0.25">
      <c r="B6023" s="9" t="s">
        <v>7283</v>
      </c>
      <c r="C6023" s="1">
        <v>9</v>
      </c>
      <c r="D6023" s="2" t="s">
        <v>9024</v>
      </c>
      <c r="E6023" s="16"/>
      <c r="F6023" s="16" t="str">
        <f>IF(INDEX(I.Electricity.ES5U5C3,9)="","",INDEX(I.Electricity.ES5U5C3,9))</f>
        <v/>
      </c>
      <c r="G6023" s="16"/>
      <c r="H6023" s="1" t="str">
        <f t="shared" si="184"/>
        <v>Complete</v>
      </c>
      <c r="I6023" s="68" t="s">
        <v>7292</v>
      </c>
    </row>
    <row r="6024" spans="2:9" ht="15" customHeight="1" x14ac:dyDescent="0.25">
      <c r="B6024" s="9" t="s">
        <v>7283</v>
      </c>
      <c r="C6024" s="1">
        <v>10</v>
      </c>
      <c r="D6024" s="2" t="s">
        <v>9024</v>
      </c>
      <c r="E6024" s="16"/>
      <c r="F6024" s="16" t="str">
        <f>IF(INDEX(I.Electricity.ES5U5C3,10)="","",INDEX(I.Electricity.ES5U5C3,10))</f>
        <v/>
      </c>
      <c r="G6024" s="16"/>
      <c r="H6024" s="1" t="str">
        <f t="shared" si="184"/>
        <v>Complete</v>
      </c>
      <c r="I6024" s="68" t="s">
        <v>7293</v>
      </c>
    </row>
    <row r="6025" spans="2:9" ht="15" customHeight="1" x14ac:dyDescent="0.25">
      <c r="B6025" s="9" t="s">
        <v>7283</v>
      </c>
      <c r="C6025" s="1">
        <v>11</v>
      </c>
      <c r="D6025" s="2" t="s">
        <v>9024</v>
      </c>
      <c r="E6025" s="16"/>
      <c r="F6025" s="16" t="str">
        <f>IF(INDEX(I.Electricity.ES5U5C3,11)="","",INDEX(I.Electricity.ES5U5C3,11))</f>
        <v/>
      </c>
      <c r="G6025" s="16"/>
      <c r="H6025" s="1" t="str">
        <f t="shared" si="184"/>
        <v>Complete</v>
      </c>
      <c r="I6025" s="68" t="s">
        <v>7294</v>
      </c>
    </row>
    <row r="6026" spans="2:9" ht="15" customHeight="1" x14ac:dyDescent="0.25">
      <c r="B6026" s="9" t="s">
        <v>7283</v>
      </c>
      <c r="C6026" s="1">
        <v>12</v>
      </c>
      <c r="D6026" s="2" t="s">
        <v>9024</v>
      </c>
      <c r="E6026" s="16"/>
      <c r="F6026" s="16" t="str">
        <f>IF(INDEX(I.Electricity.ES5U5C3,12)="","",INDEX(I.Electricity.ES5U5C3,12))</f>
        <v/>
      </c>
      <c r="G6026" s="16"/>
      <c r="H6026" s="1" t="str">
        <f t="shared" si="184"/>
        <v>Complete</v>
      </c>
      <c r="I6026" s="68" t="s">
        <v>7295</v>
      </c>
    </row>
    <row r="6027" spans="2:9" ht="15" customHeight="1" x14ac:dyDescent="0.25">
      <c r="B6027" s="9" t="s">
        <v>7283</v>
      </c>
      <c r="C6027" s="1">
        <v>13</v>
      </c>
      <c r="D6027" s="2" t="s">
        <v>9024</v>
      </c>
      <c r="E6027" s="16"/>
      <c r="F6027" s="16" t="str">
        <f>IF(INDEX(I.Electricity.ES5U5C3,13)="","",INDEX(I.Electricity.ES5U5C3,13))</f>
        <v/>
      </c>
      <c r="G6027" s="16"/>
      <c r="H6027" s="1" t="str">
        <f t="shared" si="184"/>
        <v>Complete</v>
      </c>
      <c r="I6027" s="68" t="s">
        <v>7296</v>
      </c>
    </row>
    <row r="6028" spans="2:9" ht="15" customHeight="1" x14ac:dyDescent="0.25">
      <c r="B6028" s="9" t="s">
        <v>7283</v>
      </c>
      <c r="C6028" s="1">
        <v>14</v>
      </c>
      <c r="D6028" s="2" t="s">
        <v>9024</v>
      </c>
      <c r="E6028" s="16"/>
      <c r="F6028" s="16" t="str">
        <f>IF(INDEX(I.Electricity.ES5U5C3,14)="","",INDEX(I.Electricity.ES5U5C3,14))</f>
        <v/>
      </c>
      <c r="G6028" s="16"/>
      <c r="H6028" s="1" t="str">
        <f t="shared" si="184"/>
        <v>Complete</v>
      </c>
      <c r="I6028" s="68" t="s">
        <v>7297</v>
      </c>
    </row>
    <row r="6029" spans="2:9" ht="15" customHeight="1" x14ac:dyDescent="0.25">
      <c r="B6029" s="9" t="s">
        <v>7283</v>
      </c>
      <c r="C6029" s="1">
        <v>15</v>
      </c>
      <c r="D6029" s="2" t="s">
        <v>9024</v>
      </c>
      <c r="E6029" s="16"/>
      <c r="F6029" s="16" t="str">
        <f>IF(INDEX(I.Electricity.ES5U5C3,15)="","",INDEX(I.Electricity.ES5U5C3,15))</f>
        <v/>
      </c>
      <c r="G6029" s="16"/>
      <c r="H6029" s="1" t="str">
        <f t="shared" si="184"/>
        <v>Complete</v>
      </c>
      <c r="I6029" s="68" t="s">
        <v>7298</v>
      </c>
    </row>
    <row r="6030" spans="2:9" ht="15" customHeight="1" x14ac:dyDescent="0.25">
      <c r="B6030" s="9" t="s">
        <v>7283</v>
      </c>
      <c r="C6030" s="1">
        <v>16</v>
      </c>
      <c r="D6030" s="2" t="s">
        <v>9024</v>
      </c>
      <c r="E6030" s="16"/>
      <c r="F6030" s="16" t="str">
        <f>IF(INDEX(I.Electricity.ES5U5C3,16)="","",INDEX(I.Electricity.ES5U5C3,16))</f>
        <v/>
      </c>
      <c r="G6030" s="16"/>
      <c r="H6030" s="1" t="str">
        <f t="shared" si="184"/>
        <v>Complete</v>
      </c>
      <c r="I6030" s="68" t="s">
        <v>7299</v>
      </c>
    </row>
    <row r="6031" spans="2:9" ht="15" customHeight="1" x14ac:dyDescent="0.25">
      <c r="B6031" s="9" t="s">
        <v>7283</v>
      </c>
      <c r="C6031" s="1">
        <v>17</v>
      </c>
      <c r="D6031" s="2" t="s">
        <v>9024</v>
      </c>
      <c r="E6031" s="16"/>
      <c r="F6031" s="16" t="str">
        <f>IF(INDEX(I.Electricity.ES5U5C3,17)="","",INDEX(I.Electricity.ES5U5C3,17))</f>
        <v/>
      </c>
      <c r="G6031" s="16"/>
      <c r="H6031" s="1" t="str">
        <f t="shared" si="184"/>
        <v>Complete</v>
      </c>
      <c r="I6031" s="68" t="s">
        <v>7300</v>
      </c>
    </row>
    <row r="6032" spans="2:9" ht="15" customHeight="1" x14ac:dyDescent="0.25">
      <c r="B6032" s="9" t="s">
        <v>7283</v>
      </c>
      <c r="C6032" s="1">
        <v>18</v>
      </c>
      <c r="D6032" s="2" t="s">
        <v>9024</v>
      </c>
      <c r="E6032" s="16"/>
      <c r="F6032" s="16" t="str">
        <f>IF(INDEX(I.Electricity.ES5U5C3,18)="","",INDEX(I.Electricity.ES5U5C3,18))</f>
        <v/>
      </c>
      <c r="G6032" s="16"/>
      <c r="H6032" s="1" t="str">
        <f t="shared" si="184"/>
        <v>Complete</v>
      </c>
      <c r="I6032" s="68" t="s">
        <v>7301</v>
      </c>
    </row>
    <row r="6033" spans="2:9" ht="15" customHeight="1" x14ac:dyDescent="0.25">
      <c r="B6033" s="9" t="s">
        <v>7283</v>
      </c>
      <c r="C6033" s="1">
        <v>19</v>
      </c>
      <c r="D6033" s="2" t="s">
        <v>9024</v>
      </c>
      <c r="E6033" s="16"/>
      <c r="F6033" s="16" t="str">
        <f>IF(INDEX(I.Electricity.ES5U5C3,19)="","",INDEX(I.Electricity.ES5U5C3,19))</f>
        <v/>
      </c>
      <c r="G6033" s="16"/>
      <c r="H6033" s="1" t="str">
        <f t="shared" si="184"/>
        <v>Complete</v>
      </c>
      <c r="I6033" s="68" t="s">
        <v>7302</v>
      </c>
    </row>
    <row r="6034" spans="2:9" ht="15" customHeight="1" x14ac:dyDescent="0.25">
      <c r="B6034" s="9" t="s">
        <v>7283</v>
      </c>
      <c r="C6034" s="1">
        <v>20</v>
      </c>
      <c r="D6034" s="2" t="s">
        <v>9024</v>
      </c>
      <c r="E6034" s="16"/>
      <c r="F6034" s="16" t="str">
        <f>IF(INDEX(I.Electricity.ES5U5C3,20)="","",INDEX(I.Electricity.ES5U5C3,20))</f>
        <v/>
      </c>
      <c r="G6034" s="16"/>
      <c r="H6034" s="1" t="str">
        <f t="shared" si="184"/>
        <v>Complete</v>
      </c>
      <c r="I6034" s="68" t="s">
        <v>7303</v>
      </c>
    </row>
    <row r="6035" spans="2:9" ht="15" customHeight="1" x14ac:dyDescent="0.25">
      <c r="B6035" s="7" t="s">
        <v>7283</v>
      </c>
      <c r="C6035" s="5">
        <v>21</v>
      </c>
      <c r="D6035" s="6" t="s">
        <v>9024</v>
      </c>
      <c r="E6035" s="76"/>
      <c r="F6035" s="76" t="str">
        <f>IF(INDEX(I.Electricity.ES5U5C3,21)="","",INDEX(I.Electricity.ES5U5C3,21))</f>
        <v/>
      </c>
      <c r="G6035" s="76"/>
      <c r="H6035" s="5" t="str">
        <f t="shared" si="184"/>
        <v>Complete</v>
      </c>
      <c r="I6035" s="71" t="s">
        <v>7304</v>
      </c>
    </row>
    <row r="6036" spans="2:9" ht="15" customHeight="1" x14ac:dyDescent="0.25">
      <c r="B6036" s="9" t="s">
        <v>7305</v>
      </c>
      <c r="C6036" s="1">
        <v>1</v>
      </c>
      <c r="D6036" s="2" t="s">
        <v>9025</v>
      </c>
      <c r="E6036" s="16"/>
      <c r="F6036" s="16" t="str">
        <f>IF(INDEX(I.Electricity.ES5U6C3,1)="","",INDEX(I.Electricity.ES5U6C3,1))</f>
        <v/>
      </c>
      <c r="G6036" s="16"/>
      <c r="H6036" s="1" t="str">
        <f t="shared" ref="H6036:H6056" si="185">IF(AND(I.Developer.ES5=TRUE,I.Facility.UnitCount&gt;=6,I.Developer.C3=TRUE,F6036=""),"Incomplete","Complete")</f>
        <v>Complete</v>
      </c>
      <c r="I6036" s="68" t="s">
        <v>7306</v>
      </c>
    </row>
    <row r="6037" spans="2:9" ht="15" customHeight="1" x14ac:dyDescent="0.25">
      <c r="B6037" s="9" t="s">
        <v>7305</v>
      </c>
      <c r="C6037" s="1">
        <v>2</v>
      </c>
      <c r="D6037" s="2" t="s">
        <v>9025</v>
      </c>
      <c r="E6037" s="16"/>
      <c r="F6037" s="16" t="str">
        <f>IF(INDEX(I.Electricity.ES5U6C3,2)="","",INDEX(I.Electricity.ES5U6C3,2))</f>
        <v/>
      </c>
      <c r="G6037" s="16"/>
      <c r="H6037" s="1" t="str">
        <f t="shared" si="185"/>
        <v>Complete</v>
      </c>
      <c r="I6037" s="68" t="s">
        <v>7307</v>
      </c>
    </row>
    <row r="6038" spans="2:9" ht="15" customHeight="1" x14ac:dyDescent="0.25">
      <c r="B6038" s="9" t="s">
        <v>7305</v>
      </c>
      <c r="C6038" s="1">
        <v>3</v>
      </c>
      <c r="D6038" s="2" t="s">
        <v>9025</v>
      </c>
      <c r="E6038" s="16"/>
      <c r="F6038" s="16" t="str">
        <f>IF(INDEX(I.Electricity.ES5U6C3,3)="","",INDEX(I.Electricity.ES5U6C3,3))</f>
        <v/>
      </c>
      <c r="G6038" s="16"/>
      <c r="H6038" s="1" t="str">
        <f t="shared" si="185"/>
        <v>Complete</v>
      </c>
      <c r="I6038" s="68" t="s">
        <v>7308</v>
      </c>
    </row>
    <row r="6039" spans="2:9" ht="15" customHeight="1" x14ac:dyDescent="0.25">
      <c r="B6039" s="9" t="s">
        <v>7305</v>
      </c>
      <c r="C6039" s="1">
        <v>4</v>
      </c>
      <c r="D6039" s="2" t="s">
        <v>9025</v>
      </c>
      <c r="E6039" s="16"/>
      <c r="F6039" s="16" t="str">
        <f>IF(INDEX(I.Electricity.ES5U6C3,4)="","",INDEX(I.Electricity.ES5U6C3,4))</f>
        <v/>
      </c>
      <c r="G6039" s="16"/>
      <c r="H6039" s="1" t="str">
        <f t="shared" si="185"/>
        <v>Complete</v>
      </c>
      <c r="I6039" s="68" t="s">
        <v>7309</v>
      </c>
    </row>
    <row r="6040" spans="2:9" ht="15" customHeight="1" x14ac:dyDescent="0.25">
      <c r="B6040" s="9" t="s">
        <v>7305</v>
      </c>
      <c r="C6040" s="1">
        <v>5</v>
      </c>
      <c r="D6040" s="2" t="s">
        <v>9025</v>
      </c>
      <c r="E6040" s="16"/>
      <c r="F6040" s="16" t="str">
        <f>IF(INDEX(I.Electricity.ES5U6C3,5)="","",INDEX(I.Electricity.ES5U6C3,5))</f>
        <v/>
      </c>
      <c r="G6040" s="16"/>
      <c r="H6040" s="1" t="str">
        <f t="shared" si="185"/>
        <v>Complete</v>
      </c>
      <c r="I6040" s="68" t="s">
        <v>7310</v>
      </c>
    </row>
    <row r="6041" spans="2:9" ht="15" customHeight="1" x14ac:dyDescent="0.25">
      <c r="B6041" s="9" t="s">
        <v>7305</v>
      </c>
      <c r="C6041" s="1">
        <v>6</v>
      </c>
      <c r="D6041" s="2" t="s">
        <v>9025</v>
      </c>
      <c r="E6041" s="16"/>
      <c r="F6041" s="16" t="str">
        <f>IF(INDEX(I.Electricity.ES5U6C3,6)="","",INDEX(I.Electricity.ES5U6C3,6))</f>
        <v/>
      </c>
      <c r="G6041" s="16"/>
      <c r="H6041" s="1" t="str">
        <f t="shared" si="185"/>
        <v>Complete</v>
      </c>
      <c r="I6041" s="68" t="s">
        <v>7311</v>
      </c>
    </row>
    <row r="6042" spans="2:9" ht="15" customHeight="1" x14ac:dyDescent="0.25">
      <c r="B6042" s="9" t="s">
        <v>7305</v>
      </c>
      <c r="C6042" s="1">
        <v>7</v>
      </c>
      <c r="D6042" s="2" t="s">
        <v>9025</v>
      </c>
      <c r="E6042" s="16"/>
      <c r="F6042" s="16" t="str">
        <f>IF(INDEX(I.Electricity.ES5U6C3,7)="","",INDEX(I.Electricity.ES5U6C3,7))</f>
        <v/>
      </c>
      <c r="G6042" s="16"/>
      <c r="H6042" s="1" t="str">
        <f t="shared" si="185"/>
        <v>Complete</v>
      </c>
      <c r="I6042" s="68" t="s">
        <v>7312</v>
      </c>
    </row>
    <row r="6043" spans="2:9" ht="15" customHeight="1" x14ac:dyDescent="0.25">
      <c r="B6043" s="9" t="s">
        <v>7305</v>
      </c>
      <c r="C6043" s="1">
        <v>8</v>
      </c>
      <c r="D6043" s="2" t="s">
        <v>9025</v>
      </c>
      <c r="E6043" s="16"/>
      <c r="F6043" s="16" t="str">
        <f>IF(INDEX(I.Electricity.ES5U6C3,8)="","",INDEX(I.Electricity.ES5U6C3,8))</f>
        <v/>
      </c>
      <c r="G6043" s="16"/>
      <c r="H6043" s="1" t="str">
        <f t="shared" si="185"/>
        <v>Complete</v>
      </c>
      <c r="I6043" s="68" t="s">
        <v>7313</v>
      </c>
    </row>
    <row r="6044" spans="2:9" ht="15" customHeight="1" x14ac:dyDescent="0.25">
      <c r="B6044" s="9" t="s">
        <v>7305</v>
      </c>
      <c r="C6044" s="1">
        <v>9</v>
      </c>
      <c r="D6044" s="2" t="s">
        <v>9025</v>
      </c>
      <c r="E6044" s="16"/>
      <c r="F6044" s="16" t="str">
        <f>IF(INDEX(I.Electricity.ES5U6C3,9)="","",INDEX(I.Electricity.ES5U6C3,9))</f>
        <v/>
      </c>
      <c r="G6044" s="16"/>
      <c r="H6044" s="1" t="str">
        <f t="shared" si="185"/>
        <v>Complete</v>
      </c>
      <c r="I6044" s="68" t="s">
        <v>7314</v>
      </c>
    </row>
    <row r="6045" spans="2:9" ht="15" customHeight="1" x14ac:dyDescent="0.25">
      <c r="B6045" s="9" t="s">
        <v>7305</v>
      </c>
      <c r="C6045" s="1">
        <v>10</v>
      </c>
      <c r="D6045" s="2" t="s">
        <v>9025</v>
      </c>
      <c r="E6045" s="16"/>
      <c r="F6045" s="16" t="str">
        <f>IF(INDEX(I.Electricity.ES5U6C3,10)="","",INDEX(I.Electricity.ES5U6C3,10))</f>
        <v/>
      </c>
      <c r="G6045" s="16"/>
      <c r="H6045" s="1" t="str">
        <f t="shared" si="185"/>
        <v>Complete</v>
      </c>
      <c r="I6045" s="68" t="s">
        <v>7315</v>
      </c>
    </row>
    <row r="6046" spans="2:9" ht="15" customHeight="1" x14ac:dyDescent="0.25">
      <c r="B6046" s="9" t="s">
        <v>7305</v>
      </c>
      <c r="C6046" s="1">
        <v>11</v>
      </c>
      <c r="D6046" s="2" t="s">
        <v>9025</v>
      </c>
      <c r="E6046" s="16"/>
      <c r="F6046" s="16" t="str">
        <f>IF(INDEX(I.Electricity.ES5U6C3,11)="","",INDEX(I.Electricity.ES5U6C3,11))</f>
        <v/>
      </c>
      <c r="G6046" s="16"/>
      <c r="H6046" s="1" t="str">
        <f t="shared" si="185"/>
        <v>Complete</v>
      </c>
      <c r="I6046" s="68" t="s">
        <v>7316</v>
      </c>
    </row>
    <row r="6047" spans="2:9" ht="15" customHeight="1" x14ac:dyDescent="0.25">
      <c r="B6047" s="9" t="s">
        <v>7305</v>
      </c>
      <c r="C6047" s="1">
        <v>12</v>
      </c>
      <c r="D6047" s="2" t="s">
        <v>9025</v>
      </c>
      <c r="E6047" s="16"/>
      <c r="F6047" s="16" t="str">
        <f>IF(INDEX(I.Electricity.ES5U6C3,12)="","",INDEX(I.Electricity.ES5U6C3,12))</f>
        <v/>
      </c>
      <c r="G6047" s="16"/>
      <c r="H6047" s="1" t="str">
        <f t="shared" si="185"/>
        <v>Complete</v>
      </c>
      <c r="I6047" s="68" t="s">
        <v>7317</v>
      </c>
    </row>
    <row r="6048" spans="2:9" ht="15" customHeight="1" x14ac:dyDescent="0.25">
      <c r="B6048" s="9" t="s">
        <v>7305</v>
      </c>
      <c r="C6048" s="1">
        <v>13</v>
      </c>
      <c r="D6048" s="2" t="s">
        <v>9025</v>
      </c>
      <c r="E6048" s="16"/>
      <c r="F6048" s="16" t="str">
        <f>IF(INDEX(I.Electricity.ES5U6C3,13)="","",INDEX(I.Electricity.ES5U6C3,13))</f>
        <v/>
      </c>
      <c r="G6048" s="16"/>
      <c r="H6048" s="1" t="str">
        <f t="shared" si="185"/>
        <v>Complete</v>
      </c>
      <c r="I6048" s="68" t="s">
        <v>7318</v>
      </c>
    </row>
    <row r="6049" spans="2:9" ht="15" customHeight="1" x14ac:dyDescent="0.25">
      <c r="B6049" s="9" t="s">
        <v>7305</v>
      </c>
      <c r="C6049" s="1">
        <v>14</v>
      </c>
      <c r="D6049" s="2" t="s">
        <v>9025</v>
      </c>
      <c r="E6049" s="16"/>
      <c r="F6049" s="16" t="str">
        <f>IF(INDEX(I.Electricity.ES5U6C3,14)="","",INDEX(I.Electricity.ES5U6C3,14))</f>
        <v/>
      </c>
      <c r="G6049" s="16"/>
      <c r="H6049" s="1" t="str">
        <f t="shared" si="185"/>
        <v>Complete</v>
      </c>
      <c r="I6049" s="68" t="s">
        <v>7319</v>
      </c>
    </row>
    <row r="6050" spans="2:9" ht="15" customHeight="1" x14ac:dyDescent="0.25">
      <c r="B6050" s="9" t="s">
        <v>7305</v>
      </c>
      <c r="C6050" s="1">
        <v>15</v>
      </c>
      <c r="D6050" s="2" t="s">
        <v>9025</v>
      </c>
      <c r="E6050" s="16"/>
      <c r="F6050" s="16" t="str">
        <f>IF(INDEX(I.Electricity.ES5U6C3,15)="","",INDEX(I.Electricity.ES5U6C3,15))</f>
        <v/>
      </c>
      <c r="G6050" s="16"/>
      <c r="H6050" s="1" t="str">
        <f t="shared" si="185"/>
        <v>Complete</v>
      </c>
      <c r="I6050" s="68" t="s">
        <v>7320</v>
      </c>
    </row>
    <row r="6051" spans="2:9" ht="15" customHeight="1" x14ac:dyDescent="0.25">
      <c r="B6051" s="9" t="s">
        <v>7305</v>
      </c>
      <c r="C6051" s="1">
        <v>16</v>
      </c>
      <c r="D6051" s="2" t="s">
        <v>9025</v>
      </c>
      <c r="E6051" s="16"/>
      <c r="F6051" s="16" t="str">
        <f>IF(INDEX(I.Electricity.ES5U6C3,16)="","",INDEX(I.Electricity.ES5U6C3,16))</f>
        <v/>
      </c>
      <c r="G6051" s="16"/>
      <c r="H6051" s="1" t="str">
        <f t="shared" si="185"/>
        <v>Complete</v>
      </c>
      <c r="I6051" s="68" t="s">
        <v>7321</v>
      </c>
    </row>
    <row r="6052" spans="2:9" ht="15" customHeight="1" x14ac:dyDescent="0.25">
      <c r="B6052" s="9" t="s">
        <v>7305</v>
      </c>
      <c r="C6052" s="1">
        <v>17</v>
      </c>
      <c r="D6052" s="2" t="s">
        <v>9025</v>
      </c>
      <c r="E6052" s="16"/>
      <c r="F6052" s="16" t="str">
        <f>IF(INDEX(I.Electricity.ES5U6C3,17)="","",INDEX(I.Electricity.ES5U6C3,17))</f>
        <v/>
      </c>
      <c r="G6052" s="16"/>
      <c r="H6052" s="1" t="str">
        <f t="shared" si="185"/>
        <v>Complete</v>
      </c>
      <c r="I6052" s="68" t="s">
        <v>7322</v>
      </c>
    </row>
    <row r="6053" spans="2:9" ht="15" customHeight="1" x14ac:dyDescent="0.25">
      <c r="B6053" s="9" t="s">
        <v>7305</v>
      </c>
      <c r="C6053" s="1">
        <v>18</v>
      </c>
      <c r="D6053" s="2" t="s">
        <v>9025</v>
      </c>
      <c r="E6053" s="16"/>
      <c r="F6053" s="16" t="str">
        <f>IF(INDEX(I.Electricity.ES5U6C3,18)="","",INDEX(I.Electricity.ES5U6C3,18))</f>
        <v/>
      </c>
      <c r="G6053" s="16"/>
      <c r="H6053" s="1" t="str">
        <f t="shared" si="185"/>
        <v>Complete</v>
      </c>
      <c r="I6053" s="68" t="s">
        <v>7323</v>
      </c>
    </row>
    <row r="6054" spans="2:9" ht="15" customHeight="1" x14ac:dyDescent="0.25">
      <c r="B6054" s="9" t="s">
        <v>7305</v>
      </c>
      <c r="C6054" s="1">
        <v>19</v>
      </c>
      <c r="D6054" s="2" t="s">
        <v>9025</v>
      </c>
      <c r="E6054" s="16"/>
      <c r="F6054" s="16" t="str">
        <f>IF(INDEX(I.Electricity.ES5U6C3,19)="","",INDEX(I.Electricity.ES5U6C3,19))</f>
        <v/>
      </c>
      <c r="G6054" s="16"/>
      <c r="H6054" s="1" t="str">
        <f t="shared" si="185"/>
        <v>Complete</v>
      </c>
      <c r="I6054" s="68" t="s">
        <v>7324</v>
      </c>
    </row>
    <row r="6055" spans="2:9" ht="15" customHeight="1" x14ac:dyDescent="0.25">
      <c r="B6055" s="9" t="s">
        <v>7305</v>
      </c>
      <c r="C6055" s="1">
        <v>20</v>
      </c>
      <c r="D6055" s="2" t="s">
        <v>9025</v>
      </c>
      <c r="E6055" s="16"/>
      <c r="F6055" s="16" t="str">
        <f>IF(INDEX(I.Electricity.ES5U6C3,20)="","",INDEX(I.Electricity.ES5U6C3,20))</f>
        <v/>
      </c>
      <c r="G6055" s="16"/>
      <c r="H6055" s="1" t="str">
        <f t="shared" si="185"/>
        <v>Complete</v>
      </c>
      <c r="I6055" s="68" t="s">
        <v>7325</v>
      </c>
    </row>
    <row r="6056" spans="2:9" ht="15" customHeight="1" x14ac:dyDescent="0.25">
      <c r="B6056" s="7" t="s">
        <v>7305</v>
      </c>
      <c r="C6056" s="5">
        <v>21</v>
      </c>
      <c r="D6056" s="6" t="s">
        <v>9025</v>
      </c>
      <c r="E6056" s="76"/>
      <c r="F6056" s="76" t="str">
        <f>IF(INDEX(I.Electricity.ES5U6C3,21)="","",INDEX(I.Electricity.ES5U6C3,21))</f>
        <v/>
      </c>
      <c r="G6056" s="76"/>
      <c r="H6056" s="5" t="str">
        <f t="shared" si="185"/>
        <v>Complete</v>
      </c>
      <c r="I6056" s="71" t="s">
        <v>7326</v>
      </c>
    </row>
    <row r="6057" spans="2:9" ht="15" customHeight="1" x14ac:dyDescent="0.25">
      <c r="B6057" s="9" t="s">
        <v>7327</v>
      </c>
      <c r="C6057" s="1">
        <v>1</v>
      </c>
      <c r="D6057" s="2" t="s">
        <v>9026</v>
      </c>
      <c r="E6057" s="16"/>
      <c r="F6057" s="16" t="str">
        <f>IF(INDEX(I.Electricity.ES5U7C3,1)="","",INDEX(I.Electricity.ES5U7C3,1))</f>
        <v/>
      </c>
      <c r="G6057" s="16"/>
      <c r="H6057" s="1" t="str">
        <f t="shared" ref="H6057:H6077" si="186">IF(AND(I.Developer.ES5=TRUE,I.Facility.UnitCount&gt;=7,I.Developer.C3=TRUE,F6057=""),"Incomplete","Complete")</f>
        <v>Complete</v>
      </c>
      <c r="I6057" s="68" t="s">
        <v>7328</v>
      </c>
    </row>
    <row r="6058" spans="2:9" ht="15" customHeight="1" x14ac:dyDescent="0.25">
      <c r="B6058" s="9" t="s">
        <v>7327</v>
      </c>
      <c r="C6058" s="1">
        <v>2</v>
      </c>
      <c r="D6058" s="2" t="s">
        <v>9026</v>
      </c>
      <c r="E6058" s="16"/>
      <c r="F6058" s="16" t="str">
        <f>IF(INDEX(I.Electricity.ES5U7C3,2)="","",INDEX(I.Electricity.ES5U7C3,2))</f>
        <v/>
      </c>
      <c r="G6058" s="16"/>
      <c r="H6058" s="1" t="str">
        <f t="shared" si="186"/>
        <v>Complete</v>
      </c>
      <c r="I6058" s="68" t="s">
        <v>7329</v>
      </c>
    </row>
    <row r="6059" spans="2:9" ht="15" customHeight="1" x14ac:dyDescent="0.25">
      <c r="B6059" s="9" t="s">
        <v>7327</v>
      </c>
      <c r="C6059" s="1">
        <v>3</v>
      </c>
      <c r="D6059" s="2" t="s">
        <v>9026</v>
      </c>
      <c r="E6059" s="16"/>
      <c r="F6059" s="16" t="str">
        <f>IF(INDEX(I.Electricity.ES5U7C3,3)="","",INDEX(I.Electricity.ES5U7C3,3))</f>
        <v/>
      </c>
      <c r="G6059" s="16"/>
      <c r="H6059" s="1" t="str">
        <f t="shared" si="186"/>
        <v>Complete</v>
      </c>
      <c r="I6059" s="68" t="s">
        <v>7330</v>
      </c>
    </row>
    <row r="6060" spans="2:9" ht="15" customHeight="1" x14ac:dyDescent="0.25">
      <c r="B6060" s="9" t="s">
        <v>7327</v>
      </c>
      <c r="C6060" s="1">
        <v>4</v>
      </c>
      <c r="D6060" s="2" t="s">
        <v>9026</v>
      </c>
      <c r="E6060" s="16"/>
      <c r="F6060" s="16" t="str">
        <f>IF(INDEX(I.Electricity.ES5U7C3,4)="","",INDEX(I.Electricity.ES5U7C3,4))</f>
        <v/>
      </c>
      <c r="G6060" s="16"/>
      <c r="H6060" s="1" t="str">
        <f t="shared" si="186"/>
        <v>Complete</v>
      </c>
      <c r="I6060" s="68" t="s">
        <v>7331</v>
      </c>
    </row>
    <row r="6061" spans="2:9" ht="15" customHeight="1" x14ac:dyDescent="0.25">
      <c r="B6061" s="9" t="s">
        <v>7327</v>
      </c>
      <c r="C6061" s="1">
        <v>5</v>
      </c>
      <c r="D6061" s="2" t="s">
        <v>9026</v>
      </c>
      <c r="E6061" s="16"/>
      <c r="F6061" s="16" t="str">
        <f>IF(INDEX(I.Electricity.ES5U7C3,5)="","",INDEX(I.Electricity.ES5U7C3,5))</f>
        <v/>
      </c>
      <c r="G6061" s="16"/>
      <c r="H6061" s="1" t="str">
        <f t="shared" si="186"/>
        <v>Complete</v>
      </c>
      <c r="I6061" s="68" t="s">
        <v>7332</v>
      </c>
    </row>
    <row r="6062" spans="2:9" ht="15" customHeight="1" x14ac:dyDescent="0.25">
      <c r="B6062" s="9" t="s">
        <v>7327</v>
      </c>
      <c r="C6062" s="1">
        <v>6</v>
      </c>
      <c r="D6062" s="2" t="s">
        <v>9026</v>
      </c>
      <c r="E6062" s="16"/>
      <c r="F6062" s="16" t="str">
        <f>IF(INDEX(I.Electricity.ES5U7C3,6)="","",INDEX(I.Electricity.ES5U7C3,6))</f>
        <v/>
      </c>
      <c r="G6062" s="16"/>
      <c r="H6062" s="1" t="str">
        <f t="shared" si="186"/>
        <v>Complete</v>
      </c>
      <c r="I6062" s="68" t="s">
        <v>7333</v>
      </c>
    </row>
    <row r="6063" spans="2:9" ht="15" customHeight="1" x14ac:dyDescent="0.25">
      <c r="B6063" s="9" t="s">
        <v>7327</v>
      </c>
      <c r="C6063" s="1">
        <v>7</v>
      </c>
      <c r="D6063" s="2" t="s">
        <v>9026</v>
      </c>
      <c r="E6063" s="16"/>
      <c r="F6063" s="16" t="str">
        <f>IF(INDEX(I.Electricity.ES5U7C3,7)="","",INDEX(I.Electricity.ES5U7C3,7))</f>
        <v/>
      </c>
      <c r="G6063" s="16"/>
      <c r="H6063" s="1" t="str">
        <f t="shared" si="186"/>
        <v>Complete</v>
      </c>
      <c r="I6063" s="68" t="s">
        <v>7334</v>
      </c>
    </row>
    <row r="6064" spans="2:9" ht="15" customHeight="1" x14ac:dyDescent="0.25">
      <c r="B6064" s="9" t="s">
        <v>7327</v>
      </c>
      <c r="C6064" s="1">
        <v>8</v>
      </c>
      <c r="D6064" s="2" t="s">
        <v>9026</v>
      </c>
      <c r="E6064" s="16"/>
      <c r="F6064" s="16" t="str">
        <f>IF(INDEX(I.Electricity.ES5U7C3,8)="","",INDEX(I.Electricity.ES5U7C3,8))</f>
        <v/>
      </c>
      <c r="G6064" s="16"/>
      <c r="H6064" s="1" t="str">
        <f t="shared" si="186"/>
        <v>Complete</v>
      </c>
      <c r="I6064" s="68" t="s">
        <v>7335</v>
      </c>
    </row>
    <row r="6065" spans="2:9" ht="15" customHeight="1" x14ac:dyDescent="0.25">
      <c r="B6065" s="9" t="s">
        <v>7327</v>
      </c>
      <c r="C6065" s="1">
        <v>9</v>
      </c>
      <c r="D6065" s="2" t="s">
        <v>9026</v>
      </c>
      <c r="E6065" s="16"/>
      <c r="F6065" s="16" t="str">
        <f>IF(INDEX(I.Electricity.ES5U7C3,9)="","",INDEX(I.Electricity.ES5U7C3,9))</f>
        <v/>
      </c>
      <c r="G6065" s="16"/>
      <c r="H6065" s="1" t="str">
        <f t="shared" si="186"/>
        <v>Complete</v>
      </c>
      <c r="I6065" s="68" t="s">
        <v>7336</v>
      </c>
    </row>
    <row r="6066" spans="2:9" ht="15" customHeight="1" x14ac:dyDescent="0.25">
      <c r="B6066" s="9" t="s">
        <v>7327</v>
      </c>
      <c r="C6066" s="1">
        <v>10</v>
      </c>
      <c r="D6066" s="2" t="s">
        <v>9026</v>
      </c>
      <c r="E6066" s="16"/>
      <c r="F6066" s="16" t="str">
        <f>IF(INDEX(I.Electricity.ES5U7C3,10)="","",INDEX(I.Electricity.ES5U7C3,10))</f>
        <v/>
      </c>
      <c r="G6066" s="16"/>
      <c r="H6066" s="1" t="str">
        <f t="shared" si="186"/>
        <v>Complete</v>
      </c>
      <c r="I6066" s="68" t="s">
        <v>7337</v>
      </c>
    </row>
    <row r="6067" spans="2:9" ht="15" customHeight="1" x14ac:dyDescent="0.25">
      <c r="B6067" s="9" t="s">
        <v>7327</v>
      </c>
      <c r="C6067" s="1">
        <v>11</v>
      </c>
      <c r="D6067" s="2" t="s">
        <v>9026</v>
      </c>
      <c r="E6067" s="16"/>
      <c r="F6067" s="16" t="str">
        <f>IF(INDEX(I.Electricity.ES5U7C3,11)="","",INDEX(I.Electricity.ES5U7C3,11))</f>
        <v/>
      </c>
      <c r="G6067" s="16"/>
      <c r="H6067" s="1" t="str">
        <f t="shared" si="186"/>
        <v>Complete</v>
      </c>
      <c r="I6067" s="68" t="s">
        <v>7338</v>
      </c>
    </row>
    <row r="6068" spans="2:9" ht="15" customHeight="1" x14ac:dyDescent="0.25">
      <c r="B6068" s="9" t="s">
        <v>7327</v>
      </c>
      <c r="C6068" s="1">
        <v>12</v>
      </c>
      <c r="D6068" s="2" t="s">
        <v>9026</v>
      </c>
      <c r="E6068" s="16"/>
      <c r="F6068" s="16" t="str">
        <f>IF(INDEX(I.Electricity.ES5U7C3,12)="","",INDEX(I.Electricity.ES5U7C3,12))</f>
        <v/>
      </c>
      <c r="G6068" s="16"/>
      <c r="H6068" s="1" t="str">
        <f t="shared" si="186"/>
        <v>Complete</v>
      </c>
      <c r="I6068" s="68" t="s">
        <v>7339</v>
      </c>
    </row>
    <row r="6069" spans="2:9" ht="15" customHeight="1" x14ac:dyDescent="0.25">
      <c r="B6069" s="9" t="s">
        <v>7327</v>
      </c>
      <c r="C6069" s="1">
        <v>13</v>
      </c>
      <c r="D6069" s="2" t="s">
        <v>9026</v>
      </c>
      <c r="E6069" s="16"/>
      <c r="F6069" s="16" t="str">
        <f>IF(INDEX(I.Electricity.ES5U7C3,13)="","",INDEX(I.Electricity.ES5U7C3,13))</f>
        <v/>
      </c>
      <c r="G6069" s="16"/>
      <c r="H6069" s="1" t="str">
        <f t="shared" si="186"/>
        <v>Complete</v>
      </c>
      <c r="I6069" s="68" t="s">
        <v>7340</v>
      </c>
    </row>
    <row r="6070" spans="2:9" ht="15" customHeight="1" x14ac:dyDescent="0.25">
      <c r="B6070" s="9" t="s">
        <v>7327</v>
      </c>
      <c r="C6070" s="1">
        <v>14</v>
      </c>
      <c r="D6070" s="2" t="s">
        <v>9026</v>
      </c>
      <c r="E6070" s="16"/>
      <c r="F6070" s="16" t="str">
        <f>IF(INDEX(I.Electricity.ES5U7C3,14)="","",INDEX(I.Electricity.ES5U7C3,14))</f>
        <v/>
      </c>
      <c r="G6070" s="16"/>
      <c r="H6070" s="1" t="str">
        <f t="shared" si="186"/>
        <v>Complete</v>
      </c>
      <c r="I6070" s="68" t="s">
        <v>7341</v>
      </c>
    </row>
    <row r="6071" spans="2:9" ht="15" customHeight="1" x14ac:dyDescent="0.25">
      <c r="B6071" s="9" t="s">
        <v>7327</v>
      </c>
      <c r="C6071" s="1">
        <v>15</v>
      </c>
      <c r="D6071" s="2" t="s">
        <v>9026</v>
      </c>
      <c r="E6071" s="16"/>
      <c r="F6071" s="16" t="str">
        <f>IF(INDEX(I.Electricity.ES5U7C3,15)="","",INDEX(I.Electricity.ES5U7C3,15))</f>
        <v/>
      </c>
      <c r="G6071" s="16"/>
      <c r="H6071" s="1" t="str">
        <f t="shared" si="186"/>
        <v>Complete</v>
      </c>
      <c r="I6071" s="68" t="s">
        <v>7342</v>
      </c>
    </row>
    <row r="6072" spans="2:9" ht="15" customHeight="1" x14ac:dyDescent="0.25">
      <c r="B6072" s="9" t="s">
        <v>7327</v>
      </c>
      <c r="C6072" s="1">
        <v>16</v>
      </c>
      <c r="D6072" s="2" t="s">
        <v>9026</v>
      </c>
      <c r="E6072" s="16"/>
      <c r="F6072" s="16" t="str">
        <f>IF(INDEX(I.Electricity.ES5U7C3,16)="","",INDEX(I.Electricity.ES5U7C3,16))</f>
        <v/>
      </c>
      <c r="G6072" s="16"/>
      <c r="H6072" s="1" t="str">
        <f t="shared" si="186"/>
        <v>Complete</v>
      </c>
      <c r="I6072" s="68" t="s">
        <v>7343</v>
      </c>
    </row>
    <row r="6073" spans="2:9" ht="15" customHeight="1" x14ac:dyDescent="0.25">
      <c r="B6073" s="9" t="s">
        <v>7327</v>
      </c>
      <c r="C6073" s="1">
        <v>17</v>
      </c>
      <c r="D6073" s="2" t="s">
        <v>9026</v>
      </c>
      <c r="E6073" s="16"/>
      <c r="F6073" s="16" t="str">
        <f>IF(INDEX(I.Electricity.ES5U7C3,17)="","",INDEX(I.Electricity.ES5U7C3,17))</f>
        <v/>
      </c>
      <c r="G6073" s="16"/>
      <c r="H6073" s="1" t="str">
        <f t="shared" si="186"/>
        <v>Complete</v>
      </c>
      <c r="I6073" s="68" t="s">
        <v>7344</v>
      </c>
    </row>
    <row r="6074" spans="2:9" ht="15" customHeight="1" x14ac:dyDescent="0.25">
      <c r="B6074" s="9" t="s">
        <v>7327</v>
      </c>
      <c r="C6074" s="1">
        <v>18</v>
      </c>
      <c r="D6074" s="2" t="s">
        <v>9026</v>
      </c>
      <c r="E6074" s="16"/>
      <c r="F6074" s="16" t="str">
        <f>IF(INDEX(I.Electricity.ES5U7C3,18)="","",INDEX(I.Electricity.ES5U7C3,18))</f>
        <v/>
      </c>
      <c r="G6074" s="16"/>
      <c r="H6074" s="1" t="str">
        <f t="shared" si="186"/>
        <v>Complete</v>
      </c>
      <c r="I6074" s="68" t="s">
        <v>7345</v>
      </c>
    </row>
    <row r="6075" spans="2:9" ht="15" customHeight="1" x14ac:dyDescent="0.25">
      <c r="B6075" s="9" t="s">
        <v>7327</v>
      </c>
      <c r="C6075" s="1">
        <v>19</v>
      </c>
      <c r="D6075" s="2" t="s">
        <v>9026</v>
      </c>
      <c r="E6075" s="16"/>
      <c r="F6075" s="16" t="str">
        <f>IF(INDEX(I.Electricity.ES5U7C3,19)="","",INDEX(I.Electricity.ES5U7C3,19))</f>
        <v/>
      </c>
      <c r="G6075" s="16"/>
      <c r="H6075" s="1" t="str">
        <f t="shared" si="186"/>
        <v>Complete</v>
      </c>
      <c r="I6075" s="68" t="s">
        <v>7346</v>
      </c>
    </row>
    <row r="6076" spans="2:9" ht="15" customHeight="1" x14ac:dyDescent="0.25">
      <c r="B6076" s="9" t="s">
        <v>7327</v>
      </c>
      <c r="C6076" s="1">
        <v>20</v>
      </c>
      <c r="D6076" s="2" t="s">
        <v>9026</v>
      </c>
      <c r="E6076" s="16"/>
      <c r="F6076" s="16" t="str">
        <f>IF(INDEX(I.Electricity.ES5U7C3,20)="","",INDEX(I.Electricity.ES5U7C3,20))</f>
        <v/>
      </c>
      <c r="G6076" s="16"/>
      <c r="H6076" s="1" t="str">
        <f t="shared" si="186"/>
        <v>Complete</v>
      </c>
      <c r="I6076" s="68" t="s">
        <v>7347</v>
      </c>
    </row>
    <row r="6077" spans="2:9" ht="15" customHeight="1" x14ac:dyDescent="0.25">
      <c r="B6077" s="7" t="s">
        <v>7327</v>
      </c>
      <c r="C6077" s="5">
        <v>21</v>
      </c>
      <c r="D6077" s="6" t="s">
        <v>9026</v>
      </c>
      <c r="E6077" s="76"/>
      <c r="F6077" s="76" t="str">
        <f>IF(INDEX(I.Electricity.ES5U7C3,21)="","",INDEX(I.Electricity.ES5U7C3,21))</f>
        <v/>
      </c>
      <c r="G6077" s="76"/>
      <c r="H6077" s="5" t="str">
        <f t="shared" si="186"/>
        <v>Complete</v>
      </c>
      <c r="I6077" s="71" t="s">
        <v>7348</v>
      </c>
    </row>
    <row r="6078" spans="2:9" ht="15" customHeight="1" x14ac:dyDescent="0.25">
      <c r="B6078" s="9" t="s">
        <v>7349</v>
      </c>
      <c r="C6078" s="1">
        <v>1</v>
      </c>
      <c r="D6078" s="2" t="s">
        <v>9027</v>
      </c>
      <c r="E6078" s="16"/>
      <c r="F6078" s="16" t="str">
        <f>IF(INDEX(I.Electricity.ES5U8C3,1)="","",INDEX(I.Electricity.ES5U8C3,1))</f>
        <v/>
      </c>
      <c r="G6078" s="16"/>
      <c r="H6078" s="1" t="str">
        <f t="shared" ref="H6078:H6098" si="187">IF(AND(I.Developer.ES5=TRUE,I.Facility.UnitCount&gt;=8,I.Developer.C3=TRUE,F6078=""),"Incomplete","Complete")</f>
        <v>Complete</v>
      </c>
      <c r="I6078" s="68" t="s">
        <v>7350</v>
      </c>
    </row>
    <row r="6079" spans="2:9" ht="15" customHeight="1" x14ac:dyDescent="0.25">
      <c r="B6079" s="9" t="s">
        <v>7349</v>
      </c>
      <c r="C6079" s="1">
        <v>2</v>
      </c>
      <c r="D6079" s="2" t="s">
        <v>9027</v>
      </c>
      <c r="E6079" s="16"/>
      <c r="F6079" s="16" t="str">
        <f>IF(INDEX(I.Electricity.ES5U8C3,2)="","",INDEX(I.Electricity.ES5U8C3,2))</f>
        <v/>
      </c>
      <c r="G6079" s="16"/>
      <c r="H6079" s="1" t="str">
        <f t="shared" si="187"/>
        <v>Complete</v>
      </c>
      <c r="I6079" s="68" t="s">
        <v>7351</v>
      </c>
    </row>
    <row r="6080" spans="2:9" ht="15" customHeight="1" x14ac:dyDescent="0.25">
      <c r="B6080" s="9" t="s">
        <v>7349</v>
      </c>
      <c r="C6080" s="1">
        <v>3</v>
      </c>
      <c r="D6080" s="2" t="s">
        <v>9027</v>
      </c>
      <c r="E6080" s="16"/>
      <c r="F6080" s="16" t="str">
        <f>IF(INDEX(I.Electricity.ES5U8C3,3)="","",INDEX(I.Electricity.ES5U8C3,3))</f>
        <v/>
      </c>
      <c r="G6080" s="16"/>
      <c r="H6080" s="1" t="str">
        <f t="shared" si="187"/>
        <v>Complete</v>
      </c>
      <c r="I6080" s="68" t="s">
        <v>7352</v>
      </c>
    </row>
    <row r="6081" spans="2:9" ht="15" customHeight="1" x14ac:dyDescent="0.25">
      <c r="B6081" s="9" t="s">
        <v>7349</v>
      </c>
      <c r="C6081" s="1">
        <v>4</v>
      </c>
      <c r="D6081" s="2" t="s">
        <v>9027</v>
      </c>
      <c r="E6081" s="16"/>
      <c r="F6081" s="16" t="str">
        <f>IF(INDEX(I.Electricity.ES5U8C3,4)="","",INDEX(I.Electricity.ES5U8C3,4))</f>
        <v/>
      </c>
      <c r="G6081" s="16"/>
      <c r="H6081" s="1" t="str">
        <f t="shared" si="187"/>
        <v>Complete</v>
      </c>
      <c r="I6081" s="68" t="s">
        <v>7353</v>
      </c>
    </row>
    <row r="6082" spans="2:9" ht="15" customHeight="1" x14ac:dyDescent="0.25">
      <c r="B6082" s="9" t="s">
        <v>7349</v>
      </c>
      <c r="C6082" s="1">
        <v>5</v>
      </c>
      <c r="D6082" s="2" t="s">
        <v>9027</v>
      </c>
      <c r="E6082" s="16"/>
      <c r="F6082" s="16" t="str">
        <f>IF(INDEX(I.Electricity.ES5U8C3,5)="","",INDEX(I.Electricity.ES5U8C3,5))</f>
        <v/>
      </c>
      <c r="G6082" s="16"/>
      <c r="H6082" s="1" t="str">
        <f t="shared" si="187"/>
        <v>Complete</v>
      </c>
      <c r="I6082" s="68" t="s">
        <v>7354</v>
      </c>
    </row>
    <row r="6083" spans="2:9" ht="15" customHeight="1" x14ac:dyDescent="0.25">
      <c r="B6083" s="9" t="s">
        <v>7349</v>
      </c>
      <c r="C6083" s="1">
        <v>6</v>
      </c>
      <c r="D6083" s="2" t="s">
        <v>9027</v>
      </c>
      <c r="E6083" s="16"/>
      <c r="F6083" s="16" t="str">
        <f>IF(INDEX(I.Electricity.ES5U8C3,6)="","",INDEX(I.Electricity.ES5U8C3,6))</f>
        <v/>
      </c>
      <c r="G6083" s="16"/>
      <c r="H6083" s="1" t="str">
        <f t="shared" si="187"/>
        <v>Complete</v>
      </c>
      <c r="I6083" s="68" t="s">
        <v>7355</v>
      </c>
    </row>
    <row r="6084" spans="2:9" ht="15" customHeight="1" x14ac:dyDescent="0.25">
      <c r="B6084" s="9" t="s">
        <v>7349</v>
      </c>
      <c r="C6084" s="1">
        <v>7</v>
      </c>
      <c r="D6084" s="2" t="s">
        <v>9027</v>
      </c>
      <c r="E6084" s="16"/>
      <c r="F6084" s="16" t="str">
        <f>IF(INDEX(I.Electricity.ES5U8C3,7)="","",INDEX(I.Electricity.ES5U8C3,7))</f>
        <v/>
      </c>
      <c r="G6084" s="16"/>
      <c r="H6084" s="1" t="str">
        <f t="shared" si="187"/>
        <v>Complete</v>
      </c>
      <c r="I6084" s="68" t="s">
        <v>7356</v>
      </c>
    </row>
    <row r="6085" spans="2:9" ht="15" customHeight="1" x14ac:dyDescent="0.25">
      <c r="B6085" s="9" t="s">
        <v>7349</v>
      </c>
      <c r="C6085" s="1">
        <v>8</v>
      </c>
      <c r="D6085" s="2" t="s">
        <v>9027</v>
      </c>
      <c r="E6085" s="16"/>
      <c r="F6085" s="16" t="str">
        <f>IF(INDEX(I.Electricity.ES5U8C3,8)="","",INDEX(I.Electricity.ES5U8C3,8))</f>
        <v/>
      </c>
      <c r="G6085" s="16"/>
      <c r="H6085" s="1" t="str">
        <f t="shared" si="187"/>
        <v>Complete</v>
      </c>
      <c r="I6085" s="68" t="s">
        <v>7357</v>
      </c>
    </row>
    <row r="6086" spans="2:9" ht="15" customHeight="1" x14ac:dyDescent="0.25">
      <c r="B6086" s="9" t="s">
        <v>7349</v>
      </c>
      <c r="C6086" s="1">
        <v>9</v>
      </c>
      <c r="D6086" s="2" t="s">
        <v>9027</v>
      </c>
      <c r="E6086" s="16"/>
      <c r="F6086" s="16" t="str">
        <f>IF(INDEX(I.Electricity.ES5U8C3,9)="","",INDEX(I.Electricity.ES5U8C3,9))</f>
        <v/>
      </c>
      <c r="G6086" s="16"/>
      <c r="H6086" s="1" t="str">
        <f t="shared" si="187"/>
        <v>Complete</v>
      </c>
      <c r="I6086" s="68" t="s">
        <v>7358</v>
      </c>
    </row>
    <row r="6087" spans="2:9" ht="15" customHeight="1" x14ac:dyDescent="0.25">
      <c r="B6087" s="9" t="s">
        <v>7349</v>
      </c>
      <c r="C6087" s="1">
        <v>10</v>
      </c>
      <c r="D6087" s="2" t="s">
        <v>9027</v>
      </c>
      <c r="E6087" s="16"/>
      <c r="F6087" s="16" t="str">
        <f>IF(INDEX(I.Electricity.ES5U8C3,10)="","",INDEX(I.Electricity.ES5U8C3,10))</f>
        <v/>
      </c>
      <c r="G6087" s="16"/>
      <c r="H6087" s="1" t="str">
        <f t="shared" si="187"/>
        <v>Complete</v>
      </c>
      <c r="I6087" s="68" t="s">
        <v>7359</v>
      </c>
    </row>
    <row r="6088" spans="2:9" ht="15" customHeight="1" x14ac:dyDescent="0.25">
      <c r="B6088" s="9" t="s">
        <v>7349</v>
      </c>
      <c r="C6088" s="1">
        <v>11</v>
      </c>
      <c r="D6088" s="2" t="s">
        <v>9027</v>
      </c>
      <c r="E6088" s="16"/>
      <c r="F6088" s="16" t="str">
        <f>IF(INDEX(I.Electricity.ES5U8C3,11)="","",INDEX(I.Electricity.ES5U8C3,11))</f>
        <v/>
      </c>
      <c r="G6088" s="16"/>
      <c r="H6088" s="1" t="str">
        <f t="shared" si="187"/>
        <v>Complete</v>
      </c>
      <c r="I6088" s="68" t="s">
        <v>7360</v>
      </c>
    </row>
    <row r="6089" spans="2:9" ht="15" customHeight="1" x14ac:dyDescent="0.25">
      <c r="B6089" s="9" t="s">
        <v>7349</v>
      </c>
      <c r="C6089" s="1">
        <v>12</v>
      </c>
      <c r="D6089" s="2" t="s">
        <v>9027</v>
      </c>
      <c r="E6089" s="16"/>
      <c r="F6089" s="16" t="str">
        <f>IF(INDEX(I.Electricity.ES5U8C3,12)="","",INDEX(I.Electricity.ES5U8C3,12))</f>
        <v/>
      </c>
      <c r="G6089" s="16"/>
      <c r="H6089" s="1" t="str">
        <f t="shared" si="187"/>
        <v>Complete</v>
      </c>
      <c r="I6089" s="68" t="s">
        <v>7361</v>
      </c>
    </row>
    <row r="6090" spans="2:9" ht="15" customHeight="1" x14ac:dyDescent="0.25">
      <c r="B6090" s="9" t="s">
        <v>7349</v>
      </c>
      <c r="C6090" s="1">
        <v>13</v>
      </c>
      <c r="D6090" s="2" t="s">
        <v>9027</v>
      </c>
      <c r="E6090" s="16"/>
      <c r="F6090" s="16" t="str">
        <f>IF(INDEX(I.Electricity.ES5U8C3,13)="","",INDEX(I.Electricity.ES5U8C3,13))</f>
        <v/>
      </c>
      <c r="G6090" s="16"/>
      <c r="H6090" s="1" t="str">
        <f t="shared" si="187"/>
        <v>Complete</v>
      </c>
      <c r="I6090" s="68" t="s">
        <v>7362</v>
      </c>
    </row>
    <row r="6091" spans="2:9" ht="15" customHeight="1" x14ac:dyDescent="0.25">
      <c r="B6091" s="9" t="s">
        <v>7349</v>
      </c>
      <c r="C6091" s="1">
        <v>14</v>
      </c>
      <c r="D6091" s="2" t="s">
        <v>9027</v>
      </c>
      <c r="E6091" s="16"/>
      <c r="F6091" s="16" t="str">
        <f>IF(INDEX(I.Electricity.ES5U8C3,14)="","",INDEX(I.Electricity.ES5U8C3,14))</f>
        <v/>
      </c>
      <c r="G6091" s="16"/>
      <c r="H6091" s="1" t="str">
        <f t="shared" si="187"/>
        <v>Complete</v>
      </c>
      <c r="I6091" s="68" t="s">
        <v>7363</v>
      </c>
    </row>
    <row r="6092" spans="2:9" ht="15" customHeight="1" x14ac:dyDescent="0.25">
      <c r="B6092" s="9" t="s">
        <v>7349</v>
      </c>
      <c r="C6092" s="1">
        <v>15</v>
      </c>
      <c r="D6092" s="2" t="s">
        <v>9027</v>
      </c>
      <c r="E6092" s="16"/>
      <c r="F6092" s="16" t="str">
        <f>IF(INDEX(I.Electricity.ES5U8C3,15)="","",INDEX(I.Electricity.ES5U8C3,15))</f>
        <v/>
      </c>
      <c r="G6092" s="16"/>
      <c r="H6092" s="1" t="str">
        <f t="shared" si="187"/>
        <v>Complete</v>
      </c>
      <c r="I6092" s="68" t="s">
        <v>7364</v>
      </c>
    </row>
    <row r="6093" spans="2:9" ht="15" customHeight="1" x14ac:dyDescent="0.25">
      <c r="B6093" s="9" t="s">
        <v>7349</v>
      </c>
      <c r="C6093" s="1">
        <v>16</v>
      </c>
      <c r="D6093" s="2" t="s">
        <v>9027</v>
      </c>
      <c r="E6093" s="16"/>
      <c r="F6093" s="16" t="str">
        <f>IF(INDEX(I.Electricity.ES5U8C3,16)="","",INDEX(I.Electricity.ES5U8C3,16))</f>
        <v/>
      </c>
      <c r="G6093" s="16"/>
      <c r="H6093" s="1" t="str">
        <f t="shared" si="187"/>
        <v>Complete</v>
      </c>
      <c r="I6093" s="68" t="s">
        <v>7365</v>
      </c>
    </row>
    <row r="6094" spans="2:9" ht="15" customHeight="1" x14ac:dyDescent="0.25">
      <c r="B6094" s="9" t="s">
        <v>7349</v>
      </c>
      <c r="C6094" s="1">
        <v>17</v>
      </c>
      <c r="D6094" s="2" t="s">
        <v>9027</v>
      </c>
      <c r="E6094" s="16"/>
      <c r="F6094" s="16" t="str">
        <f>IF(INDEX(I.Electricity.ES5U8C3,17)="","",INDEX(I.Electricity.ES5U8C3,17))</f>
        <v/>
      </c>
      <c r="G6094" s="16"/>
      <c r="H6094" s="1" t="str">
        <f t="shared" si="187"/>
        <v>Complete</v>
      </c>
      <c r="I6094" s="68" t="s">
        <v>7366</v>
      </c>
    </row>
    <row r="6095" spans="2:9" ht="15" customHeight="1" x14ac:dyDescent="0.25">
      <c r="B6095" s="9" t="s">
        <v>7349</v>
      </c>
      <c r="C6095" s="1">
        <v>18</v>
      </c>
      <c r="D6095" s="2" t="s">
        <v>9027</v>
      </c>
      <c r="E6095" s="16"/>
      <c r="F6095" s="16" t="str">
        <f>IF(INDEX(I.Electricity.ES5U8C3,18)="","",INDEX(I.Electricity.ES5U8C3,18))</f>
        <v/>
      </c>
      <c r="G6095" s="16"/>
      <c r="H6095" s="1" t="str">
        <f t="shared" si="187"/>
        <v>Complete</v>
      </c>
      <c r="I6095" s="68" t="s">
        <v>7367</v>
      </c>
    </row>
    <row r="6096" spans="2:9" ht="15" customHeight="1" x14ac:dyDescent="0.25">
      <c r="B6096" s="9" t="s">
        <v>7349</v>
      </c>
      <c r="C6096" s="1">
        <v>19</v>
      </c>
      <c r="D6096" s="2" t="s">
        <v>9027</v>
      </c>
      <c r="E6096" s="16"/>
      <c r="F6096" s="16" t="str">
        <f>IF(INDEX(I.Electricity.ES5U8C3,19)="","",INDEX(I.Electricity.ES5U8C3,19))</f>
        <v/>
      </c>
      <c r="G6096" s="16"/>
      <c r="H6096" s="1" t="str">
        <f t="shared" si="187"/>
        <v>Complete</v>
      </c>
      <c r="I6096" s="68" t="s">
        <v>7368</v>
      </c>
    </row>
    <row r="6097" spans="2:9" ht="15" customHeight="1" x14ac:dyDescent="0.25">
      <c r="B6097" s="9" t="s">
        <v>7349</v>
      </c>
      <c r="C6097" s="1">
        <v>20</v>
      </c>
      <c r="D6097" s="2" t="s">
        <v>9027</v>
      </c>
      <c r="E6097" s="16"/>
      <c r="F6097" s="16" t="str">
        <f>IF(INDEX(I.Electricity.ES5U8C3,20)="","",INDEX(I.Electricity.ES5U8C3,20))</f>
        <v/>
      </c>
      <c r="G6097" s="16"/>
      <c r="H6097" s="1" t="str">
        <f t="shared" si="187"/>
        <v>Complete</v>
      </c>
      <c r="I6097" s="68" t="s">
        <v>7369</v>
      </c>
    </row>
    <row r="6098" spans="2:9" ht="15" customHeight="1" x14ac:dyDescent="0.25">
      <c r="B6098" s="7" t="s">
        <v>7349</v>
      </c>
      <c r="C6098" s="5">
        <v>21</v>
      </c>
      <c r="D6098" s="6" t="s">
        <v>9027</v>
      </c>
      <c r="E6098" s="76"/>
      <c r="F6098" s="76" t="str">
        <f>IF(INDEX(I.Electricity.ES5U8C3,21)="","",INDEX(I.Electricity.ES5U8C3,21))</f>
        <v/>
      </c>
      <c r="G6098" s="76"/>
      <c r="H6098" s="5" t="str">
        <f t="shared" si="187"/>
        <v>Complete</v>
      </c>
      <c r="I6098" s="71" t="s">
        <v>7370</v>
      </c>
    </row>
    <row r="6099" spans="2:9" ht="15" customHeight="1" x14ac:dyDescent="0.25">
      <c r="B6099" s="9" t="s">
        <v>7371</v>
      </c>
      <c r="C6099" s="1">
        <v>1</v>
      </c>
      <c r="D6099" s="2" t="s">
        <v>9028</v>
      </c>
      <c r="E6099" s="16"/>
      <c r="F6099" s="16" t="str">
        <f>IF(INDEX(I.Electricity.ES5U9C3,1)="","",INDEX(I.Electricity.ES5U9C3,1))</f>
        <v/>
      </c>
      <c r="G6099" s="16"/>
      <c r="H6099" s="1" t="str">
        <f t="shared" ref="H6099:H6119" si="188">IF(AND(I.Developer.ES5=TRUE,I.Facility.UnitCount&gt;=9,I.Developer.C3=TRUE,F6099=""),"Incomplete","Complete")</f>
        <v>Complete</v>
      </c>
      <c r="I6099" s="68" t="s">
        <v>7372</v>
      </c>
    </row>
    <row r="6100" spans="2:9" ht="15" customHeight="1" x14ac:dyDescent="0.25">
      <c r="B6100" s="9" t="s">
        <v>7371</v>
      </c>
      <c r="C6100" s="1">
        <v>2</v>
      </c>
      <c r="D6100" s="2" t="s">
        <v>9028</v>
      </c>
      <c r="E6100" s="16"/>
      <c r="F6100" s="16" t="str">
        <f>IF(INDEX(I.Electricity.ES5U9C3,2)="","",INDEX(I.Electricity.ES5U9C3,2))</f>
        <v/>
      </c>
      <c r="G6100" s="16"/>
      <c r="H6100" s="1" t="str">
        <f t="shared" si="188"/>
        <v>Complete</v>
      </c>
      <c r="I6100" s="68" t="s">
        <v>7373</v>
      </c>
    </row>
    <row r="6101" spans="2:9" ht="15" customHeight="1" x14ac:dyDescent="0.25">
      <c r="B6101" s="9" t="s">
        <v>7371</v>
      </c>
      <c r="C6101" s="1">
        <v>3</v>
      </c>
      <c r="D6101" s="2" t="s">
        <v>9028</v>
      </c>
      <c r="E6101" s="16"/>
      <c r="F6101" s="16" t="str">
        <f>IF(INDEX(I.Electricity.ES5U9C3,3)="","",INDEX(I.Electricity.ES5U9C3,3))</f>
        <v/>
      </c>
      <c r="G6101" s="16"/>
      <c r="H6101" s="1" t="str">
        <f t="shared" si="188"/>
        <v>Complete</v>
      </c>
      <c r="I6101" s="68" t="s">
        <v>7374</v>
      </c>
    </row>
    <row r="6102" spans="2:9" ht="15" customHeight="1" x14ac:dyDescent="0.25">
      <c r="B6102" s="9" t="s">
        <v>7371</v>
      </c>
      <c r="C6102" s="1">
        <v>4</v>
      </c>
      <c r="D6102" s="2" t="s">
        <v>9028</v>
      </c>
      <c r="E6102" s="16"/>
      <c r="F6102" s="16" t="str">
        <f>IF(INDEX(I.Electricity.ES5U9C3,4)="","",INDEX(I.Electricity.ES5U9C3,4))</f>
        <v/>
      </c>
      <c r="G6102" s="16"/>
      <c r="H6102" s="1" t="str">
        <f t="shared" si="188"/>
        <v>Complete</v>
      </c>
      <c r="I6102" s="68" t="s">
        <v>7375</v>
      </c>
    </row>
    <row r="6103" spans="2:9" ht="15" customHeight="1" x14ac:dyDescent="0.25">
      <c r="B6103" s="9" t="s">
        <v>7371</v>
      </c>
      <c r="C6103" s="1">
        <v>5</v>
      </c>
      <c r="D6103" s="2" t="s">
        <v>9028</v>
      </c>
      <c r="E6103" s="16"/>
      <c r="F6103" s="16" t="str">
        <f>IF(INDEX(I.Electricity.ES5U9C3,5)="","",INDEX(I.Electricity.ES5U9C3,5))</f>
        <v/>
      </c>
      <c r="G6103" s="16"/>
      <c r="H6103" s="1" t="str">
        <f t="shared" si="188"/>
        <v>Complete</v>
      </c>
      <c r="I6103" s="68" t="s">
        <v>7376</v>
      </c>
    </row>
    <row r="6104" spans="2:9" ht="15" customHeight="1" x14ac:dyDescent="0.25">
      <c r="B6104" s="9" t="s">
        <v>7371</v>
      </c>
      <c r="C6104" s="1">
        <v>6</v>
      </c>
      <c r="D6104" s="2" t="s">
        <v>9028</v>
      </c>
      <c r="E6104" s="16"/>
      <c r="F6104" s="16" t="str">
        <f>IF(INDEX(I.Electricity.ES5U9C3,6)="","",INDEX(I.Electricity.ES5U9C3,6))</f>
        <v/>
      </c>
      <c r="G6104" s="16"/>
      <c r="H6104" s="1" t="str">
        <f t="shared" si="188"/>
        <v>Complete</v>
      </c>
      <c r="I6104" s="68" t="s">
        <v>7377</v>
      </c>
    </row>
    <row r="6105" spans="2:9" ht="15" customHeight="1" x14ac:dyDescent="0.25">
      <c r="B6105" s="9" t="s">
        <v>7371</v>
      </c>
      <c r="C6105" s="1">
        <v>7</v>
      </c>
      <c r="D6105" s="2" t="s">
        <v>9028</v>
      </c>
      <c r="E6105" s="16"/>
      <c r="F6105" s="16" t="str">
        <f>IF(INDEX(I.Electricity.ES5U9C3,7)="","",INDEX(I.Electricity.ES5U9C3,7))</f>
        <v/>
      </c>
      <c r="G6105" s="16"/>
      <c r="H6105" s="1" t="str">
        <f t="shared" si="188"/>
        <v>Complete</v>
      </c>
      <c r="I6105" s="68" t="s">
        <v>7378</v>
      </c>
    </row>
    <row r="6106" spans="2:9" ht="15" customHeight="1" x14ac:dyDescent="0.25">
      <c r="B6106" s="9" t="s">
        <v>7371</v>
      </c>
      <c r="C6106" s="1">
        <v>8</v>
      </c>
      <c r="D6106" s="2" t="s">
        <v>9028</v>
      </c>
      <c r="E6106" s="16"/>
      <c r="F6106" s="16" t="str">
        <f>IF(INDEX(I.Electricity.ES5U9C3,8)="","",INDEX(I.Electricity.ES5U9C3,8))</f>
        <v/>
      </c>
      <c r="G6106" s="16"/>
      <c r="H6106" s="1" t="str">
        <f t="shared" si="188"/>
        <v>Complete</v>
      </c>
      <c r="I6106" s="68" t="s">
        <v>7379</v>
      </c>
    </row>
    <row r="6107" spans="2:9" ht="15" customHeight="1" x14ac:dyDescent="0.25">
      <c r="B6107" s="9" t="s">
        <v>7371</v>
      </c>
      <c r="C6107" s="1">
        <v>9</v>
      </c>
      <c r="D6107" s="2" t="s">
        <v>9028</v>
      </c>
      <c r="E6107" s="16"/>
      <c r="F6107" s="16" t="str">
        <f>IF(INDEX(I.Electricity.ES5U9C3,9)="","",INDEX(I.Electricity.ES5U9C3,9))</f>
        <v/>
      </c>
      <c r="G6107" s="16"/>
      <c r="H6107" s="1" t="str">
        <f t="shared" si="188"/>
        <v>Complete</v>
      </c>
      <c r="I6107" s="68" t="s">
        <v>7380</v>
      </c>
    </row>
    <row r="6108" spans="2:9" ht="15" customHeight="1" x14ac:dyDescent="0.25">
      <c r="B6108" s="9" t="s">
        <v>7371</v>
      </c>
      <c r="C6108" s="1">
        <v>10</v>
      </c>
      <c r="D6108" s="2" t="s">
        <v>9028</v>
      </c>
      <c r="E6108" s="16"/>
      <c r="F6108" s="16" t="str">
        <f>IF(INDEX(I.Electricity.ES5U9C3,10)="","",INDEX(I.Electricity.ES5U9C3,10))</f>
        <v/>
      </c>
      <c r="G6108" s="16"/>
      <c r="H6108" s="1" t="str">
        <f t="shared" si="188"/>
        <v>Complete</v>
      </c>
      <c r="I6108" s="68" t="s">
        <v>7381</v>
      </c>
    </row>
    <row r="6109" spans="2:9" ht="15" customHeight="1" x14ac:dyDescent="0.25">
      <c r="B6109" s="9" t="s">
        <v>7371</v>
      </c>
      <c r="C6109" s="1">
        <v>11</v>
      </c>
      <c r="D6109" s="2" t="s">
        <v>9028</v>
      </c>
      <c r="E6109" s="16"/>
      <c r="F6109" s="16" t="str">
        <f>IF(INDEX(I.Electricity.ES5U9C3,11)="","",INDEX(I.Electricity.ES5U9C3,11))</f>
        <v/>
      </c>
      <c r="G6109" s="16"/>
      <c r="H6109" s="1" t="str">
        <f t="shared" si="188"/>
        <v>Complete</v>
      </c>
      <c r="I6109" s="68" t="s">
        <v>7382</v>
      </c>
    </row>
    <row r="6110" spans="2:9" ht="15" customHeight="1" x14ac:dyDescent="0.25">
      <c r="B6110" s="9" t="s">
        <v>7371</v>
      </c>
      <c r="C6110" s="1">
        <v>12</v>
      </c>
      <c r="D6110" s="2" t="s">
        <v>9028</v>
      </c>
      <c r="E6110" s="16"/>
      <c r="F6110" s="16" t="str">
        <f>IF(INDEX(I.Electricity.ES5U9C3,12)="","",INDEX(I.Electricity.ES5U9C3,12))</f>
        <v/>
      </c>
      <c r="G6110" s="16"/>
      <c r="H6110" s="1" t="str">
        <f t="shared" si="188"/>
        <v>Complete</v>
      </c>
      <c r="I6110" s="68" t="s">
        <v>7383</v>
      </c>
    </row>
    <row r="6111" spans="2:9" ht="15" customHeight="1" x14ac:dyDescent="0.25">
      <c r="B6111" s="9" t="s">
        <v>7371</v>
      </c>
      <c r="C6111" s="1">
        <v>13</v>
      </c>
      <c r="D6111" s="2" t="s">
        <v>9028</v>
      </c>
      <c r="E6111" s="16"/>
      <c r="F6111" s="16" t="str">
        <f>IF(INDEX(I.Electricity.ES5U9C3,13)="","",INDEX(I.Electricity.ES5U9C3,13))</f>
        <v/>
      </c>
      <c r="G6111" s="16"/>
      <c r="H6111" s="1" t="str">
        <f t="shared" si="188"/>
        <v>Complete</v>
      </c>
      <c r="I6111" s="68" t="s">
        <v>7384</v>
      </c>
    </row>
    <row r="6112" spans="2:9" ht="15" customHeight="1" x14ac:dyDescent="0.25">
      <c r="B6112" s="9" t="s">
        <v>7371</v>
      </c>
      <c r="C6112" s="1">
        <v>14</v>
      </c>
      <c r="D6112" s="2" t="s">
        <v>9028</v>
      </c>
      <c r="E6112" s="16"/>
      <c r="F6112" s="16" t="str">
        <f>IF(INDEX(I.Electricity.ES5U9C3,14)="","",INDEX(I.Electricity.ES5U9C3,14))</f>
        <v/>
      </c>
      <c r="G6112" s="16"/>
      <c r="H6112" s="1" t="str">
        <f t="shared" si="188"/>
        <v>Complete</v>
      </c>
      <c r="I6112" s="68" t="s">
        <v>7385</v>
      </c>
    </row>
    <row r="6113" spans="2:9" ht="15" customHeight="1" x14ac:dyDescent="0.25">
      <c r="B6113" s="9" t="s">
        <v>7371</v>
      </c>
      <c r="C6113" s="1">
        <v>15</v>
      </c>
      <c r="D6113" s="2" t="s">
        <v>9028</v>
      </c>
      <c r="E6113" s="16"/>
      <c r="F6113" s="16" t="str">
        <f>IF(INDEX(I.Electricity.ES5U9C3,15)="","",INDEX(I.Electricity.ES5U9C3,15))</f>
        <v/>
      </c>
      <c r="G6113" s="16"/>
      <c r="H6113" s="1" t="str">
        <f t="shared" si="188"/>
        <v>Complete</v>
      </c>
      <c r="I6113" s="68" t="s">
        <v>7386</v>
      </c>
    </row>
    <row r="6114" spans="2:9" ht="15" customHeight="1" x14ac:dyDescent="0.25">
      <c r="B6114" s="9" t="s">
        <v>7371</v>
      </c>
      <c r="C6114" s="1">
        <v>16</v>
      </c>
      <c r="D6114" s="2" t="s">
        <v>9028</v>
      </c>
      <c r="E6114" s="16"/>
      <c r="F6114" s="16" t="str">
        <f>IF(INDEX(I.Electricity.ES5U9C3,16)="","",INDEX(I.Electricity.ES5U9C3,16))</f>
        <v/>
      </c>
      <c r="G6114" s="16"/>
      <c r="H6114" s="1" t="str">
        <f t="shared" si="188"/>
        <v>Complete</v>
      </c>
      <c r="I6114" s="68" t="s">
        <v>7387</v>
      </c>
    </row>
    <row r="6115" spans="2:9" ht="15" customHeight="1" x14ac:dyDescent="0.25">
      <c r="B6115" s="9" t="s">
        <v>7371</v>
      </c>
      <c r="C6115" s="1">
        <v>17</v>
      </c>
      <c r="D6115" s="2" t="s">
        <v>9028</v>
      </c>
      <c r="E6115" s="16"/>
      <c r="F6115" s="16" t="str">
        <f>IF(INDEX(I.Electricity.ES5U9C3,17)="","",INDEX(I.Electricity.ES5U9C3,17))</f>
        <v/>
      </c>
      <c r="G6115" s="16"/>
      <c r="H6115" s="1" t="str">
        <f t="shared" si="188"/>
        <v>Complete</v>
      </c>
      <c r="I6115" s="68" t="s">
        <v>7388</v>
      </c>
    </row>
    <row r="6116" spans="2:9" ht="15" customHeight="1" x14ac:dyDescent="0.25">
      <c r="B6116" s="9" t="s">
        <v>7371</v>
      </c>
      <c r="C6116" s="1">
        <v>18</v>
      </c>
      <c r="D6116" s="2" t="s">
        <v>9028</v>
      </c>
      <c r="E6116" s="16"/>
      <c r="F6116" s="16" t="str">
        <f>IF(INDEX(I.Electricity.ES5U9C3,18)="","",INDEX(I.Electricity.ES5U9C3,18))</f>
        <v/>
      </c>
      <c r="G6116" s="16"/>
      <c r="H6116" s="1" t="str">
        <f t="shared" si="188"/>
        <v>Complete</v>
      </c>
      <c r="I6116" s="68" t="s">
        <v>7389</v>
      </c>
    </row>
    <row r="6117" spans="2:9" ht="15" customHeight="1" x14ac:dyDescent="0.25">
      <c r="B6117" s="9" t="s">
        <v>7371</v>
      </c>
      <c r="C6117" s="1">
        <v>19</v>
      </c>
      <c r="D6117" s="2" t="s">
        <v>9028</v>
      </c>
      <c r="E6117" s="16"/>
      <c r="F6117" s="16" t="str">
        <f>IF(INDEX(I.Electricity.ES5U9C3,19)="","",INDEX(I.Electricity.ES5U9C3,19))</f>
        <v/>
      </c>
      <c r="G6117" s="16"/>
      <c r="H6117" s="1" t="str">
        <f t="shared" si="188"/>
        <v>Complete</v>
      </c>
      <c r="I6117" s="68" t="s">
        <v>7390</v>
      </c>
    </row>
    <row r="6118" spans="2:9" ht="15" customHeight="1" x14ac:dyDescent="0.25">
      <c r="B6118" s="9" t="s">
        <v>7371</v>
      </c>
      <c r="C6118" s="1">
        <v>20</v>
      </c>
      <c r="D6118" s="2" t="s">
        <v>9028</v>
      </c>
      <c r="E6118" s="16"/>
      <c r="F6118" s="16" t="str">
        <f>IF(INDEX(I.Electricity.ES5U9C3,20)="","",INDEX(I.Electricity.ES5U9C3,20))</f>
        <v/>
      </c>
      <c r="G6118" s="16"/>
      <c r="H6118" s="1" t="str">
        <f t="shared" si="188"/>
        <v>Complete</v>
      </c>
      <c r="I6118" s="68" t="s">
        <v>7391</v>
      </c>
    </row>
    <row r="6119" spans="2:9" ht="15" customHeight="1" x14ac:dyDescent="0.25">
      <c r="B6119" s="7" t="s">
        <v>7371</v>
      </c>
      <c r="C6119" s="5">
        <v>21</v>
      </c>
      <c r="D6119" s="6" t="s">
        <v>9028</v>
      </c>
      <c r="E6119" s="76"/>
      <c r="F6119" s="76" t="str">
        <f>IF(INDEX(I.Electricity.ES5U9C3,21)="","",INDEX(I.Electricity.ES5U9C3,21))</f>
        <v/>
      </c>
      <c r="G6119" s="76"/>
      <c r="H6119" s="5" t="str">
        <f t="shared" si="188"/>
        <v>Complete</v>
      </c>
      <c r="I6119" s="71" t="s">
        <v>7392</v>
      </c>
    </row>
    <row r="6120" spans="2:9" ht="15" customHeight="1" x14ac:dyDescent="0.25">
      <c r="B6120" s="9" t="s">
        <v>7393</v>
      </c>
      <c r="C6120" s="1">
        <v>1</v>
      </c>
      <c r="D6120" s="2" t="s">
        <v>9029</v>
      </c>
      <c r="E6120" s="16"/>
      <c r="F6120" s="16" t="str">
        <f>IF(INDEX(I.Electricity.ES5U10C3,1)="","",INDEX(I.Electricity.ES5U10C3,1))</f>
        <v/>
      </c>
      <c r="G6120" s="16"/>
      <c r="H6120" s="1" t="str">
        <f t="shared" ref="H6120:H6140" si="189">IF(AND(I.Developer.ES5=TRUE,I.Facility.UnitCount&gt;=10,I.Developer.C3=TRUE,F6120=""),"Incomplete","Complete")</f>
        <v>Complete</v>
      </c>
      <c r="I6120" s="68" t="s">
        <v>7394</v>
      </c>
    </row>
    <row r="6121" spans="2:9" ht="15" customHeight="1" x14ac:dyDescent="0.25">
      <c r="B6121" s="9" t="s">
        <v>7393</v>
      </c>
      <c r="C6121" s="1">
        <v>2</v>
      </c>
      <c r="D6121" s="2" t="s">
        <v>9029</v>
      </c>
      <c r="E6121" s="16"/>
      <c r="F6121" s="16" t="str">
        <f>IF(INDEX(I.Electricity.ES5U10C3,2)="","",INDEX(I.Electricity.ES5U10C3,2))</f>
        <v/>
      </c>
      <c r="G6121" s="16"/>
      <c r="H6121" s="1" t="str">
        <f t="shared" si="189"/>
        <v>Complete</v>
      </c>
      <c r="I6121" s="68" t="s">
        <v>7395</v>
      </c>
    </row>
    <row r="6122" spans="2:9" ht="15" customHeight="1" x14ac:dyDescent="0.25">
      <c r="B6122" s="9" t="s">
        <v>7393</v>
      </c>
      <c r="C6122" s="1">
        <v>3</v>
      </c>
      <c r="D6122" s="2" t="s">
        <v>9029</v>
      </c>
      <c r="E6122" s="16"/>
      <c r="F6122" s="16" t="str">
        <f>IF(INDEX(I.Electricity.ES5U10C3,3)="","",INDEX(I.Electricity.ES5U10C3,3))</f>
        <v/>
      </c>
      <c r="G6122" s="16"/>
      <c r="H6122" s="1" t="str">
        <f t="shared" si="189"/>
        <v>Complete</v>
      </c>
      <c r="I6122" s="68" t="s">
        <v>7396</v>
      </c>
    </row>
    <row r="6123" spans="2:9" ht="15" customHeight="1" x14ac:dyDescent="0.25">
      <c r="B6123" s="9" t="s">
        <v>7393</v>
      </c>
      <c r="C6123" s="1">
        <v>4</v>
      </c>
      <c r="D6123" s="2" t="s">
        <v>9029</v>
      </c>
      <c r="E6123" s="16"/>
      <c r="F6123" s="16" t="str">
        <f>IF(INDEX(I.Electricity.ES5U10C3,4)="","",INDEX(I.Electricity.ES5U10C3,4))</f>
        <v/>
      </c>
      <c r="G6123" s="16"/>
      <c r="H6123" s="1" t="str">
        <f t="shared" si="189"/>
        <v>Complete</v>
      </c>
      <c r="I6123" s="68" t="s">
        <v>7397</v>
      </c>
    </row>
    <row r="6124" spans="2:9" ht="15" customHeight="1" x14ac:dyDescent="0.25">
      <c r="B6124" s="9" t="s">
        <v>7393</v>
      </c>
      <c r="C6124" s="1">
        <v>5</v>
      </c>
      <c r="D6124" s="2" t="s">
        <v>9029</v>
      </c>
      <c r="E6124" s="16"/>
      <c r="F6124" s="16" t="str">
        <f>IF(INDEX(I.Electricity.ES5U10C3,5)="","",INDEX(I.Electricity.ES5U10C3,5))</f>
        <v/>
      </c>
      <c r="G6124" s="16"/>
      <c r="H6124" s="1" t="str">
        <f t="shared" si="189"/>
        <v>Complete</v>
      </c>
      <c r="I6124" s="68" t="s">
        <v>7398</v>
      </c>
    </row>
    <row r="6125" spans="2:9" ht="15" customHeight="1" x14ac:dyDescent="0.25">
      <c r="B6125" s="9" t="s">
        <v>7393</v>
      </c>
      <c r="C6125" s="1">
        <v>6</v>
      </c>
      <c r="D6125" s="2" t="s">
        <v>9029</v>
      </c>
      <c r="E6125" s="16"/>
      <c r="F6125" s="16" t="str">
        <f>IF(INDEX(I.Electricity.ES5U10C3,6)="","",INDEX(I.Electricity.ES5U10C3,6))</f>
        <v/>
      </c>
      <c r="G6125" s="16"/>
      <c r="H6125" s="1" t="str">
        <f t="shared" si="189"/>
        <v>Complete</v>
      </c>
      <c r="I6125" s="68" t="s">
        <v>7399</v>
      </c>
    </row>
    <row r="6126" spans="2:9" ht="15" customHeight="1" x14ac:dyDescent="0.25">
      <c r="B6126" s="9" t="s">
        <v>7393</v>
      </c>
      <c r="C6126" s="1">
        <v>7</v>
      </c>
      <c r="D6126" s="2" t="s">
        <v>9029</v>
      </c>
      <c r="E6126" s="16"/>
      <c r="F6126" s="16" t="str">
        <f>IF(INDEX(I.Electricity.ES5U10C3,7)="","",INDEX(I.Electricity.ES5U10C3,7))</f>
        <v/>
      </c>
      <c r="G6126" s="16"/>
      <c r="H6126" s="1" t="str">
        <f t="shared" si="189"/>
        <v>Complete</v>
      </c>
      <c r="I6126" s="68" t="s">
        <v>7400</v>
      </c>
    </row>
    <row r="6127" spans="2:9" ht="15" customHeight="1" x14ac:dyDescent="0.25">
      <c r="B6127" s="9" t="s">
        <v>7393</v>
      </c>
      <c r="C6127" s="1">
        <v>8</v>
      </c>
      <c r="D6127" s="2" t="s">
        <v>9029</v>
      </c>
      <c r="E6127" s="16"/>
      <c r="F6127" s="16" t="str">
        <f>IF(INDEX(I.Electricity.ES5U10C3,8)="","",INDEX(I.Electricity.ES5U10C3,8))</f>
        <v/>
      </c>
      <c r="G6127" s="16"/>
      <c r="H6127" s="1" t="str">
        <f t="shared" si="189"/>
        <v>Complete</v>
      </c>
      <c r="I6127" s="68" t="s">
        <v>7401</v>
      </c>
    </row>
    <row r="6128" spans="2:9" ht="15" customHeight="1" x14ac:dyDescent="0.25">
      <c r="B6128" s="9" t="s">
        <v>7393</v>
      </c>
      <c r="C6128" s="1">
        <v>9</v>
      </c>
      <c r="D6128" s="2" t="s">
        <v>9029</v>
      </c>
      <c r="E6128" s="16"/>
      <c r="F6128" s="16" t="str">
        <f>IF(INDEX(I.Electricity.ES5U10C3,9)="","",INDEX(I.Electricity.ES5U10C3,9))</f>
        <v/>
      </c>
      <c r="G6128" s="16"/>
      <c r="H6128" s="1" t="str">
        <f t="shared" si="189"/>
        <v>Complete</v>
      </c>
      <c r="I6128" s="68" t="s">
        <v>7402</v>
      </c>
    </row>
    <row r="6129" spans="2:9" ht="15" customHeight="1" x14ac:dyDescent="0.25">
      <c r="B6129" s="9" t="s">
        <v>7393</v>
      </c>
      <c r="C6129" s="1">
        <v>10</v>
      </c>
      <c r="D6129" s="2" t="s">
        <v>9029</v>
      </c>
      <c r="E6129" s="16"/>
      <c r="F6129" s="16" t="str">
        <f>IF(INDEX(I.Electricity.ES5U10C3,10)="","",INDEX(I.Electricity.ES5U10C3,10))</f>
        <v/>
      </c>
      <c r="G6129" s="16"/>
      <c r="H6129" s="1" t="str">
        <f t="shared" si="189"/>
        <v>Complete</v>
      </c>
      <c r="I6129" s="68" t="s">
        <v>7403</v>
      </c>
    </row>
    <row r="6130" spans="2:9" ht="15" customHeight="1" x14ac:dyDescent="0.25">
      <c r="B6130" s="9" t="s">
        <v>7393</v>
      </c>
      <c r="C6130" s="1">
        <v>11</v>
      </c>
      <c r="D6130" s="2" t="s">
        <v>9029</v>
      </c>
      <c r="E6130" s="16"/>
      <c r="F6130" s="16" t="str">
        <f>IF(INDEX(I.Electricity.ES5U10C3,11)="","",INDEX(I.Electricity.ES5U10C3,11))</f>
        <v/>
      </c>
      <c r="G6130" s="16"/>
      <c r="H6130" s="1" t="str">
        <f t="shared" si="189"/>
        <v>Complete</v>
      </c>
      <c r="I6130" s="68" t="s">
        <v>7404</v>
      </c>
    </row>
    <row r="6131" spans="2:9" ht="15" customHeight="1" x14ac:dyDescent="0.25">
      <c r="B6131" s="9" t="s">
        <v>7393</v>
      </c>
      <c r="C6131" s="1">
        <v>12</v>
      </c>
      <c r="D6131" s="2" t="s">
        <v>9029</v>
      </c>
      <c r="E6131" s="16"/>
      <c r="F6131" s="16" t="str">
        <f>IF(INDEX(I.Electricity.ES5U10C3,12)="","",INDEX(I.Electricity.ES5U10C3,12))</f>
        <v/>
      </c>
      <c r="G6131" s="16"/>
      <c r="H6131" s="1" t="str">
        <f t="shared" si="189"/>
        <v>Complete</v>
      </c>
      <c r="I6131" s="68" t="s">
        <v>7405</v>
      </c>
    </row>
    <row r="6132" spans="2:9" ht="15" customHeight="1" x14ac:dyDescent="0.25">
      <c r="B6132" s="9" t="s">
        <v>7393</v>
      </c>
      <c r="C6132" s="1">
        <v>13</v>
      </c>
      <c r="D6132" s="2" t="s">
        <v>9029</v>
      </c>
      <c r="E6132" s="16"/>
      <c r="F6132" s="16" t="str">
        <f>IF(INDEX(I.Electricity.ES5U10C3,13)="","",INDEX(I.Electricity.ES5U10C3,13))</f>
        <v/>
      </c>
      <c r="G6132" s="16"/>
      <c r="H6132" s="1" t="str">
        <f t="shared" si="189"/>
        <v>Complete</v>
      </c>
      <c r="I6132" s="68" t="s">
        <v>7406</v>
      </c>
    </row>
    <row r="6133" spans="2:9" ht="15" customHeight="1" x14ac:dyDescent="0.25">
      <c r="B6133" s="9" t="s">
        <v>7393</v>
      </c>
      <c r="C6133" s="1">
        <v>14</v>
      </c>
      <c r="D6133" s="2" t="s">
        <v>9029</v>
      </c>
      <c r="E6133" s="16"/>
      <c r="F6133" s="16" t="str">
        <f>IF(INDEX(I.Electricity.ES5U10C3,14)="","",INDEX(I.Electricity.ES5U10C3,14))</f>
        <v/>
      </c>
      <c r="G6133" s="16"/>
      <c r="H6133" s="1" t="str">
        <f t="shared" si="189"/>
        <v>Complete</v>
      </c>
      <c r="I6133" s="68" t="s">
        <v>7407</v>
      </c>
    </row>
    <row r="6134" spans="2:9" ht="15" customHeight="1" x14ac:dyDescent="0.25">
      <c r="B6134" s="9" t="s">
        <v>7393</v>
      </c>
      <c r="C6134" s="1">
        <v>15</v>
      </c>
      <c r="D6134" s="2" t="s">
        <v>9029</v>
      </c>
      <c r="E6134" s="16"/>
      <c r="F6134" s="16" t="str">
        <f>IF(INDEX(I.Electricity.ES5U10C3,15)="","",INDEX(I.Electricity.ES5U10C3,15))</f>
        <v/>
      </c>
      <c r="G6134" s="16"/>
      <c r="H6134" s="1" t="str">
        <f t="shared" si="189"/>
        <v>Complete</v>
      </c>
      <c r="I6134" s="68" t="s">
        <v>7408</v>
      </c>
    </row>
    <row r="6135" spans="2:9" ht="15" customHeight="1" x14ac:dyDescent="0.25">
      <c r="B6135" s="9" t="s">
        <v>7393</v>
      </c>
      <c r="C6135" s="1">
        <v>16</v>
      </c>
      <c r="D6135" s="2" t="s">
        <v>9029</v>
      </c>
      <c r="E6135" s="16"/>
      <c r="F6135" s="16" t="str">
        <f>IF(INDEX(I.Electricity.ES5U10C3,16)="","",INDEX(I.Electricity.ES5U10C3,16))</f>
        <v/>
      </c>
      <c r="G6135" s="16"/>
      <c r="H6135" s="1" t="str">
        <f t="shared" si="189"/>
        <v>Complete</v>
      </c>
      <c r="I6135" s="68" t="s">
        <v>7409</v>
      </c>
    </row>
    <row r="6136" spans="2:9" ht="15" customHeight="1" x14ac:dyDescent="0.25">
      <c r="B6136" s="9" t="s">
        <v>7393</v>
      </c>
      <c r="C6136" s="1">
        <v>17</v>
      </c>
      <c r="D6136" s="2" t="s">
        <v>9029</v>
      </c>
      <c r="E6136" s="16"/>
      <c r="F6136" s="16" t="str">
        <f>IF(INDEX(I.Electricity.ES5U10C3,17)="","",INDEX(I.Electricity.ES5U10C3,17))</f>
        <v/>
      </c>
      <c r="G6136" s="16"/>
      <c r="H6136" s="1" t="str">
        <f t="shared" si="189"/>
        <v>Complete</v>
      </c>
      <c r="I6136" s="68" t="s">
        <v>7410</v>
      </c>
    </row>
    <row r="6137" spans="2:9" ht="15" customHeight="1" x14ac:dyDescent="0.25">
      <c r="B6137" s="9" t="s">
        <v>7393</v>
      </c>
      <c r="C6137" s="1">
        <v>18</v>
      </c>
      <c r="D6137" s="2" t="s">
        <v>9029</v>
      </c>
      <c r="E6137" s="16"/>
      <c r="F6137" s="16" t="str">
        <f>IF(INDEX(I.Electricity.ES5U10C3,18)="","",INDEX(I.Electricity.ES5U10C3,18))</f>
        <v/>
      </c>
      <c r="G6137" s="16"/>
      <c r="H6137" s="1" t="str">
        <f t="shared" si="189"/>
        <v>Complete</v>
      </c>
      <c r="I6137" s="68" t="s">
        <v>7411</v>
      </c>
    </row>
    <row r="6138" spans="2:9" ht="15" customHeight="1" x14ac:dyDescent="0.25">
      <c r="B6138" s="9" t="s">
        <v>7393</v>
      </c>
      <c r="C6138" s="1">
        <v>19</v>
      </c>
      <c r="D6138" s="2" t="s">
        <v>9029</v>
      </c>
      <c r="E6138" s="16"/>
      <c r="F6138" s="16" t="str">
        <f>IF(INDEX(I.Electricity.ES5U10C3,19)="","",INDEX(I.Electricity.ES5U10C3,19))</f>
        <v/>
      </c>
      <c r="G6138" s="16"/>
      <c r="H6138" s="1" t="str">
        <f t="shared" si="189"/>
        <v>Complete</v>
      </c>
      <c r="I6138" s="68" t="s">
        <v>7412</v>
      </c>
    </row>
    <row r="6139" spans="2:9" ht="15" customHeight="1" x14ac:dyDescent="0.25">
      <c r="B6139" s="9" t="s">
        <v>7393</v>
      </c>
      <c r="C6139" s="1">
        <v>20</v>
      </c>
      <c r="D6139" s="2" t="s">
        <v>9029</v>
      </c>
      <c r="E6139" s="16"/>
      <c r="F6139" s="16" t="str">
        <f>IF(INDEX(I.Electricity.ES5U10C3,20)="","",INDEX(I.Electricity.ES5U10C3,20))</f>
        <v/>
      </c>
      <c r="G6139" s="16"/>
      <c r="H6139" s="1" t="str">
        <f t="shared" si="189"/>
        <v>Complete</v>
      </c>
      <c r="I6139" s="68" t="s">
        <v>7413</v>
      </c>
    </row>
    <row r="6140" spans="2:9" ht="15" customHeight="1" x14ac:dyDescent="0.25">
      <c r="B6140" s="7" t="s">
        <v>7393</v>
      </c>
      <c r="C6140" s="5">
        <v>21</v>
      </c>
      <c r="D6140" s="6" t="s">
        <v>9029</v>
      </c>
      <c r="E6140" s="76"/>
      <c r="F6140" s="76" t="str">
        <f>IF(INDEX(I.Electricity.ES5U10C3,21)="","",INDEX(I.Electricity.ES5U10C3,21))</f>
        <v/>
      </c>
      <c r="G6140" s="76"/>
      <c r="H6140" s="5" t="str">
        <f t="shared" si="189"/>
        <v>Complete</v>
      </c>
      <c r="I6140" s="71" t="s">
        <v>7414</v>
      </c>
    </row>
    <row r="6141" spans="2:9" ht="15" customHeight="1" x14ac:dyDescent="0.25">
      <c r="B6141" s="9" t="s">
        <v>7415</v>
      </c>
      <c r="C6141" s="1">
        <v>1</v>
      </c>
      <c r="D6141" s="2" t="s">
        <v>9030</v>
      </c>
      <c r="E6141" s="16"/>
      <c r="F6141" s="16" t="str">
        <f>IF(INDEX(I.Electricity.ES5U11C3,1)="","",INDEX(I.Electricity.ES5U11C3,1))</f>
        <v/>
      </c>
      <c r="G6141" s="16"/>
      <c r="H6141" s="1" t="str">
        <f t="shared" ref="H6141:H6161" si="190">IF(AND(I.Developer.ES5=TRUE,I.Facility.UnitCount&gt;=11,I.Developer.C3=TRUE,F6141=""),"Incomplete","Complete")</f>
        <v>Complete</v>
      </c>
      <c r="I6141" s="68" t="s">
        <v>7416</v>
      </c>
    </row>
    <row r="6142" spans="2:9" ht="15" customHeight="1" x14ac:dyDescent="0.25">
      <c r="B6142" s="9" t="s">
        <v>7415</v>
      </c>
      <c r="C6142" s="1">
        <v>2</v>
      </c>
      <c r="D6142" s="2" t="s">
        <v>9030</v>
      </c>
      <c r="E6142" s="16"/>
      <c r="F6142" s="16" t="str">
        <f>IF(INDEX(I.Electricity.ES5U11C3,2)="","",INDEX(I.Electricity.ES5U11C3,2))</f>
        <v/>
      </c>
      <c r="G6142" s="16"/>
      <c r="H6142" s="1" t="str">
        <f t="shared" si="190"/>
        <v>Complete</v>
      </c>
      <c r="I6142" s="68" t="s">
        <v>7417</v>
      </c>
    </row>
    <row r="6143" spans="2:9" ht="15" customHeight="1" x14ac:dyDescent="0.25">
      <c r="B6143" s="9" t="s">
        <v>7415</v>
      </c>
      <c r="C6143" s="1">
        <v>3</v>
      </c>
      <c r="D6143" s="2" t="s">
        <v>9030</v>
      </c>
      <c r="E6143" s="16"/>
      <c r="F6143" s="16" t="str">
        <f>IF(INDEX(I.Electricity.ES5U11C3,3)="","",INDEX(I.Electricity.ES5U11C3,3))</f>
        <v/>
      </c>
      <c r="G6143" s="16"/>
      <c r="H6143" s="1" t="str">
        <f t="shared" si="190"/>
        <v>Complete</v>
      </c>
      <c r="I6143" s="68" t="s">
        <v>7418</v>
      </c>
    </row>
    <row r="6144" spans="2:9" ht="15" customHeight="1" x14ac:dyDescent="0.25">
      <c r="B6144" s="9" t="s">
        <v>7415</v>
      </c>
      <c r="C6144" s="1">
        <v>4</v>
      </c>
      <c r="D6144" s="2" t="s">
        <v>9030</v>
      </c>
      <c r="E6144" s="16"/>
      <c r="F6144" s="16" t="str">
        <f>IF(INDEX(I.Electricity.ES5U11C3,4)="","",INDEX(I.Electricity.ES5U11C3,4))</f>
        <v/>
      </c>
      <c r="G6144" s="16"/>
      <c r="H6144" s="1" t="str">
        <f t="shared" si="190"/>
        <v>Complete</v>
      </c>
      <c r="I6144" s="68" t="s">
        <v>7419</v>
      </c>
    </row>
    <row r="6145" spans="2:9" ht="15" customHeight="1" x14ac:dyDescent="0.25">
      <c r="B6145" s="9" t="s">
        <v>7415</v>
      </c>
      <c r="C6145" s="1">
        <v>5</v>
      </c>
      <c r="D6145" s="2" t="s">
        <v>9030</v>
      </c>
      <c r="E6145" s="16"/>
      <c r="F6145" s="16" t="str">
        <f>IF(INDEX(I.Electricity.ES5U11C3,5)="","",INDEX(I.Electricity.ES5U11C3,5))</f>
        <v/>
      </c>
      <c r="G6145" s="16"/>
      <c r="H6145" s="1" t="str">
        <f t="shared" si="190"/>
        <v>Complete</v>
      </c>
      <c r="I6145" s="68" t="s">
        <v>7420</v>
      </c>
    </row>
    <row r="6146" spans="2:9" ht="15" customHeight="1" x14ac:dyDescent="0.25">
      <c r="B6146" s="9" t="s">
        <v>7415</v>
      </c>
      <c r="C6146" s="1">
        <v>6</v>
      </c>
      <c r="D6146" s="2" t="s">
        <v>9030</v>
      </c>
      <c r="E6146" s="16"/>
      <c r="F6146" s="16" t="str">
        <f>IF(INDEX(I.Electricity.ES5U11C3,6)="","",INDEX(I.Electricity.ES5U11C3,6))</f>
        <v/>
      </c>
      <c r="G6146" s="16"/>
      <c r="H6146" s="1" t="str">
        <f t="shared" si="190"/>
        <v>Complete</v>
      </c>
      <c r="I6146" s="68" t="s">
        <v>7421</v>
      </c>
    </row>
    <row r="6147" spans="2:9" ht="15" customHeight="1" x14ac:dyDescent="0.25">
      <c r="B6147" s="9" t="s">
        <v>7415</v>
      </c>
      <c r="C6147" s="1">
        <v>7</v>
      </c>
      <c r="D6147" s="2" t="s">
        <v>9030</v>
      </c>
      <c r="E6147" s="16"/>
      <c r="F6147" s="16" t="str">
        <f>IF(INDEX(I.Electricity.ES5U11C3,7)="","",INDEX(I.Electricity.ES5U11C3,7))</f>
        <v/>
      </c>
      <c r="G6147" s="16"/>
      <c r="H6147" s="1" t="str">
        <f t="shared" si="190"/>
        <v>Complete</v>
      </c>
      <c r="I6147" s="68" t="s">
        <v>7422</v>
      </c>
    </row>
    <row r="6148" spans="2:9" ht="15" customHeight="1" x14ac:dyDescent="0.25">
      <c r="B6148" s="9" t="s">
        <v>7415</v>
      </c>
      <c r="C6148" s="1">
        <v>8</v>
      </c>
      <c r="D6148" s="2" t="s">
        <v>9030</v>
      </c>
      <c r="E6148" s="16"/>
      <c r="F6148" s="16" t="str">
        <f>IF(INDEX(I.Electricity.ES5U11C3,8)="","",INDEX(I.Electricity.ES5U11C3,8))</f>
        <v/>
      </c>
      <c r="G6148" s="16"/>
      <c r="H6148" s="1" t="str">
        <f t="shared" si="190"/>
        <v>Complete</v>
      </c>
      <c r="I6148" s="68" t="s">
        <v>7423</v>
      </c>
    </row>
    <row r="6149" spans="2:9" ht="15" customHeight="1" x14ac:dyDescent="0.25">
      <c r="B6149" s="9" t="s">
        <v>7415</v>
      </c>
      <c r="C6149" s="1">
        <v>9</v>
      </c>
      <c r="D6149" s="2" t="s">
        <v>9030</v>
      </c>
      <c r="E6149" s="16"/>
      <c r="F6149" s="16" t="str">
        <f>IF(INDEX(I.Electricity.ES5U11C3,9)="","",INDEX(I.Electricity.ES5U11C3,9))</f>
        <v/>
      </c>
      <c r="G6149" s="16"/>
      <c r="H6149" s="1" t="str">
        <f t="shared" si="190"/>
        <v>Complete</v>
      </c>
      <c r="I6149" s="68" t="s">
        <v>7424</v>
      </c>
    </row>
    <row r="6150" spans="2:9" ht="15" customHeight="1" x14ac:dyDescent="0.25">
      <c r="B6150" s="9" t="s">
        <v>7415</v>
      </c>
      <c r="C6150" s="1">
        <v>10</v>
      </c>
      <c r="D6150" s="2" t="s">
        <v>9030</v>
      </c>
      <c r="E6150" s="16"/>
      <c r="F6150" s="16" t="str">
        <f>IF(INDEX(I.Electricity.ES5U11C3,10)="","",INDEX(I.Electricity.ES5U11C3,10))</f>
        <v/>
      </c>
      <c r="G6150" s="16"/>
      <c r="H6150" s="1" t="str">
        <f t="shared" si="190"/>
        <v>Complete</v>
      </c>
      <c r="I6150" s="68" t="s">
        <v>7425</v>
      </c>
    </row>
    <row r="6151" spans="2:9" ht="15" customHeight="1" x14ac:dyDescent="0.25">
      <c r="B6151" s="9" t="s">
        <v>7415</v>
      </c>
      <c r="C6151" s="1">
        <v>11</v>
      </c>
      <c r="D6151" s="2" t="s">
        <v>9030</v>
      </c>
      <c r="E6151" s="16"/>
      <c r="F6151" s="16" t="str">
        <f>IF(INDEX(I.Electricity.ES5U11C3,11)="","",INDEX(I.Electricity.ES5U11C3,11))</f>
        <v/>
      </c>
      <c r="G6151" s="16"/>
      <c r="H6151" s="1" t="str">
        <f t="shared" si="190"/>
        <v>Complete</v>
      </c>
      <c r="I6151" s="68" t="s">
        <v>7426</v>
      </c>
    </row>
    <row r="6152" spans="2:9" ht="15" customHeight="1" x14ac:dyDescent="0.25">
      <c r="B6152" s="9" t="s">
        <v>7415</v>
      </c>
      <c r="C6152" s="1">
        <v>12</v>
      </c>
      <c r="D6152" s="2" t="s">
        <v>9030</v>
      </c>
      <c r="E6152" s="16"/>
      <c r="F6152" s="16" t="str">
        <f>IF(INDEX(I.Electricity.ES5U11C3,12)="","",INDEX(I.Electricity.ES5U11C3,12))</f>
        <v/>
      </c>
      <c r="G6152" s="16"/>
      <c r="H6152" s="1" t="str">
        <f t="shared" si="190"/>
        <v>Complete</v>
      </c>
      <c r="I6152" s="68" t="s">
        <v>7427</v>
      </c>
    </row>
    <row r="6153" spans="2:9" ht="15" customHeight="1" x14ac:dyDescent="0.25">
      <c r="B6153" s="9" t="s">
        <v>7415</v>
      </c>
      <c r="C6153" s="1">
        <v>13</v>
      </c>
      <c r="D6153" s="2" t="s">
        <v>9030</v>
      </c>
      <c r="E6153" s="16"/>
      <c r="F6153" s="16" t="str">
        <f>IF(INDEX(I.Electricity.ES5U11C3,13)="","",INDEX(I.Electricity.ES5U11C3,13))</f>
        <v/>
      </c>
      <c r="G6153" s="16"/>
      <c r="H6153" s="1" t="str">
        <f t="shared" si="190"/>
        <v>Complete</v>
      </c>
      <c r="I6153" s="68" t="s">
        <v>7428</v>
      </c>
    </row>
    <row r="6154" spans="2:9" ht="15" customHeight="1" x14ac:dyDescent="0.25">
      <c r="B6154" s="9" t="s">
        <v>7415</v>
      </c>
      <c r="C6154" s="1">
        <v>14</v>
      </c>
      <c r="D6154" s="2" t="s">
        <v>9030</v>
      </c>
      <c r="E6154" s="16"/>
      <c r="F6154" s="16" t="str">
        <f>IF(INDEX(I.Electricity.ES5U11C3,14)="","",INDEX(I.Electricity.ES5U11C3,14))</f>
        <v/>
      </c>
      <c r="G6154" s="16"/>
      <c r="H6154" s="1" t="str">
        <f t="shared" si="190"/>
        <v>Complete</v>
      </c>
      <c r="I6154" s="68" t="s">
        <v>7429</v>
      </c>
    </row>
    <row r="6155" spans="2:9" ht="15" customHeight="1" x14ac:dyDescent="0.25">
      <c r="B6155" s="9" t="s">
        <v>7415</v>
      </c>
      <c r="C6155" s="1">
        <v>15</v>
      </c>
      <c r="D6155" s="2" t="s">
        <v>9030</v>
      </c>
      <c r="E6155" s="16"/>
      <c r="F6155" s="16" t="str">
        <f>IF(INDEX(I.Electricity.ES5U11C3,15)="","",INDEX(I.Electricity.ES5U11C3,15))</f>
        <v/>
      </c>
      <c r="G6155" s="16"/>
      <c r="H6155" s="1" t="str">
        <f t="shared" si="190"/>
        <v>Complete</v>
      </c>
      <c r="I6155" s="68" t="s">
        <v>7430</v>
      </c>
    </row>
    <row r="6156" spans="2:9" ht="15" customHeight="1" x14ac:dyDescent="0.25">
      <c r="B6156" s="9" t="s">
        <v>7415</v>
      </c>
      <c r="C6156" s="1">
        <v>16</v>
      </c>
      <c r="D6156" s="2" t="s">
        <v>9030</v>
      </c>
      <c r="E6156" s="16"/>
      <c r="F6156" s="16" t="str">
        <f>IF(INDEX(I.Electricity.ES5U11C3,16)="","",INDEX(I.Electricity.ES5U11C3,16))</f>
        <v/>
      </c>
      <c r="G6156" s="16"/>
      <c r="H6156" s="1" t="str">
        <f t="shared" si="190"/>
        <v>Complete</v>
      </c>
      <c r="I6156" s="68" t="s">
        <v>7431</v>
      </c>
    </row>
    <row r="6157" spans="2:9" ht="15" customHeight="1" x14ac:dyDescent="0.25">
      <c r="B6157" s="9" t="s">
        <v>7415</v>
      </c>
      <c r="C6157" s="1">
        <v>17</v>
      </c>
      <c r="D6157" s="2" t="s">
        <v>9030</v>
      </c>
      <c r="E6157" s="16"/>
      <c r="F6157" s="16" t="str">
        <f>IF(INDEX(I.Electricity.ES5U11C3,17)="","",INDEX(I.Electricity.ES5U11C3,17))</f>
        <v/>
      </c>
      <c r="G6157" s="16"/>
      <c r="H6157" s="1" t="str">
        <f t="shared" si="190"/>
        <v>Complete</v>
      </c>
      <c r="I6157" s="68" t="s">
        <v>7432</v>
      </c>
    </row>
    <row r="6158" spans="2:9" ht="15" customHeight="1" x14ac:dyDescent="0.25">
      <c r="B6158" s="9" t="s">
        <v>7415</v>
      </c>
      <c r="C6158" s="1">
        <v>18</v>
      </c>
      <c r="D6158" s="2" t="s">
        <v>9030</v>
      </c>
      <c r="E6158" s="16"/>
      <c r="F6158" s="16" t="str">
        <f>IF(INDEX(I.Electricity.ES5U11C3,18)="","",INDEX(I.Electricity.ES5U11C3,18))</f>
        <v/>
      </c>
      <c r="G6158" s="16"/>
      <c r="H6158" s="1" t="str">
        <f t="shared" si="190"/>
        <v>Complete</v>
      </c>
      <c r="I6158" s="68" t="s">
        <v>7433</v>
      </c>
    </row>
    <row r="6159" spans="2:9" ht="15" customHeight="1" x14ac:dyDescent="0.25">
      <c r="B6159" s="9" t="s">
        <v>7415</v>
      </c>
      <c r="C6159" s="1">
        <v>19</v>
      </c>
      <c r="D6159" s="2" t="s">
        <v>9030</v>
      </c>
      <c r="E6159" s="16"/>
      <c r="F6159" s="16" t="str">
        <f>IF(INDEX(I.Electricity.ES5U11C3,19)="","",INDEX(I.Electricity.ES5U11C3,19))</f>
        <v/>
      </c>
      <c r="G6159" s="16"/>
      <c r="H6159" s="1" t="str">
        <f t="shared" si="190"/>
        <v>Complete</v>
      </c>
      <c r="I6159" s="68" t="s">
        <v>7434</v>
      </c>
    </row>
    <row r="6160" spans="2:9" ht="15" customHeight="1" x14ac:dyDescent="0.25">
      <c r="B6160" s="9" t="s">
        <v>7415</v>
      </c>
      <c r="C6160" s="1">
        <v>20</v>
      </c>
      <c r="D6160" s="2" t="s">
        <v>9030</v>
      </c>
      <c r="E6160" s="16"/>
      <c r="F6160" s="16" t="str">
        <f>IF(INDEX(I.Electricity.ES5U11C3,20)="","",INDEX(I.Electricity.ES5U11C3,20))</f>
        <v/>
      </c>
      <c r="G6160" s="16"/>
      <c r="H6160" s="1" t="str">
        <f t="shared" si="190"/>
        <v>Complete</v>
      </c>
      <c r="I6160" s="68" t="s">
        <v>7435</v>
      </c>
    </row>
    <row r="6161" spans="2:9" ht="15" customHeight="1" x14ac:dyDescent="0.25">
      <c r="B6161" s="7" t="s">
        <v>7415</v>
      </c>
      <c r="C6161" s="5">
        <v>21</v>
      </c>
      <c r="D6161" s="6" t="s">
        <v>9030</v>
      </c>
      <c r="E6161" s="76"/>
      <c r="F6161" s="76" t="str">
        <f>IF(INDEX(I.Electricity.ES5U11C3,21)="","",INDEX(I.Electricity.ES5U11C3,21))</f>
        <v/>
      </c>
      <c r="G6161" s="76"/>
      <c r="H6161" s="5" t="str">
        <f t="shared" si="190"/>
        <v>Complete</v>
      </c>
      <c r="I6161" s="71" t="s">
        <v>7436</v>
      </c>
    </row>
    <row r="6162" spans="2:9" ht="15" customHeight="1" x14ac:dyDescent="0.25">
      <c r="B6162" s="9" t="s">
        <v>7437</v>
      </c>
      <c r="C6162" s="1">
        <v>1</v>
      </c>
      <c r="D6162" s="2" t="s">
        <v>9031</v>
      </c>
      <c r="E6162" s="16"/>
      <c r="F6162" s="16" t="str">
        <f>IF(INDEX(I.Electricity.ES5U12C3,1)="","",INDEX(I.Electricity.ES5U12C3,1))</f>
        <v/>
      </c>
      <c r="G6162" s="16"/>
      <c r="H6162" s="1" t="str">
        <f t="shared" ref="H6162:H6182" si="191">IF(AND(I.Developer.ES5=TRUE,I.Facility.UnitCount&gt;=12,I.Developer.C3=TRUE,F6162=""),"Incomplete","Complete")</f>
        <v>Complete</v>
      </c>
      <c r="I6162" s="68" t="s">
        <v>7438</v>
      </c>
    </row>
    <row r="6163" spans="2:9" ht="15" customHeight="1" x14ac:dyDescent="0.25">
      <c r="B6163" s="9" t="s">
        <v>7437</v>
      </c>
      <c r="C6163" s="1">
        <v>2</v>
      </c>
      <c r="D6163" s="2" t="s">
        <v>9031</v>
      </c>
      <c r="E6163" s="16"/>
      <c r="F6163" s="16" t="str">
        <f>IF(INDEX(I.Electricity.ES5U12C3,2)="","",INDEX(I.Electricity.ES5U12C3,2))</f>
        <v/>
      </c>
      <c r="G6163" s="16"/>
      <c r="H6163" s="1" t="str">
        <f t="shared" si="191"/>
        <v>Complete</v>
      </c>
      <c r="I6163" s="68" t="s">
        <v>7439</v>
      </c>
    </row>
    <row r="6164" spans="2:9" ht="15" customHeight="1" x14ac:dyDescent="0.25">
      <c r="B6164" s="9" t="s">
        <v>7437</v>
      </c>
      <c r="C6164" s="1">
        <v>3</v>
      </c>
      <c r="D6164" s="2" t="s">
        <v>9031</v>
      </c>
      <c r="E6164" s="16"/>
      <c r="F6164" s="16" t="str">
        <f>IF(INDEX(I.Electricity.ES5U12C3,3)="","",INDEX(I.Electricity.ES5U12C3,3))</f>
        <v/>
      </c>
      <c r="G6164" s="16"/>
      <c r="H6164" s="1" t="str">
        <f t="shared" si="191"/>
        <v>Complete</v>
      </c>
      <c r="I6164" s="68" t="s">
        <v>7440</v>
      </c>
    </row>
    <row r="6165" spans="2:9" ht="15" customHeight="1" x14ac:dyDescent="0.25">
      <c r="B6165" s="9" t="s">
        <v>7437</v>
      </c>
      <c r="C6165" s="1">
        <v>4</v>
      </c>
      <c r="D6165" s="2" t="s">
        <v>9031</v>
      </c>
      <c r="E6165" s="16"/>
      <c r="F6165" s="16" t="str">
        <f>IF(INDEX(I.Electricity.ES5U12C3,4)="","",INDEX(I.Electricity.ES5U12C3,4))</f>
        <v/>
      </c>
      <c r="G6165" s="16"/>
      <c r="H6165" s="1" t="str">
        <f t="shared" si="191"/>
        <v>Complete</v>
      </c>
      <c r="I6165" s="68" t="s">
        <v>7441</v>
      </c>
    </row>
    <row r="6166" spans="2:9" ht="15" customHeight="1" x14ac:dyDescent="0.25">
      <c r="B6166" s="9" t="s">
        <v>7437</v>
      </c>
      <c r="C6166" s="1">
        <v>5</v>
      </c>
      <c r="D6166" s="2" t="s">
        <v>9031</v>
      </c>
      <c r="E6166" s="16"/>
      <c r="F6166" s="16" t="str">
        <f>IF(INDEX(I.Electricity.ES5U12C3,5)="","",INDEX(I.Electricity.ES5U12C3,5))</f>
        <v/>
      </c>
      <c r="G6166" s="16"/>
      <c r="H6166" s="1" t="str">
        <f t="shared" si="191"/>
        <v>Complete</v>
      </c>
      <c r="I6166" s="68" t="s">
        <v>7442</v>
      </c>
    </row>
    <row r="6167" spans="2:9" ht="15" customHeight="1" x14ac:dyDescent="0.25">
      <c r="B6167" s="9" t="s">
        <v>7437</v>
      </c>
      <c r="C6167" s="1">
        <v>6</v>
      </c>
      <c r="D6167" s="2" t="s">
        <v>9031</v>
      </c>
      <c r="E6167" s="16"/>
      <c r="F6167" s="16" t="str">
        <f>IF(INDEX(I.Electricity.ES5U12C3,6)="","",INDEX(I.Electricity.ES5U12C3,6))</f>
        <v/>
      </c>
      <c r="G6167" s="16"/>
      <c r="H6167" s="1" t="str">
        <f t="shared" si="191"/>
        <v>Complete</v>
      </c>
      <c r="I6167" s="68" t="s">
        <v>7443</v>
      </c>
    </row>
    <row r="6168" spans="2:9" ht="15" customHeight="1" x14ac:dyDescent="0.25">
      <c r="B6168" s="9" t="s">
        <v>7437</v>
      </c>
      <c r="C6168" s="1">
        <v>7</v>
      </c>
      <c r="D6168" s="2" t="s">
        <v>9031</v>
      </c>
      <c r="E6168" s="16"/>
      <c r="F6168" s="16" t="str">
        <f>IF(INDEX(I.Electricity.ES5U12C3,7)="","",INDEX(I.Electricity.ES5U12C3,7))</f>
        <v/>
      </c>
      <c r="G6168" s="16"/>
      <c r="H6168" s="1" t="str">
        <f t="shared" si="191"/>
        <v>Complete</v>
      </c>
      <c r="I6168" s="68" t="s">
        <v>7444</v>
      </c>
    </row>
    <row r="6169" spans="2:9" ht="15" customHeight="1" x14ac:dyDescent="0.25">
      <c r="B6169" s="9" t="s">
        <v>7437</v>
      </c>
      <c r="C6169" s="1">
        <v>8</v>
      </c>
      <c r="D6169" s="2" t="s">
        <v>9031</v>
      </c>
      <c r="E6169" s="16"/>
      <c r="F6169" s="16" t="str">
        <f>IF(INDEX(I.Electricity.ES5U12C3,8)="","",INDEX(I.Electricity.ES5U12C3,8))</f>
        <v/>
      </c>
      <c r="G6169" s="16"/>
      <c r="H6169" s="1" t="str">
        <f t="shared" si="191"/>
        <v>Complete</v>
      </c>
      <c r="I6169" s="68" t="s">
        <v>7445</v>
      </c>
    </row>
    <row r="6170" spans="2:9" ht="15" customHeight="1" x14ac:dyDescent="0.25">
      <c r="B6170" s="9" t="s">
        <v>7437</v>
      </c>
      <c r="C6170" s="1">
        <v>9</v>
      </c>
      <c r="D6170" s="2" t="s">
        <v>9031</v>
      </c>
      <c r="E6170" s="16"/>
      <c r="F6170" s="16" t="str">
        <f>IF(INDEX(I.Electricity.ES5U12C3,9)="","",INDEX(I.Electricity.ES5U12C3,9))</f>
        <v/>
      </c>
      <c r="G6170" s="16"/>
      <c r="H6170" s="1" t="str">
        <f t="shared" si="191"/>
        <v>Complete</v>
      </c>
      <c r="I6170" s="68" t="s">
        <v>7446</v>
      </c>
    </row>
    <row r="6171" spans="2:9" ht="15" customHeight="1" x14ac:dyDescent="0.25">
      <c r="B6171" s="9" t="s">
        <v>7437</v>
      </c>
      <c r="C6171" s="1">
        <v>10</v>
      </c>
      <c r="D6171" s="2" t="s">
        <v>9031</v>
      </c>
      <c r="E6171" s="16"/>
      <c r="F6171" s="16" t="str">
        <f>IF(INDEX(I.Electricity.ES5U12C3,10)="","",INDEX(I.Electricity.ES5U12C3,10))</f>
        <v/>
      </c>
      <c r="G6171" s="16"/>
      <c r="H6171" s="1" t="str">
        <f t="shared" si="191"/>
        <v>Complete</v>
      </c>
      <c r="I6171" s="68" t="s">
        <v>7447</v>
      </c>
    </row>
    <row r="6172" spans="2:9" ht="15" customHeight="1" x14ac:dyDescent="0.25">
      <c r="B6172" s="9" t="s">
        <v>7437</v>
      </c>
      <c r="C6172" s="1">
        <v>11</v>
      </c>
      <c r="D6172" s="2" t="s">
        <v>9031</v>
      </c>
      <c r="E6172" s="16"/>
      <c r="F6172" s="16" t="str">
        <f>IF(INDEX(I.Electricity.ES5U12C3,11)="","",INDEX(I.Electricity.ES5U12C3,11))</f>
        <v/>
      </c>
      <c r="G6172" s="16"/>
      <c r="H6172" s="1" t="str">
        <f t="shared" si="191"/>
        <v>Complete</v>
      </c>
      <c r="I6172" s="68" t="s">
        <v>7448</v>
      </c>
    </row>
    <row r="6173" spans="2:9" ht="15" customHeight="1" x14ac:dyDescent="0.25">
      <c r="B6173" s="9" t="s">
        <v>7437</v>
      </c>
      <c r="C6173" s="1">
        <v>12</v>
      </c>
      <c r="D6173" s="2" t="s">
        <v>9031</v>
      </c>
      <c r="E6173" s="16"/>
      <c r="F6173" s="16" t="str">
        <f>IF(INDEX(I.Electricity.ES5U12C3,12)="","",INDEX(I.Electricity.ES5U12C3,12))</f>
        <v/>
      </c>
      <c r="G6173" s="16"/>
      <c r="H6173" s="1" t="str">
        <f t="shared" si="191"/>
        <v>Complete</v>
      </c>
      <c r="I6173" s="68" t="s">
        <v>7449</v>
      </c>
    </row>
    <row r="6174" spans="2:9" ht="15" customHeight="1" x14ac:dyDescent="0.25">
      <c r="B6174" s="9" t="s">
        <v>7437</v>
      </c>
      <c r="C6174" s="1">
        <v>13</v>
      </c>
      <c r="D6174" s="2" t="s">
        <v>9031</v>
      </c>
      <c r="E6174" s="16"/>
      <c r="F6174" s="16" t="str">
        <f>IF(INDEX(I.Electricity.ES5U12C3,13)="","",INDEX(I.Electricity.ES5U12C3,13))</f>
        <v/>
      </c>
      <c r="G6174" s="16"/>
      <c r="H6174" s="1" t="str">
        <f t="shared" si="191"/>
        <v>Complete</v>
      </c>
      <c r="I6174" s="68" t="s">
        <v>7450</v>
      </c>
    </row>
    <row r="6175" spans="2:9" ht="15" customHeight="1" x14ac:dyDescent="0.25">
      <c r="B6175" s="9" t="s">
        <v>7437</v>
      </c>
      <c r="C6175" s="1">
        <v>14</v>
      </c>
      <c r="D6175" s="2" t="s">
        <v>9031</v>
      </c>
      <c r="E6175" s="16"/>
      <c r="F6175" s="16" t="str">
        <f>IF(INDEX(I.Electricity.ES5U12C3,14)="","",INDEX(I.Electricity.ES5U12C3,14))</f>
        <v/>
      </c>
      <c r="G6175" s="16"/>
      <c r="H6175" s="1" t="str">
        <f t="shared" si="191"/>
        <v>Complete</v>
      </c>
      <c r="I6175" s="68" t="s">
        <v>7451</v>
      </c>
    </row>
    <row r="6176" spans="2:9" ht="15" customHeight="1" x14ac:dyDescent="0.25">
      <c r="B6176" s="9" t="s">
        <v>7437</v>
      </c>
      <c r="C6176" s="1">
        <v>15</v>
      </c>
      <c r="D6176" s="2" t="s">
        <v>9031</v>
      </c>
      <c r="E6176" s="16"/>
      <c r="F6176" s="16" t="str">
        <f>IF(INDEX(I.Electricity.ES5U12C3,15)="","",INDEX(I.Electricity.ES5U12C3,15))</f>
        <v/>
      </c>
      <c r="G6176" s="16"/>
      <c r="H6176" s="1" t="str">
        <f t="shared" si="191"/>
        <v>Complete</v>
      </c>
      <c r="I6176" s="68" t="s">
        <v>7452</v>
      </c>
    </row>
    <row r="6177" spans="2:9" ht="15" customHeight="1" x14ac:dyDescent="0.25">
      <c r="B6177" s="9" t="s">
        <v>7437</v>
      </c>
      <c r="C6177" s="1">
        <v>16</v>
      </c>
      <c r="D6177" s="2" t="s">
        <v>9031</v>
      </c>
      <c r="E6177" s="16"/>
      <c r="F6177" s="16" t="str">
        <f>IF(INDEX(I.Electricity.ES5U12C3,16)="","",INDEX(I.Electricity.ES5U12C3,16))</f>
        <v/>
      </c>
      <c r="G6177" s="16"/>
      <c r="H6177" s="1" t="str">
        <f t="shared" si="191"/>
        <v>Complete</v>
      </c>
      <c r="I6177" s="68" t="s">
        <v>7453</v>
      </c>
    </row>
    <row r="6178" spans="2:9" ht="15" customHeight="1" x14ac:dyDescent="0.25">
      <c r="B6178" s="9" t="s">
        <v>7437</v>
      </c>
      <c r="C6178" s="1">
        <v>17</v>
      </c>
      <c r="D6178" s="2" t="s">
        <v>9031</v>
      </c>
      <c r="E6178" s="16"/>
      <c r="F6178" s="16" t="str">
        <f>IF(INDEX(I.Electricity.ES5U12C3,17)="","",INDEX(I.Electricity.ES5U12C3,17))</f>
        <v/>
      </c>
      <c r="G6178" s="16"/>
      <c r="H6178" s="1" t="str">
        <f t="shared" si="191"/>
        <v>Complete</v>
      </c>
      <c r="I6178" s="68" t="s">
        <v>7454</v>
      </c>
    </row>
    <row r="6179" spans="2:9" ht="15" customHeight="1" x14ac:dyDescent="0.25">
      <c r="B6179" s="9" t="s">
        <v>7437</v>
      </c>
      <c r="C6179" s="1">
        <v>18</v>
      </c>
      <c r="D6179" s="2" t="s">
        <v>9031</v>
      </c>
      <c r="E6179" s="16"/>
      <c r="F6179" s="16" t="str">
        <f>IF(INDEX(I.Electricity.ES5U12C3,18)="","",INDEX(I.Electricity.ES5U12C3,18))</f>
        <v/>
      </c>
      <c r="G6179" s="16"/>
      <c r="H6179" s="1" t="str">
        <f t="shared" si="191"/>
        <v>Complete</v>
      </c>
      <c r="I6179" s="68" t="s">
        <v>7455</v>
      </c>
    </row>
    <row r="6180" spans="2:9" ht="15" customHeight="1" x14ac:dyDescent="0.25">
      <c r="B6180" s="9" t="s">
        <v>7437</v>
      </c>
      <c r="C6180" s="1">
        <v>19</v>
      </c>
      <c r="D6180" s="2" t="s">
        <v>9031</v>
      </c>
      <c r="E6180" s="16"/>
      <c r="F6180" s="16" t="str">
        <f>IF(INDEX(I.Electricity.ES5U12C3,19)="","",INDEX(I.Electricity.ES5U12C3,19))</f>
        <v/>
      </c>
      <c r="G6180" s="16"/>
      <c r="H6180" s="1" t="str">
        <f t="shared" si="191"/>
        <v>Complete</v>
      </c>
      <c r="I6180" s="68" t="s">
        <v>7456</v>
      </c>
    </row>
    <row r="6181" spans="2:9" ht="15" customHeight="1" x14ac:dyDescent="0.25">
      <c r="B6181" s="9" t="s">
        <v>7437</v>
      </c>
      <c r="C6181" s="1">
        <v>20</v>
      </c>
      <c r="D6181" s="2" t="s">
        <v>9031</v>
      </c>
      <c r="E6181" s="16"/>
      <c r="F6181" s="16" t="str">
        <f>IF(INDEX(I.Electricity.ES5U12C3,20)="","",INDEX(I.Electricity.ES5U12C3,20))</f>
        <v/>
      </c>
      <c r="G6181" s="16"/>
      <c r="H6181" s="1" t="str">
        <f t="shared" si="191"/>
        <v>Complete</v>
      </c>
      <c r="I6181" s="68" t="s">
        <v>7457</v>
      </c>
    </row>
    <row r="6182" spans="2:9" ht="15" customHeight="1" x14ac:dyDescent="0.25">
      <c r="B6182" s="7" t="s">
        <v>7437</v>
      </c>
      <c r="C6182" s="5">
        <v>21</v>
      </c>
      <c r="D6182" s="6" t="s">
        <v>9031</v>
      </c>
      <c r="E6182" s="76"/>
      <c r="F6182" s="76" t="str">
        <f>IF(INDEX(I.Electricity.ES5U12C3,21)="","",INDEX(I.Electricity.ES5U12C3,21))</f>
        <v/>
      </c>
      <c r="G6182" s="76"/>
      <c r="H6182" s="5" t="str">
        <f t="shared" si="191"/>
        <v>Complete</v>
      </c>
      <c r="I6182" s="71" t="s">
        <v>7458</v>
      </c>
    </row>
    <row r="6183" spans="2:9" ht="15" customHeight="1" x14ac:dyDescent="0.25">
      <c r="B6183" s="9" t="s">
        <v>7459</v>
      </c>
      <c r="C6183" s="1">
        <v>1</v>
      </c>
      <c r="D6183" s="2" t="s">
        <v>9032</v>
      </c>
      <c r="E6183" s="16"/>
      <c r="F6183" s="16" t="str">
        <f>IF(INDEX(I.Electricity.ES5U13C3,1)="","",INDEX(I.Electricity.ES5U13C3,1))</f>
        <v/>
      </c>
      <c r="G6183" s="16"/>
      <c r="H6183" s="1" t="str">
        <f t="shared" ref="H6183:H6203" si="192">IF(AND(I.Developer.ES5=TRUE,I.Facility.UnitCount&gt;=13,I.Developer.C3=TRUE,F6183=""),"Incomplete","Complete")</f>
        <v>Complete</v>
      </c>
      <c r="I6183" s="68" t="s">
        <v>7460</v>
      </c>
    </row>
    <row r="6184" spans="2:9" ht="15" customHeight="1" x14ac:dyDescent="0.25">
      <c r="B6184" s="9" t="s">
        <v>7459</v>
      </c>
      <c r="C6184" s="1">
        <v>2</v>
      </c>
      <c r="D6184" s="2" t="s">
        <v>9032</v>
      </c>
      <c r="E6184" s="16"/>
      <c r="F6184" s="16" t="str">
        <f>IF(INDEX(I.Electricity.ES5U13C3,2)="","",INDEX(I.Electricity.ES5U13C3,2))</f>
        <v/>
      </c>
      <c r="G6184" s="16"/>
      <c r="H6184" s="1" t="str">
        <f t="shared" si="192"/>
        <v>Complete</v>
      </c>
      <c r="I6184" s="68" t="s">
        <v>7461</v>
      </c>
    </row>
    <row r="6185" spans="2:9" ht="15" customHeight="1" x14ac:dyDescent="0.25">
      <c r="B6185" s="9" t="s">
        <v>7459</v>
      </c>
      <c r="C6185" s="1">
        <v>3</v>
      </c>
      <c r="D6185" s="2" t="s">
        <v>9032</v>
      </c>
      <c r="E6185" s="16"/>
      <c r="F6185" s="16" t="str">
        <f>IF(INDEX(I.Electricity.ES5U13C3,3)="","",INDEX(I.Electricity.ES5U13C3,3))</f>
        <v/>
      </c>
      <c r="G6185" s="16"/>
      <c r="H6185" s="1" t="str">
        <f t="shared" si="192"/>
        <v>Complete</v>
      </c>
      <c r="I6185" s="68" t="s">
        <v>7462</v>
      </c>
    </row>
    <row r="6186" spans="2:9" ht="15" customHeight="1" x14ac:dyDescent="0.25">
      <c r="B6186" s="9" t="s">
        <v>7459</v>
      </c>
      <c r="C6186" s="1">
        <v>4</v>
      </c>
      <c r="D6186" s="2" t="s">
        <v>9032</v>
      </c>
      <c r="E6186" s="16"/>
      <c r="F6186" s="16" t="str">
        <f>IF(INDEX(I.Electricity.ES5U13C3,4)="","",INDEX(I.Electricity.ES5U13C3,4))</f>
        <v/>
      </c>
      <c r="G6186" s="16"/>
      <c r="H6186" s="1" t="str">
        <f t="shared" si="192"/>
        <v>Complete</v>
      </c>
      <c r="I6186" s="68" t="s">
        <v>7463</v>
      </c>
    </row>
    <row r="6187" spans="2:9" ht="15" customHeight="1" x14ac:dyDescent="0.25">
      <c r="B6187" s="9" t="s">
        <v>7459</v>
      </c>
      <c r="C6187" s="1">
        <v>5</v>
      </c>
      <c r="D6187" s="2" t="s">
        <v>9032</v>
      </c>
      <c r="E6187" s="16"/>
      <c r="F6187" s="16" t="str">
        <f>IF(INDEX(I.Electricity.ES5U13C3,5)="","",INDEX(I.Electricity.ES5U13C3,5))</f>
        <v/>
      </c>
      <c r="G6187" s="16"/>
      <c r="H6187" s="1" t="str">
        <f t="shared" si="192"/>
        <v>Complete</v>
      </c>
      <c r="I6187" s="68" t="s">
        <v>7464</v>
      </c>
    </row>
    <row r="6188" spans="2:9" ht="15" customHeight="1" x14ac:dyDescent="0.25">
      <c r="B6188" s="9" t="s">
        <v>7459</v>
      </c>
      <c r="C6188" s="1">
        <v>6</v>
      </c>
      <c r="D6188" s="2" t="s">
        <v>9032</v>
      </c>
      <c r="E6188" s="16"/>
      <c r="F6188" s="16" t="str">
        <f>IF(INDEX(I.Electricity.ES5U13C3,6)="","",INDEX(I.Electricity.ES5U13C3,6))</f>
        <v/>
      </c>
      <c r="G6188" s="16"/>
      <c r="H6188" s="1" t="str">
        <f t="shared" si="192"/>
        <v>Complete</v>
      </c>
      <c r="I6188" s="68" t="s">
        <v>7465</v>
      </c>
    </row>
    <row r="6189" spans="2:9" ht="15" customHeight="1" x14ac:dyDescent="0.25">
      <c r="B6189" s="9" t="s">
        <v>7459</v>
      </c>
      <c r="C6189" s="1">
        <v>7</v>
      </c>
      <c r="D6189" s="2" t="s">
        <v>9032</v>
      </c>
      <c r="E6189" s="16"/>
      <c r="F6189" s="16" t="str">
        <f>IF(INDEX(I.Electricity.ES5U13C3,7)="","",INDEX(I.Electricity.ES5U13C3,7))</f>
        <v/>
      </c>
      <c r="G6189" s="16"/>
      <c r="H6189" s="1" t="str">
        <f t="shared" si="192"/>
        <v>Complete</v>
      </c>
      <c r="I6189" s="68" t="s">
        <v>7466</v>
      </c>
    </row>
    <row r="6190" spans="2:9" ht="15" customHeight="1" x14ac:dyDescent="0.25">
      <c r="B6190" s="9" t="s">
        <v>7459</v>
      </c>
      <c r="C6190" s="1">
        <v>8</v>
      </c>
      <c r="D6190" s="2" t="s">
        <v>9032</v>
      </c>
      <c r="E6190" s="16"/>
      <c r="F6190" s="16" t="str">
        <f>IF(INDEX(I.Electricity.ES5U13C3,8)="","",INDEX(I.Electricity.ES5U13C3,8))</f>
        <v/>
      </c>
      <c r="G6190" s="16"/>
      <c r="H6190" s="1" t="str">
        <f t="shared" si="192"/>
        <v>Complete</v>
      </c>
      <c r="I6190" s="68" t="s">
        <v>7467</v>
      </c>
    </row>
    <row r="6191" spans="2:9" ht="15" customHeight="1" x14ac:dyDescent="0.25">
      <c r="B6191" s="9" t="s">
        <v>7459</v>
      </c>
      <c r="C6191" s="1">
        <v>9</v>
      </c>
      <c r="D6191" s="2" t="s">
        <v>9032</v>
      </c>
      <c r="E6191" s="16"/>
      <c r="F6191" s="16" t="str">
        <f>IF(INDEX(I.Electricity.ES5U13C3,9)="","",INDEX(I.Electricity.ES5U13C3,9))</f>
        <v/>
      </c>
      <c r="G6191" s="16"/>
      <c r="H6191" s="1" t="str">
        <f t="shared" si="192"/>
        <v>Complete</v>
      </c>
      <c r="I6191" s="68" t="s">
        <v>7468</v>
      </c>
    </row>
    <row r="6192" spans="2:9" ht="15" customHeight="1" x14ac:dyDescent="0.25">
      <c r="B6192" s="9" t="s">
        <v>7459</v>
      </c>
      <c r="C6192" s="1">
        <v>10</v>
      </c>
      <c r="D6192" s="2" t="s">
        <v>9032</v>
      </c>
      <c r="E6192" s="16"/>
      <c r="F6192" s="16" t="str">
        <f>IF(INDEX(I.Electricity.ES5U13C3,10)="","",INDEX(I.Electricity.ES5U13C3,10))</f>
        <v/>
      </c>
      <c r="G6192" s="16"/>
      <c r="H6192" s="1" t="str">
        <f t="shared" si="192"/>
        <v>Complete</v>
      </c>
      <c r="I6192" s="68" t="s">
        <v>7469</v>
      </c>
    </row>
    <row r="6193" spans="2:9" ht="15" customHeight="1" x14ac:dyDescent="0.25">
      <c r="B6193" s="9" t="s">
        <v>7459</v>
      </c>
      <c r="C6193" s="1">
        <v>11</v>
      </c>
      <c r="D6193" s="2" t="s">
        <v>9032</v>
      </c>
      <c r="E6193" s="16"/>
      <c r="F6193" s="16" t="str">
        <f>IF(INDEX(I.Electricity.ES5U13C3,11)="","",INDEX(I.Electricity.ES5U13C3,11))</f>
        <v/>
      </c>
      <c r="G6193" s="16"/>
      <c r="H6193" s="1" t="str">
        <f t="shared" si="192"/>
        <v>Complete</v>
      </c>
      <c r="I6193" s="68" t="s">
        <v>7470</v>
      </c>
    </row>
    <row r="6194" spans="2:9" ht="15" customHeight="1" x14ac:dyDescent="0.25">
      <c r="B6194" s="9" t="s">
        <v>7459</v>
      </c>
      <c r="C6194" s="1">
        <v>12</v>
      </c>
      <c r="D6194" s="2" t="s">
        <v>9032</v>
      </c>
      <c r="E6194" s="16"/>
      <c r="F6194" s="16" t="str">
        <f>IF(INDEX(I.Electricity.ES5U13C3,12)="","",INDEX(I.Electricity.ES5U13C3,12))</f>
        <v/>
      </c>
      <c r="G6194" s="16"/>
      <c r="H6194" s="1" t="str">
        <f t="shared" si="192"/>
        <v>Complete</v>
      </c>
      <c r="I6194" s="68" t="s">
        <v>7471</v>
      </c>
    </row>
    <row r="6195" spans="2:9" ht="15" customHeight="1" x14ac:dyDescent="0.25">
      <c r="B6195" s="9" t="s">
        <v>7459</v>
      </c>
      <c r="C6195" s="1">
        <v>13</v>
      </c>
      <c r="D6195" s="2" t="s">
        <v>9032</v>
      </c>
      <c r="E6195" s="16"/>
      <c r="F6195" s="16" t="str">
        <f>IF(INDEX(I.Electricity.ES5U13C3,13)="","",INDEX(I.Electricity.ES5U13C3,13))</f>
        <v/>
      </c>
      <c r="G6195" s="16"/>
      <c r="H6195" s="1" t="str">
        <f t="shared" si="192"/>
        <v>Complete</v>
      </c>
      <c r="I6195" s="68" t="s">
        <v>7472</v>
      </c>
    </row>
    <row r="6196" spans="2:9" ht="15" customHeight="1" x14ac:dyDescent="0.25">
      <c r="B6196" s="9" t="s">
        <v>7459</v>
      </c>
      <c r="C6196" s="1">
        <v>14</v>
      </c>
      <c r="D6196" s="2" t="s">
        <v>9032</v>
      </c>
      <c r="E6196" s="16"/>
      <c r="F6196" s="16" t="str">
        <f>IF(INDEX(I.Electricity.ES5U13C3,14)="","",INDEX(I.Electricity.ES5U13C3,14))</f>
        <v/>
      </c>
      <c r="G6196" s="16"/>
      <c r="H6196" s="1" t="str">
        <f t="shared" si="192"/>
        <v>Complete</v>
      </c>
      <c r="I6196" s="68" t="s">
        <v>7473</v>
      </c>
    </row>
    <row r="6197" spans="2:9" ht="15" customHeight="1" x14ac:dyDescent="0.25">
      <c r="B6197" s="9" t="s">
        <v>7459</v>
      </c>
      <c r="C6197" s="1">
        <v>15</v>
      </c>
      <c r="D6197" s="2" t="s">
        <v>9032</v>
      </c>
      <c r="E6197" s="16"/>
      <c r="F6197" s="16" t="str">
        <f>IF(INDEX(I.Electricity.ES5U13C3,15)="","",INDEX(I.Electricity.ES5U13C3,15))</f>
        <v/>
      </c>
      <c r="G6197" s="16"/>
      <c r="H6197" s="1" t="str">
        <f t="shared" si="192"/>
        <v>Complete</v>
      </c>
      <c r="I6197" s="68" t="s">
        <v>7474</v>
      </c>
    </row>
    <row r="6198" spans="2:9" ht="15" customHeight="1" x14ac:dyDescent="0.25">
      <c r="B6198" s="9" t="s">
        <v>7459</v>
      </c>
      <c r="C6198" s="1">
        <v>16</v>
      </c>
      <c r="D6198" s="2" t="s">
        <v>9032</v>
      </c>
      <c r="E6198" s="16"/>
      <c r="F6198" s="16" t="str">
        <f>IF(INDEX(I.Electricity.ES5U13C3,16)="","",INDEX(I.Electricity.ES5U13C3,16))</f>
        <v/>
      </c>
      <c r="G6198" s="16"/>
      <c r="H6198" s="1" t="str">
        <f t="shared" si="192"/>
        <v>Complete</v>
      </c>
      <c r="I6198" s="68" t="s">
        <v>7475</v>
      </c>
    </row>
    <row r="6199" spans="2:9" ht="15" customHeight="1" x14ac:dyDescent="0.25">
      <c r="B6199" s="9" t="s">
        <v>7459</v>
      </c>
      <c r="C6199" s="1">
        <v>17</v>
      </c>
      <c r="D6199" s="2" t="s">
        <v>9032</v>
      </c>
      <c r="E6199" s="16"/>
      <c r="F6199" s="16" t="str">
        <f>IF(INDEX(I.Electricity.ES5U13C3,17)="","",INDEX(I.Electricity.ES5U13C3,17))</f>
        <v/>
      </c>
      <c r="G6199" s="16"/>
      <c r="H6199" s="1" t="str">
        <f t="shared" si="192"/>
        <v>Complete</v>
      </c>
      <c r="I6199" s="68" t="s">
        <v>7476</v>
      </c>
    </row>
    <row r="6200" spans="2:9" ht="15" customHeight="1" x14ac:dyDescent="0.25">
      <c r="B6200" s="9" t="s">
        <v>7459</v>
      </c>
      <c r="C6200" s="1">
        <v>18</v>
      </c>
      <c r="D6200" s="2" t="s">
        <v>9032</v>
      </c>
      <c r="E6200" s="16"/>
      <c r="F6200" s="16" t="str">
        <f>IF(INDEX(I.Electricity.ES5U13C3,18)="","",INDEX(I.Electricity.ES5U13C3,18))</f>
        <v/>
      </c>
      <c r="G6200" s="16"/>
      <c r="H6200" s="1" t="str">
        <f t="shared" si="192"/>
        <v>Complete</v>
      </c>
      <c r="I6200" s="68" t="s">
        <v>7477</v>
      </c>
    </row>
    <row r="6201" spans="2:9" ht="15" customHeight="1" x14ac:dyDescent="0.25">
      <c r="B6201" s="9" t="s">
        <v>7459</v>
      </c>
      <c r="C6201" s="1">
        <v>19</v>
      </c>
      <c r="D6201" s="2" t="s">
        <v>9032</v>
      </c>
      <c r="E6201" s="16"/>
      <c r="F6201" s="16" t="str">
        <f>IF(INDEX(I.Electricity.ES5U13C3,19)="","",INDEX(I.Electricity.ES5U13C3,19))</f>
        <v/>
      </c>
      <c r="G6201" s="16"/>
      <c r="H6201" s="1" t="str">
        <f t="shared" si="192"/>
        <v>Complete</v>
      </c>
      <c r="I6201" s="68" t="s">
        <v>7478</v>
      </c>
    </row>
    <row r="6202" spans="2:9" ht="15" customHeight="1" x14ac:dyDescent="0.25">
      <c r="B6202" s="9" t="s">
        <v>7459</v>
      </c>
      <c r="C6202" s="1">
        <v>20</v>
      </c>
      <c r="D6202" s="2" t="s">
        <v>9032</v>
      </c>
      <c r="E6202" s="16"/>
      <c r="F6202" s="16" t="str">
        <f>IF(INDEX(I.Electricity.ES5U13C3,20)="","",INDEX(I.Electricity.ES5U13C3,20))</f>
        <v/>
      </c>
      <c r="G6202" s="16"/>
      <c r="H6202" s="1" t="str">
        <f t="shared" si="192"/>
        <v>Complete</v>
      </c>
      <c r="I6202" s="68" t="s">
        <v>7479</v>
      </c>
    </row>
    <row r="6203" spans="2:9" ht="15" customHeight="1" x14ac:dyDescent="0.25">
      <c r="B6203" s="7" t="s">
        <v>7459</v>
      </c>
      <c r="C6203" s="5">
        <v>21</v>
      </c>
      <c r="D6203" s="6" t="s">
        <v>9032</v>
      </c>
      <c r="E6203" s="76"/>
      <c r="F6203" s="76" t="str">
        <f>IF(INDEX(I.Electricity.ES5U13C3,21)="","",INDEX(I.Electricity.ES5U13C3,21))</f>
        <v/>
      </c>
      <c r="G6203" s="76"/>
      <c r="H6203" s="5" t="str">
        <f t="shared" si="192"/>
        <v>Complete</v>
      </c>
      <c r="I6203" s="71" t="s">
        <v>7480</v>
      </c>
    </row>
    <row r="6204" spans="2:9" ht="15" customHeight="1" x14ac:dyDescent="0.25">
      <c r="B6204" s="9" t="s">
        <v>7481</v>
      </c>
      <c r="C6204" s="1">
        <v>1</v>
      </c>
      <c r="D6204" s="2" t="s">
        <v>9033</v>
      </c>
      <c r="E6204" s="16"/>
      <c r="F6204" s="16" t="str">
        <f>IF(INDEX(I.Electricity.ES5U14C3,1)="","",INDEX(I.Electricity.ES5U14C3,1))</f>
        <v/>
      </c>
      <c r="G6204" s="16"/>
      <c r="H6204" s="1" t="str">
        <f t="shared" ref="H6204:H6224" si="193">IF(AND(I.Developer.ES5=TRUE,I.Facility.UnitCount&gt;=14,I.Developer.C3=TRUE,F6204=""),"Incomplete","Complete")</f>
        <v>Complete</v>
      </c>
      <c r="I6204" s="68" t="s">
        <v>7482</v>
      </c>
    </row>
    <row r="6205" spans="2:9" ht="15" customHeight="1" x14ac:dyDescent="0.25">
      <c r="B6205" s="9" t="s">
        <v>7481</v>
      </c>
      <c r="C6205" s="1">
        <v>2</v>
      </c>
      <c r="D6205" s="2" t="s">
        <v>9033</v>
      </c>
      <c r="E6205" s="16"/>
      <c r="F6205" s="16" t="str">
        <f>IF(INDEX(I.Electricity.ES5U14C3,2)="","",INDEX(I.Electricity.ES5U14C3,2))</f>
        <v/>
      </c>
      <c r="G6205" s="16"/>
      <c r="H6205" s="1" t="str">
        <f t="shared" si="193"/>
        <v>Complete</v>
      </c>
      <c r="I6205" s="68" t="s">
        <v>7483</v>
      </c>
    </row>
    <row r="6206" spans="2:9" ht="15" customHeight="1" x14ac:dyDescent="0.25">
      <c r="B6206" s="9" t="s">
        <v>7481</v>
      </c>
      <c r="C6206" s="1">
        <v>3</v>
      </c>
      <c r="D6206" s="2" t="s">
        <v>9033</v>
      </c>
      <c r="E6206" s="16"/>
      <c r="F6206" s="16" t="str">
        <f>IF(INDEX(I.Electricity.ES5U14C3,3)="","",INDEX(I.Electricity.ES5U14C3,3))</f>
        <v/>
      </c>
      <c r="G6206" s="16"/>
      <c r="H6206" s="1" t="str">
        <f t="shared" si="193"/>
        <v>Complete</v>
      </c>
      <c r="I6206" s="68" t="s">
        <v>7484</v>
      </c>
    </row>
    <row r="6207" spans="2:9" ht="15" customHeight="1" x14ac:dyDescent="0.25">
      <c r="B6207" s="9" t="s">
        <v>7481</v>
      </c>
      <c r="C6207" s="1">
        <v>4</v>
      </c>
      <c r="D6207" s="2" t="s">
        <v>9033</v>
      </c>
      <c r="E6207" s="16"/>
      <c r="F6207" s="16" t="str">
        <f>IF(INDEX(I.Electricity.ES5U14C3,4)="","",INDEX(I.Electricity.ES5U14C3,4))</f>
        <v/>
      </c>
      <c r="G6207" s="16"/>
      <c r="H6207" s="1" t="str">
        <f t="shared" si="193"/>
        <v>Complete</v>
      </c>
      <c r="I6207" s="68" t="s">
        <v>7485</v>
      </c>
    </row>
    <row r="6208" spans="2:9" ht="15" customHeight="1" x14ac:dyDescent="0.25">
      <c r="B6208" s="9" t="s">
        <v>7481</v>
      </c>
      <c r="C6208" s="1">
        <v>5</v>
      </c>
      <c r="D6208" s="2" t="s">
        <v>9033</v>
      </c>
      <c r="E6208" s="16"/>
      <c r="F6208" s="16" t="str">
        <f>IF(INDEX(I.Electricity.ES5U14C3,5)="","",INDEX(I.Electricity.ES5U14C3,5))</f>
        <v/>
      </c>
      <c r="G6208" s="16"/>
      <c r="H6208" s="1" t="str">
        <f t="shared" si="193"/>
        <v>Complete</v>
      </c>
      <c r="I6208" s="68" t="s">
        <v>7486</v>
      </c>
    </row>
    <row r="6209" spans="2:9" ht="15" customHeight="1" x14ac:dyDescent="0.25">
      <c r="B6209" s="9" t="s">
        <v>7481</v>
      </c>
      <c r="C6209" s="1">
        <v>6</v>
      </c>
      <c r="D6209" s="2" t="s">
        <v>9033</v>
      </c>
      <c r="E6209" s="16"/>
      <c r="F6209" s="16" t="str">
        <f>IF(INDEX(I.Electricity.ES5U14C3,6)="","",INDEX(I.Electricity.ES5U14C3,6))</f>
        <v/>
      </c>
      <c r="G6209" s="16"/>
      <c r="H6209" s="1" t="str">
        <f t="shared" si="193"/>
        <v>Complete</v>
      </c>
      <c r="I6209" s="68" t="s">
        <v>7487</v>
      </c>
    </row>
    <row r="6210" spans="2:9" ht="15" customHeight="1" x14ac:dyDescent="0.25">
      <c r="B6210" s="9" t="s">
        <v>7481</v>
      </c>
      <c r="C6210" s="1">
        <v>7</v>
      </c>
      <c r="D6210" s="2" t="s">
        <v>9033</v>
      </c>
      <c r="E6210" s="16"/>
      <c r="F6210" s="16" t="str">
        <f>IF(INDEX(I.Electricity.ES5U14C3,7)="","",INDEX(I.Electricity.ES5U14C3,7))</f>
        <v/>
      </c>
      <c r="G6210" s="16"/>
      <c r="H6210" s="1" t="str">
        <f t="shared" si="193"/>
        <v>Complete</v>
      </c>
      <c r="I6210" s="68" t="s">
        <v>7488</v>
      </c>
    </row>
    <row r="6211" spans="2:9" ht="15" customHeight="1" x14ac:dyDescent="0.25">
      <c r="B6211" s="9" t="s">
        <v>7481</v>
      </c>
      <c r="C6211" s="1">
        <v>8</v>
      </c>
      <c r="D6211" s="2" t="s">
        <v>9033</v>
      </c>
      <c r="E6211" s="16"/>
      <c r="F6211" s="16" t="str">
        <f>IF(INDEX(I.Electricity.ES5U14C3,8)="","",INDEX(I.Electricity.ES5U14C3,8))</f>
        <v/>
      </c>
      <c r="G6211" s="16"/>
      <c r="H6211" s="1" t="str">
        <f t="shared" si="193"/>
        <v>Complete</v>
      </c>
      <c r="I6211" s="68" t="s">
        <v>7489</v>
      </c>
    </row>
    <row r="6212" spans="2:9" ht="15" customHeight="1" x14ac:dyDescent="0.25">
      <c r="B6212" s="9" t="s">
        <v>7481</v>
      </c>
      <c r="C6212" s="1">
        <v>9</v>
      </c>
      <c r="D6212" s="2" t="s">
        <v>9033</v>
      </c>
      <c r="E6212" s="16"/>
      <c r="F6212" s="16" t="str">
        <f>IF(INDEX(I.Electricity.ES5U14C3,9)="","",INDEX(I.Electricity.ES5U14C3,9))</f>
        <v/>
      </c>
      <c r="G6212" s="16"/>
      <c r="H6212" s="1" t="str">
        <f t="shared" si="193"/>
        <v>Complete</v>
      </c>
      <c r="I6212" s="68" t="s">
        <v>7490</v>
      </c>
    </row>
    <row r="6213" spans="2:9" ht="15" customHeight="1" x14ac:dyDescent="0.25">
      <c r="B6213" s="9" t="s">
        <v>7481</v>
      </c>
      <c r="C6213" s="1">
        <v>10</v>
      </c>
      <c r="D6213" s="2" t="s">
        <v>9033</v>
      </c>
      <c r="E6213" s="16"/>
      <c r="F6213" s="16" t="str">
        <f>IF(INDEX(I.Electricity.ES5U14C3,10)="","",INDEX(I.Electricity.ES5U14C3,10))</f>
        <v/>
      </c>
      <c r="G6213" s="16"/>
      <c r="H6213" s="1" t="str">
        <f t="shared" si="193"/>
        <v>Complete</v>
      </c>
      <c r="I6213" s="68" t="s">
        <v>7491</v>
      </c>
    </row>
    <row r="6214" spans="2:9" ht="15" customHeight="1" x14ac:dyDescent="0.25">
      <c r="B6214" s="9" t="s">
        <v>7481</v>
      </c>
      <c r="C6214" s="1">
        <v>11</v>
      </c>
      <c r="D6214" s="2" t="s">
        <v>9033</v>
      </c>
      <c r="E6214" s="16"/>
      <c r="F6214" s="16" t="str">
        <f>IF(INDEX(I.Electricity.ES5U14C3,11)="","",INDEX(I.Electricity.ES5U14C3,11))</f>
        <v/>
      </c>
      <c r="G6214" s="16"/>
      <c r="H6214" s="1" t="str">
        <f t="shared" si="193"/>
        <v>Complete</v>
      </c>
      <c r="I6214" s="68" t="s">
        <v>7492</v>
      </c>
    </row>
    <row r="6215" spans="2:9" ht="15" customHeight="1" x14ac:dyDescent="0.25">
      <c r="B6215" s="9" t="s">
        <v>7481</v>
      </c>
      <c r="C6215" s="1">
        <v>12</v>
      </c>
      <c r="D6215" s="2" t="s">
        <v>9033</v>
      </c>
      <c r="E6215" s="16"/>
      <c r="F6215" s="16" t="str">
        <f>IF(INDEX(I.Electricity.ES5U14C3,12)="","",INDEX(I.Electricity.ES5U14C3,12))</f>
        <v/>
      </c>
      <c r="G6215" s="16"/>
      <c r="H6215" s="1" t="str">
        <f t="shared" si="193"/>
        <v>Complete</v>
      </c>
      <c r="I6215" s="68" t="s">
        <v>7493</v>
      </c>
    </row>
    <row r="6216" spans="2:9" ht="15" customHeight="1" x14ac:dyDescent="0.25">
      <c r="B6216" s="9" t="s">
        <v>7481</v>
      </c>
      <c r="C6216" s="1">
        <v>13</v>
      </c>
      <c r="D6216" s="2" t="s">
        <v>9033</v>
      </c>
      <c r="E6216" s="16"/>
      <c r="F6216" s="16" t="str">
        <f>IF(INDEX(I.Electricity.ES5U14C3,13)="","",INDEX(I.Electricity.ES5U14C3,13))</f>
        <v/>
      </c>
      <c r="G6216" s="16"/>
      <c r="H6216" s="1" t="str">
        <f t="shared" si="193"/>
        <v>Complete</v>
      </c>
      <c r="I6216" s="68" t="s">
        <v>7494</v>
      </c>
    </row>
    <row r="6217" spans="2:9" ht="15" customHeight="1" x14ac:dyDescent="0.25">
      <c r="B6217" s="9" t="s">
        <v>7481</v>
      </c>
      <c r="C6217" s="1">
        <v>14</v>
      </c>
      <c r="D6217" s="2" t="s">
        <v>9033</v>
      </c>
      <c r="E6217" s="16"/>
      <c r="F6217" s="16" t="str">
        <f>IF(INDEX(I.Electricity.ES5U14C3,14)="","",INDEX(I.Electricity.ES5U14C3,14))</f>
        <v/>
      </c>
      <c r="G6217" s="16"/>
      <c r="H6217" s="1" t="str">
        <f t="shared" si="193"/>
        <v>Complete</v>
      </c>
      <c r="I6217" s="68" t="s">
        <v>7495</v>
      </c>
    </row>
    <row r="6218" spans="2:9" ht="15" customHeight="1" x14ac:dyDescent="0.25">
      <c r="B6218" s="9" t="s">
        <v>7481</v>
      </c>
      <c r="C6218" s="1">
        <v>15</v>
      </c>
      <c r="D6218" s="2" t="s">
        <v>9033</v>
      </c>
      <c r="E6218" s="16"/>
      <c r="F6218" s="16" t="str">
        <f>IF(INDEX(I.Electricity.ES5U14C3,15)="","",INDEX(I.Electricity.ES5U14C3,15))</f>
        <v/>
      </c>
      <c r="G6218" s="16"/>
      <c r="H6218" s="1" t="str">
        <f t="shared" si="193"/>
        <v>Complete</v>
      </c>
      <c r="I6218" s="68" t="s">
        <v>7496</v>
      </c>
    </row>
    <row r="6219" spans="2:9" ht="15" customHeight="1" x14ac:dyDescent="0.25">
      <c r="B6219" s="9" t="s">
        <v>7481</v>
      </c>
      <c r="C6219" s="1">
        <v>16</v>
      </c>
      <c r="D6219" s="2" t="s">
        <v>9033</v>
      </c>
      <c r="E6219" s="16"/>
      <c r="F6219" s="16" t="str">
        <f>IF(INDEX(I.Electricity.ES5U14C3,16)="","",INDEX(I.Electricity.ES5U14C3,16))</f>
        <v/>
      </c>
      <c r="G6219" s="16"/>
      <c r="H6219" s="1" t="str">
        <f t="shared" si="193"/>
        <v>Complete</v>
      </c>
      <c r="I6219" s="68" t="s">
        <v>7497</v>
      </c>
    </row>
    <row r="6220" spans="2:9" ht="15" customHeight="1" x14ac:dyDescent="0.25">
      <c r="B6220" s="9" t="s">
        <v>7481</v>
      </c>
      <c r="C6220" s="1">
        <v>17</v>
      </c>
      <c r="D6220" s="2" t="s">
        <v>9033</v>
      </c>
      <c r="E6220" s="16"/>
      <c r="F6220" s="16" t="str">
        <f>IF(INDEX(I.Electricity.ES5U14C3,17)="","",INDEX(I.Electricity.ES5U14C3,17))</f>
        <v/>
      </c>
      <c r="G6220" s="16"/>
      <c r="H6220" s="1" t="str">
        <f t="shared" si="193"/>
        <v>Complete</v>
      </c>
      <c r="I6220" s="68" t="s">
        <v>7498</v>
      </c>
    </row>
    <row r="6221" spans="2:9" ht="15" customHeight="1" x14ac:dyDescent="0.25">
      <c r="B6221" s="9" t="s">
        <v>7481</v>
      </c>
      <c r="C6221" s="1">
        <v>18</v>
      </c>
      <c r="D6221" s="2" t="s">
        <v>9033</v>
      </c>
      <c r="E6221" s="16"/>
      <c r="F6221" s="16" t="str">
        <f>IF(INDEX(I.Electricity.ES5U14C3,18)="","",INDEX(I.Electricity.ES5U14C3,18))</f>
        <v/>
      </c>
      <c r="G6221" s="16"/>
      <c r="H6221" s="1" t="str">
        <f t="shared" si="193"/>
        <v>Complete</v>
      </c>
      <c r="I6221" s="68" t="s">
        <v>7499</v>
      </c>
    </row>
    <row r="6222" spans="2:9" ht="15" customHeight="1" x14ac:dyDescent="0.25">
      <c r="B6222" s="9" t="s">
        <v>7481</v>
      </c>
      <c r="C6222" s="1">
        <v>19</v>
      </c>
      <c r="D6222" s="2" t="s">
        <v>9033</v>
      </c>
      <c r="E6222" s="16"/>
      <c r="F6222" s="16" t="str">
        <f>IF(INDEX(I.Electricity.ES5U14C3,19)="","",INDEX(I.Electricity.ES5U14C3,19))</f>
        <v/>
      </c>
      <c r="G6222" s="16"/>
      <c r="H6222" s="1" t="str">
        <f t="shared" si="193"/>
        <v>Complete</v>
      </c>
      <c r="I6222" s="68" t="s">
        <v>7500</v>
      </c>
    </row>
    <row r="6223" spans="2:9" ht="15" customHeight="1" x14ac:dyDescent="0.25">
      <c r="B6223" s="9" t="s">
        <v>7481</v>
      </c>
      <c r="C6223" s="1">
        <v>20</v>
      </c>
      <c r="D6223" s="2" t="s">
        <v>9033</v>
      </c>
      <c r="E6223" s="16"/>
      <c r="F6223" s="16" t="str">
        <f>IF(INDEX(I.Electricity.ES5U14C3,20)="","",INDEX(I.Electricity.ES5U14C3,20))</f>
        <v/>
      </c>
      <c r="G6223" s="16"/>
      <c r="H6223" s="1" t="str">
        <f t="shared" si="193"/>
        <v>Complete</v>
      </c>
      <c r="I6223" s="68" t="s">
        <v>7501</v>
      </c>
    </row>
    <row r="6224" spans="2:9" ht="15" customHeight="1" x14ac:dyDescent="0.25">
      <c r="B6224" s="7" t="s">
        <v>7481</v>
      </c>
      <c r="C6224" s="5">
        <v>21</v>
      </c>
      <c r="D6224" s="6" t="s">
        <v>9033</v>
      </c>
      <c r="E6224" s="76"/>
      <c r="F6224" s="76" t="str">
        <f>IF(INDEX(I.Electricity.ES5U14C3,21)="","",INDEX(I.Electricity.ES5U14C3,21))</f>
        <v/>
      </c>
      <c r="G6224" s="76"/>
      <c r="H6224" s="5" t="str">
        <f t="shared" si="193"/>
        <v>Complete</v>
      </c>
      <c r="I6224" s="71" t="s">
        <v>7502</v>
      </c>
    </row>
    <row r="6225" spans="2:9" ht="15" customHeight="1" x14ac:dyDescent="0.25">
      <c r="B6225" s="9" t="s">
        <v>7503</v>
      </c>
      <c r="C6225" s="1">
        <v>1</v>
      </c>
      <c r="D6225" s="2" t="s">
        <v>9034</v>
      </c>
      <c r="E6225" s="16"/>
      <c r="F6225" s="16" t="str">
        <f>IF(INDEX(I.Electricity.ES5U15C3,1)="","",INDEX(I.Electricity.ES5U15C3,1))</f>
        <v/>
      </c>
      <c r="G6225" s="16"/>
      <c r="H6225" s="1" t="str">
        <f t="shared" ref="H6225:H6245" si="194">IF(AND(I.Developer.ES5=TRUE,I.Facility.UnitCount&gt;=15,I.Developer.C3=TRUE,F6225=""),"Incomplete","Complete")</f>
        <v>Complete</v>
      </c>
      <c r="I6225" s="68" t="s">
        <v>7504</v>
      </c>
    </row>
    <row r="6226" spans="2:9" ht="15" customHeight="1" x14ac:dyDescent="0.25">
      <c r="B6226" s="9" t="s">
        <v>7503</v>
      </c>
      <c r="C6226" s="1">
        <v>2</v>
      </c>
      <c r="D6226" s="2" t="s">
        <v>9034</v>
      </c>
      <c r="E6226" s="16"/>
      <c r="F6226" s="16" t="str">
        <f>IF(INDEX(I.Electricity.ES5U15C3,2)="","",INDEX(I.Electricity.ES5U15C3,2))</f>
        <v/>
      </c>
      <c r="G6226" s="16"/>
      <c r="H6226" s="1" t="str">
        <f t="shared" si="194"/>
        <v>Complete</v>
      </c>
      <c r="I6226" s="68" t="s">
        <v>7505</v>
      </c>
    </row>
    <row r="6227" spans="2:9" ht="15" customHeight="1" x14ac:dyDescent="0.25">
      <c r="B6227" s="9" t="s">
        <v>7503</v>
      </c>
      <c r="C6227" s="1">
        <v>3</v>
      </c>
      <c r="D6227" s="2" t="s">
        <v>9034</v>
      </c>
      <c r="E6227" s="16"/>
      <c r="F6227" s="16" t="str">
        <f>IF(INDEX(I.Electricity.ES5U15C3,3)="","",INDEX(I.Electricity.ES5U15C3,3))</f>
        <v/>
      </c>
      <c r="G6227" s="16"/>
      <c r="H6227" s="1" t="str">
        <f t="shared" si="194"/>
        <v>Complete</v>
      </c>
      <c r="I6227" s="68" t="s">
        <v>7506</v>
      </c>
    </row>
    <row r="6228" spans="2:9" ht="15" customHeight="1" x14ac:dyDescent="0.25">
      <c r="B6228" s="9" t="s">
        <v>7503</v>
      </c>
      <c r="C6228" s="1">
        <v>4</v>
      </c>
      <c r="D6228" s="2" t="s">
        <v>9034</v>
      </c>
      <c r="E6228" s="16"/>
      <c r="F6228" s="16" t="str">
        <f>IF(INDEX(I.Electricity.ES5U15C3,4)="","",INDEX(I.Electricity.ES5U15C3,4))</f>
        <v/>
      </c>
      <c r="G6228" s="16"/>
      <c r="H6228" s="1" t="str">
        <f t="shared" si="194"/>
        <v>Complete</v>
      </c>
      <c r="I6228" s="68" t="s">
        <v>7507</v>
      </c>
    </row>
    <row r="6229" spans="2:9" ht="15" customHeight="1" x14ac:dyDescent="0.25">
      <c r="B6229" s="9" t="s">
        <v>7503</v>
      </c>
      <c r="C6229" s="1">
        <v>5</v>
      </c>
      <c r="D6229" s="2" t="s">
        <v>9034</v>
      </c>
      <c r="E6229" s="16"/>
      <c r="F6229" s="16" t="str">
        <f>IF(INDEX(I.Electricity.ES5U15C3,5)="","",INDEX(I.Electricity.ES5U15C3,5))</f>
        <v/>
      </c>
      <c r="G6229" s="16"/>
      <c r="H6229" s="1" t="str">
        <f t="shared" si="194"/>
        <v>Complete</v>
      </c>
      <c r="I6229" s="68" t="s">
        <v>7508</v>
      </c>
    </row>
    <row r="6230" spans="2:9" ht="15" customHeight="1" x14ac:dyDescent="0.25">
      <c r="B6230" s="9" t="s">
        <v>7503</v>
      </c>
      <c r="C6230" s="1">
        <v>6</v>
      </c>
      <c r="D6230" s="2" t="s">
        <v>9034</v>
      </c>
      <c r="E6230" s="16"/>
      <c r="F6230" s="16" t="str">
        <f>IF(INDEX(I.Electricity.ES5U15C3,6)="","",INDEX(I.Electricity.ES5U15C3,6))</f>
        <v/>
      </c>
      <c r="G6230" s="16"/>
      <c r="H6230" s="1" t="str">
        <f t="shared" si="194"/>
        <v>Complete</v>
      </c>
      <c r="I6230" s="68" t="s">
        <v>7509</v>
      </c>
    </row>
    <row r="6231" spans="2:9" ht="15" customHeight="1" x14ac:dyDescent="0.25">
      <c r="B6231" s="9" t="s">
        <v>7503</v>
      </c>
      <c r="C6231" s="1">
        <v>7</v>
      </c>
      <c r="D6231" s="2" t="s">
        <v>9034</v>
      </c>
      <c r="E6231" s="16"/>
      <c r="F6231" s="16" t="str">
        <f>IF(INDEX(I.Electricity.ES5U15C3,7)="","",INDEX(I.Electricity.ES5U15C3,7))</f>
        <v/>
      </c>
      <c r="G6231" s="16"/>
      <c r="H6231" s="1" t="str">
        <f t="shared" si="194"/>
        <v>Complete</v>
      </c>
      <c r="I6231" s="68" t="s">
        <v>7510</v>
      </c>
    </row>
    <row r="6232" spans="2:9" ht="15" customHeight="1" x14ac:dyDescent="0.25">
      <c r="B6232" s="9" t="s">
        <v>7503</v>
      </c>
      <c r="C6232" s="1">
        <v>8</v>
      </c>
      <c r="D6232" s="2" t="s">
        <v>9034</v>
      </c>
      <c r="E6232" s="16"/>
      <c r="F6232" s="16" t="str">
        <f>IF(INDEX(I.Electricity.ES5U15C3,8)="","",INDEX(I.Electricity.ES5U15C3,8))</f>
        <v/>
      </c>
      <c r="G6232" s="16"/>
      <c r="H6232" s="1" t="str">
        <f t="shared" si="194"/>
        <v>Complete</v>
      </c>
      <c r="I6232" s="68" t="s">
        <v>7511</v>
      </c>
    </row>
    <row r="6233" spans="2:9" ht="15" customHeight="1" x14ac:dyDescent="0.25">
      <c r="B6233" s="9" t="s">
        <v>7503</v>
      </c>
      <c r="C6233" s="1">
        <v>9</v>
      </c>
      <c r="D6233" s="2" t="s">
        <v>9034</v>
      </c>
      <c r="E6233" s="16"/>
      <c r="F6233" s="16" t="str">
        <f>IF(INDEX(I.Electricity.ES5U15C3,9)="","",INDEX(I.Electricity.ES5U15C3,9))</f>
        <v/>
      </c>
      <c r="G6233" s="16"/>
      <c r="H6233" s="1" t="str">
        <f t="shared" si="194"/>
        <v>Complete</v>
      </c>
      <c r="I6233" s="68" t="s">
        <v>7512</v>
      </c>
    </row>
    <row r="6234" spans="2:9" ht="15" customHeight="1" x14ac:dyDescent="0.25">
      <c r="B6234" s="9" t="s">
        <v>7503</v>
      </c>
      <c r="C6234" s="1">
        <v>10</v>
      </c>
      <c r="D6234" s="2" t="s">
        <v>9034</v>
      </c>
      <c r="E6234" s="16"/>
      <c r="F6234" s="16" t="str">
        <f>IF(INDEX(I.Electricity.ES5U15C3,10)="","",INDEX(I.Electricity.ES5U15C3,10))</f>
        <v/>
      </c>
      <c r="G6234" s="16"/>
      <c r="H6234" s="1" t="str">
        <f t="shared" si="194"/>
        <v>Complete</v>
      </c>
      <c r="I6234" s="68" t="s">
        <v>7513</v>
      </c>
    </row>
    <row r="6235" spans="2:9" ht="15" customHeight="1" x14ac:dyDescent="0.25">
      <c r="B6235" s="9" t="s">
        <v>7503</v>
      </c>
      <c r="C6235" s="1">
        <v>11</v>
      </c>
      <c r="D6235" s="2" t="s">
        <v>9034</v>
      </c>
      <c r="E6235" s="16"/>
      <c r="F6235" s="16" t="str">
        <f>IF(INDEX(I.Electricity.ES5U15C3,11)="","",INDEX(I.Electricity.ES5U15C3,11))</f>
        <v/>
      </c>
      <c r="G6235" s="16"/>
      <c r="H6235" s="1" t="str">
        <f t="shared" si="194"/>
        <v>Complete</v>
      </c>
      <c r="I6235" s="68" t="s">
        <v>7514</v>
      </c>
    </row>
    <row r="6236" spans="2:9" ht="15" customHeight="1" x14ac:dyDescent="0.25">
      <c r="B6236" s="9" t="s">
        <v>7503</v>
      </c>
      <c r="C6236" s="1">
        <v>12</v>
      </c>
      <c r="D6236" s="2" t="s">
        <v>9034</v>
      </c>
      <c r="E6236" s="16"/>
      <c r="F6236" s="16" t="str">
        <f>IF(INDEX(I.Electricity.ES5U15C3,12)="","",INDEX(I.Electricity.ES5U15C3,12))</f>
        <v/>
      </c>
      <c r="G6236" s="16"/>
      <c r="H6236" s="1" t="str">
        <f t="shared" si="194"/>
        <v>Complete</v>
      </c>
      <c r="I6236" s="68" t="s">
        <v>7515</v>
      </c>
    </row>
    <row r="6237" spans="2:9" ht="15" customHeight="1" x14ac:dyDescent="0.25">
      <c r="B6237" s="9" t="s">
        <v>7503</v>
      </c>
      <c r="C6237" s="1">
        <v>13</v>
      </c>
      <c r="D6237" s="2" t="s">
        <v>9034</v>
      </c>
      <c r="E6237" s="16"/>
      <c r="F6237" s="16" t="str">
        <f>IF(INDEX(I.Electricity.ES5U15C3,13)="","",INDEX(I.Electricity.ES5U15C3,13))</f>
        <v/>
      </c>
      <c r="G6237" s="16"/>
      <c r="H6237" s="1" t="str">
        <f t="shared" si="194"/>
        <v>Complete</v>
      </c>
      <c r="I6237" s="68" t="s">
        <v>7516</v>
      </c>
    </row>
    <row r="6238" spans="2:9" ht="15" customHeight="1" x14ac:dyDescent="0.25">
      <c r="B6238" s="9" t="s">
        <v>7503</v>
      </c>
      <c r="C6238" s="1">
        <v>14</v>
      </c>
      <c r="D6238" s="2" t="s">
        <v>9034</v>
      </c>
      <c r="E6238" s="16"/>
      <c r="F6238" s="16" t="str">
        <f>IF(INDEX(I.Electricity.ES5U15C3,14)="","",INDEX(I.Electricity.ES5U15C3,14))</f>
        <v/>
      </c>
      <c r="G6238" s="16"/>
      <c r="H6238" s="1" t="str">
        <f t="shared" si="194"/>
        <v>Complete</v>
      </c>
      <c r="I6238" s="68" t="s">
        <v>7517</v>
      </c>
    </row>
    <row r="6239" spans="2:9" ht="15" customHeight="1" x14ac:dyDescent="0.25">
      <c r="B6239" s="9" t="s">
        <v>7503</v>
      </c>
      <c r="C6239" s="1">
        <v>15</v>
      </c>
      <c r="D6239" s="2" t="s">
        <v>9034</v>
      </c>
      <c r="E6239" s="16"/>
      <c r="F6239" s="16" t="str">
        <f>IF(INDEX(I.Electricity.ES5U15C3,15)="","",INDEX(I.Electricity.ES5U15C3,15))</f>
        <v/>
      </c>
      <c r="G6239" s="16"/>
      <c r="H6239" s="1" t="str">
        <f t="shared" si="194"/>
        <v>Complete</v>
      </c>
      <c r="I6239" s="68" t="s">
        <v>7518</v>
      </c>
    </row>
    <row r="6240" spans="2:9" ht="15" customHeight="1" x14ac:dyDescent="0.25">
      <c r="B6240" s="9" t="s">
        <v>7503</v>
      </c>
      <c r="C6240" s="1">
        <v>16</v>
      </c>
      <c r="D6240" s="2" t="s">
        <v>9034</v>
      </c>
      <c r="E6240" s="16"/>
      <c r="F6240" s="16" t="str">
        <f>IF(INDEX(I.Electricity.ES5U15C3,16)="","",INDEX(I.Electricity.ES5U15C3,16))</f>
        <v/>
      </c>
      <c r="G6240" s="16"/>
      <c r="H6240" s="1" t="str">
        <f t="shared" si="194"/>
        <v>Complete</v>
      </c>
      <c r="I6240" s="68" t="s">
        <v>7519</v>
      </c>
    </row>
    <row r="6241" spans="2:9" ht="15" customHeight="1" x14ac:dyDescent="0.25">
      <c r="B6241" s="9" t="s">
        <v>7503</v>
      </c>
      <c r="C6241" s="1">
        <v>17</v>
      </c>
      <c r="D6241" s="2" t="s">
        <v>9034</v>
      </c>
      <c r="E6241" s="16"/>
      <c r="F6241" s="16" t="str">
        <f>IF(INDEX(I.Electricity.ES5U15C3,17)="","",INDEX(I.Electricity.ES5U15C3,17))</f>
        <v/>
      </c>
      <c r="G6241" s="16"/>
      <c r="H6241" s="1" t="str">
        <f t="shared" si="194"/>
        <v>Complete</v>
      </c>
      <c r="I6241" s="68" t="s">
        <v>7520</v>
      </c>
    </row>
    <row r="6242" spans="2:9" ht="15" customHeight="1" x14ac:dyDescent="0.25">
      <c r="B6242" s="9" t="s">
        <v>7503</v>
      </c>
      <c r="C6242" s="1">
        <v>18</v>
      </c>
      <c r="D6242" s="2" t="s">
        <v>9034</v>
      </c>
      <c r="E6242" s="16"/>
      <c r="F6242" s="16" t="str">
        <f>IF(INDEX(I.Electricity.ES5U15C3,18)="","",INDEX(I.Electricity.ES5U15C3,18))</f>
        <v/>
      </c>
      <c r="G6242" s="16"/>
      <c r="H6242" s="1" t="str">
        <f t="shared" si="194"/>
        <v>Complete</v>
      </c>
      <c r="I6242" s="68" t="s">
        <v>7521</v>
      </c>
    </row>
    <row r="6243" spans="2:9" ht="15" customHeight="1" x14ac:dyDescent="0.25">
      <c r="B6243" s="9" t="s">
        <v>7503</v>
      </c>
      <c r="C6243" s="1">
        <v>19</v>
      </c>
      <c r="D6243" s="2" t="s">
        <v>9034</v>
      </c>
      <c r="E6243" s="16"/>
      <c r="F6243" s="16" t="str">
        <f>IF(INDEX(I.Electricity.ES5U15C3,19)="","",INDEX(I.Electricity.ES5U15C3,19))</f>
        <v/>
      </c>
      <c r="G6243" s="16"/>
      <c r="H6243" s="1" t="str">
        <f t="shared" si="194"/>
        <v>Complete</v>
      </c>
      <c r="I6243" s="68" t="s">
        <v>7522</v>
      </c>
    </row>
    <row r="6244" spans="2:9" ht="15" customHeight="1" x14ac:dyDescent="0.25">
      <c r="B6244" s="9" t="s">
        <v>7503</v>
      </c>
      <c r="C6244" s="1">
        <v>20</v>
      </c>
      <c r="D6244" s="2" t="s">
        <v>9034</v>
      </c>
      <c r="E6244" s="16"/>
      <c r="F6244" s="16" t="str">
        <f>IF(INDEX(I.Electricity.ES5U15C3,20)="","",INDEX(I.Electricity.ES5U15C3,20))</f>
        <v/>
      </c>
      <c r="G6244" s="16"/>
      <c r="H6244" s="1" t="str">
        <f t="shared" si="194"/>
        <v>Complete</v>
      </c>
      <c r="I6244" s="68" t="s">
        <v>7523</v>
      </c>
    </row>
    <row r="6245" spans="2:9" ht="15" customHeight="1" x14ac:dyDescent="0.25">
      <c r="B6245" s="7" t="s">
        <v>7503</v>
      </c>
      <c r="C6245" s="5">
        <v>21</v>
      </c>
      <c r="D6245" s="6" t="s">
        <v>9034</v>
      </c>
      <c r="E6245" s="76"/>
      <c r="F6245" s="76" t="str">
        <f>IF(INDEX(I.Electricity.ES5U15C3,21)="","",INDEX(I.Electricity.ES5U15C3,21))</f>
        <v/>
      </c>
      <c r="G6245" s="76"/>
      <c r="H6245" s="5" t="str">
        <f t="shared" si="194"/>
        <v>Complete</v>
      </c>
      <c r="I6245" s="71" t="s">
        <v>7524</v>
      </c>
    </row>
    <row r="6246" spans="2:9" ht="15" customHeight="1" x14ac:dyDescent="0.25">
      <c r="B6246" s="9" t="s">
        <v>7525</v>
      </c>
      <c r="C6246" s="1">
        <v>1</v>
      </c>
      <c r="D6246" s="2" t="s">
        <v>9035</v>
      </c>
      <c r="E6246" s="16"/>
      <c r="F6246" s="16" t="str">
        <f>IF(INDEX(I.Electricity.ES5U16C3,1)="","",INDEX(I.Electricity.ES5U16C3,1))</f>
        <v/>
      </c>
      <c r="G6246" s="16"/>
      <c r="H6246" s="1" t="str">
        <f t="shared" ref="H6246:H6266" si="195">IF(AND(I.Developer.ES5=TRUE,I.Facility.UnitCount&gt;=16,I.Developer.C3=TRUE,F6246=""),"Incomplete","Complete")</f>
        <v>Complete</v>
      </c>
      <c r="I6246" s="68" t="s">
        <v>7526</v>
      </c>
    </row>
    <row r="6247" spans="2:9" ht="15" customHeight="1" x14ac:dyDescent="0.25">
      <c r="B6247" s="9" t="s">
        <v>7525</v>
      </c>
      <c r="C6247" s="1">
        <v>2</v>
      </c>
      <c r="D6247" s="2" t="s">
        <v>9035</v>
      </c>
      <c r="E6247" s="16"/>
      <c r="F6247" s="16" t="str">
        <f>IF(INDEX(I.Electricity.ES5U16C3,2)="","",INDEX(I.Electricity.ES5U16C3,2))</f>
        <v/>
      </c>
      <c r="G6247" s="16"/>
      <c r="H6247" s="1" t="str">
        <f t="shared" si="195"/>
        <v>Complete</v>
      </c>
      <c r="I6247" s="68" t="s">
        <v>7527</v>
      </c>
    </row>
    <row r="6248" spans="2:9" ht="15" customHeight="1" x14ac:dyDescent="0.25">
      <c r="B6248" s="9" t="s">
        <v>7525</v>
      </c>
      <c r="C6248" s="1">
        <v>3</v>
      </c>
      <c r="D6248" s="2" t="s">
        <v>9035</v>
      </c>
      <c r="E6248" s="16"/>
      <c r="F6248" s="16" t="str">
        <f>IF(INDEX(I.Electricity.ES5U16C3,3)="","",INDEX(I.Electricity.ES5U16C3,3))</f>
        <v/>
      </c>
      <c r="G6248" s="16"/>
      <c r="H6248" s="1" t="str">
        <f t="shared" si="195"/>
        <v>Complete</v>
      </c>
      <c r="I6248" s="68" t="s">
        <v>7528</v>
      </c>
    </row>
    <row r="6249" spans="2:9" ht="15" customHeight="1" x14ac:dyDescent="0.25">
      <c r="B6249" s="9" t="s">
        <v>7525</v>
      </c>
      <c r="C6249" s="1">
        <v>4</v>
      </c>
      <c r="D6249" s="2" t="s">
        <v>9035</v>
      </c>
      <c r="E6249" s="16"/>
      <c r="F6249" s="16" t="str">
        <f>IF(INDEX(I.Electricity.ES5U16C3,4)="","",INDEX(I.Electricity.ES5U16C3,4))</f>
        <v/>
      </c>
      <c r="G6249" s="16"/>
      <c r="H6249" s="1" t="str">
        <f t="shared" si="195"/>
        <v>Complete</v>
      </c>
      <c r="I6249" s="68" t="s">
        <v>7529</v>
      </c>
    </row>
    <row r="6250" spans="2:9" ht="15" customHeight="1" x14ac:dyDescent="0.25">
      <c r="B6250" s="9" t="s">
        <v>7525</v>
      </c>
      <c r="C6250" s="1">
        <v>5</v>
      </c>
      <c r="D6250" s="2" t="s">
        <v>9035</v>
      </c>
      <c r="E6250" s="16"/>
      <c r="F6250" s="16" t="str">
        <f>IF(INDEX(I.Electricity.ES5U16C3,5)="","",INDEX(I.Electricity.ES5U16C3,5))</f>
        <v/>
      </c>
      <c r="G6250" s="16"/>
      <c r="H6250" s="1" t="str">
        <f t="shared" si="195"/>
        <v>Complete</v>
      </c>
      <c r="I6250" s="68" t="s">
        <v>7530</v>
      </c>
    </row>
    <row r="6251" spans="2:9" ht="15" customHeight="1" x14ac:dyDescent="0.25">
      <c r="B6251" s="9" t="s">
        <v>7525</v>
      </c>
      <c r="C6251" s="1">
        <v>6</v>
      </c>
      <c r="D6251" s="2" t="s">
        <v>9035</v>
      </c>
      <c r="E6251" s="16"/>
      <c r="F6251" s="16" t="str">
        <f>IF(INDEX(I.Electricity.ES5U16C3,6)="","",INDEX(I.Electricity.ES5U16C3,6))</f>
        <v/>
      </c>
      <c r="G6251" s="16"/>
      <c r="H6251" s="1" t="str">
        <f t="shared" si="195"/>
        <v>Complete</v>
      </c>
      <c r="I6251" s="68" t="s">
        <v>7531</v>
      </c>
    </row>
    <row r="6252" spans="2:9" ht="15" customHeight="1" x14ac:dyDescent="0.25">
      <c r="B6252" s="9" t="s">
        <v>7525</v>
      </c>
      <c r="C6252" s="1">
        <v>7</v>
      </c>
      <c r="D6252" s="2" t="s">
        <v>9035</v>
      </c>
      <c r="E6252" s="16"/>
      <c r="F6252" s="16" t="str">
        <f>IF(INDEX(I.Electricity.ES5U16C3,7)="","",INDEX(I.Electricity.ES5U16C3,7))</f>
        <v/>
      </c>
      <c r="G6252" s="16"/>
      <c r="H6252" s="1" t="str">
        <f t="shared" si="195"/>
        <v>Complete</v>
      </c>
      <c r="I6252" s="68" t="s">
        <v>7532</v>
      </c>
    </row>
    <row r="6253" spans="2:9" ht="15" customHeight="1" x14ac:dyDescent="0.25">
      <c r="B6253" s="9" t="s">
        <v>7525</v>
      </c>
      <c r="C6253" s="1">
        <v>8</v>
      </c>
      <c r="D6253" s="2" t="s">
        <v>9035</v>
      </c>
      <c r="E6253" s="16"/>
      <c r="F6253" s="16" t="str">
        <f>IF(INDEX(I.Electricity.ES5U16C3,8)="","",INDEX(I.Electricity.ES5U16C3,8))</f>
        <v/>
      </c>
      <c r="G6253" s="16"/>
      <c r="H6253" s="1" t="str">
        <f t="shared" si="195"/>
        <v>Complete</v>
      </c>
      <c r="I6253" s="68" t="s">
        <v>7533</v>
      </c>
    </row>
    <row r="6254" spans="2:9" ht="15" customHeight="1" x14ac:dyDescent="0.25">
      <c r="B6254" s="9" t="s">
        <v>7525</v>
      </c>
      <c r="C6254" s="1">
        <v>9</v>
      </c>
      <c r="D6254" s="2" t="s">
        <v>9035</v>
      </c>
      <c r="E6254" s="16"/>
      <c r="F6254" s="16" t="str">
        <f>IF(INDEX(I.Electricity.ES5U16C3,9)="","",INDEX(I.Electricity.ES5U16C3,9))</f>
        <v/>
      </c>
      <c r="G6254" s="16"/>
      <c r="H6254" s="1" t="str">
        <f t="shared" si="195"/>
        <v>Complete</v>
      </c>
      <c r="I6254" s="68" t="s">
        <v>7534</v>
      </c>
    </row>
    <row r="6255" spans="2:9" ht="15" customHeight="1" x14ac:dyDescent="0.25">
      <c r="B6255" s="9" t="s">
        <v>7525</v>
      </c>
      <c r="C6255" s="1">
        <v>10</v>
      </c>
      <c r="D6255" s="2" t="s">
        <v>9035</v>
      </c>
      <c r="E6255" s="16"/>
      <c r="F6255" s="16" t="str">
        <f>IF(INDEX(I.Electricity.ES5U16C3,10)="","",INDEX(I.Electricity.ES5U16C3,10))</f>
        <v/>
      </c>
      <c r="G6255" s="16"/>
      <c r="H6255" s="1" t="str">
        <f t="shared" si="195"/>
        <v>Complete</v>
      </c>
      <c r="I6255" s="68" t="s">
        <v>7535</v>
      </c>
    </row>
    <row r="6256" spans="2:9" ht="15" customHeight="1" x14ac:dyDescent="0.25">
      <c r="B6256" s="9" t="s">
        <v>7525</v>
      </c>
      <c r="C6256" s="1">
        <v>11</v>
      </c>
      <c r="D6256" s="2" t="s">
        <v>9035</v>
      </c>
      <c r="E6256" s="16"/>
      <c r="F6256" s="16" t="str">
        <f>IF(INDEX(I.Electricity.ES5U16C3,11)="","",INDEX(I.Electricity.ES5U16C3,11))</f>
        <v/>
      </c>
      <c r="G6256" s="16"/>
      <c r="H6256" s="1" t="str">
        <f t="shared" si="195"/>
        <v>Complete</v>
      </c>
      <c r="I6256" s="68" t="s">
        <v>7536</v>
      </c>
    </row>
    <row r="6257" spans="2:9" ht="15" customHeight="1" x14ac:dyDescent="0.25">
      <c r="B6257" s="9" t="s">
        <v>7525</v>
      </c>
      <c r="C6257" s="1">
        <v>12</v>
      </c>
      <c r="D6257" s="2" t="s">
        <v>9035</v>
      </c>
      <c r="E6257" s="16"/>
      <c r="F6257" s="16" t="str">
        <f>IF(INDEX(I.Electricity.ES5U16C3,12)="","",INDEX(I.Electricity.ES5U16C3,12))</f>
        <v/>
      </c>
      <c r="G6257" s="16"/>
      <c r="H6257" s="1" t="str">
        <f t="shared" si="195"/>
        <v>Complete</v>
      </c>
      <c r="I6257" s="68" t="s">
        <v>7537</v>
      </c>
    </row>
    <row r="6258" spans="2:9" ht="15" customHeight="1" x14ac:dyDescent="0.25">
      <c r="B6258" s="9" t="s">
        <v>7525</v>
      </c>
      <c r="C6258" s="1">
        <v>13</v>
      </c>
      <c r="D6258" s="2" t="s">
        <v>9035</v>
      </c>
      <c r="E6258" s="16"/>
      <c r="F6258" s="16" t="str">
        <f>IF(INDEX(I.Electricity.ES5U16C3,13)="","",INDEX(I.Electricity.ES5U16C3,13))</f>
        <v/>
      </c>
      <c r="G6258" s="16"/>
      <c r="H6258" s="1" t="str">
        <f t="shared" si="195"/>
        <v>Complete</v>
      </c>
      <c r="I6258" s="68" t="s">
        <v>7538</v>
      </c>
    </row>
    <row r="6259" spans="2:9" ht="15" customHeight="1" x14ac:dyDescent="0.25">
      <c r="B6259" s="9" t="s">
        <v>7525</v>
      </c>
      <c r="C6259" s="1">
        <v>14</v>
      </c>
      <c r="D6259" s="2" t="s">
        <v>9035</v>
      </c>
      <c r="E6259" s="16"/>
      <c r="F6259" s="16" t="str">
        <f>IF(INDEX(I.Electricity.ES5U16C3,14)="","",INDEX(I.Electricity.ES5U16C3,14))</f>
        <v/>
      </c>
      <c r="G6259" s="16"/>
      <c r="H6259" s="1" t="str">
        <f t="shared" si="195"/>
        <v>Complete</v>
      </c>
      <c r="I6259" s="68" t="s">
        <v>7539</v>
      </c>
    </row>
    <row r="6260" spans="2:9" ht="15" customHeight="1" x14ac:dyDescent="0.25">
      <c r="B6260" s="9" t="s">
        <v>7525</v>
      </c>
      <c r="C6260" s="1">
        <v>15</v>
      </c>
      <c r="D6260" s="2" t="s">
        <v>9035</v>
      </c>
      <c r="E6260" s="16"/>
      <c r="F6260" s="16" t="str">
        <f>IF(INDEX(I.Electricity.ES5U16C3,15)="","",INDEX(I.Electricity.ES5U16C3,15))</f>
        <v/>
      </c>
      <c r="G6260" s="16"/>
      <c r="H6260" s="1" t="str">
        <f t="shared" si="195"/>
        <v>Complete</v>
      </c>
      <c r="I6260" s="68" t="s">
        <v>7540</v>
      </c>
    </row>
    <row r="6261" spans="2:9" ht="15" customHeight="1" x14ac:dyDescent="0.25">
      <c r="B6261" s="9" t="s">
        <v>7525</v>
      </c>
      <c r="C6261" s="1">
        <v>16</v>
      </c>
      <c r="D6261" s="2" t="s">
        <v>9035</v>
      </c>
      <c r="E6261" s="16"/>
      <c r="F6261" s="16" t="str">
        <f>IF(INDEX(I.Electricity.ES5U16C3,16)="","",INDEX(I.Electricity.ES5U16C3,16))</f>
        <v/>
      </c>
      <c r="G6261" s="16"/>
      <c r="H6261" s="1" t="str">
        <f t="shared" si="195"/>
        <v>Complete</v>
      </c>
      <c r="I6261" s="68" t="s">
        <v>7541</v>
      </c>
    </row>
    <row r="6262" spans="2:9" ht="15" customHeight="1" x14ac:dyDescent="0.25">
      <c r="B6262" s="9" t="s">
        <v>7525</v>
      </c>
      <c r="C6262" s="1">
        <v>17</v>
      </c>
      <c r="D6262" s="2" t="s">
        <v>9035</v>
      </c>
      <c r="E6262" s="16"/>
      <c r="F6262" s="16" t="str">
        <f>IF(INDEX(I.Electricity.ES5U16C3,17)="","",INDEX(I.Electricity.ES5U16C3,17))</f>
        <v/>
      </c>
      <c r="G6262" s="16"/>
      <c r="H6262" s="1" t="str">
        <f t="shared" si="195"/>
        <v>Complete</v>
      </c>
      <c r="I6262" s="68" t="s">
        <v>7542</v>
      </c>
    </row>
    <row r="6263" spans="2:9" ht="15" customHeight="1" x14ac:dyDescent="0.25">
      <c r="B6263" s="9" t="s">
        <v>7525</v>
      </c>
      <c r="C6263" s="1">
        <v>18</v>
      </c>
      <c r="D6263" s="2" t="s">
        <v>9035</v>
      </c>
      <c r="E6263" s="16"/>
      <c r="F6263" s="16" t="str">
        <f>IF(INDEX(I.Electricity.ES5U16C3,18)="","",INDEX(I.Electricity.ES5U16C3,18))</f>
        <v/>
      </c>
      <c r="G6263" s="16"/>
      <c r="H6263" s="1" t="str">
        <f t="shared" si="195"/>
        <v>Complete</v>
      </c>
      <c r="I6263" s="68" t="s">
        <v>7543</v>
      </c>
    </row>
    <row r="6264" spans="2:9" ht="15" customHeight="1" x14ac:dyDescent="0.25">
      <c r="B6264" s="9" t="s">
        <v>7525</v>
      </c>
      <c r="C6264" s="1">
        <v>19</v>
      </c>
      <c r="D6264" s="2" t="s">
        <v>9035</v>
      </c>
      <c r="E6264" s="16"/>
      <c r="F6264" s="16" t="str">
        <f>IF(INDEX(I.Electricity.ES5U16C3,19)="","",INDEX(I.Electricity.ES5U16C3,19))</f>
        <v/>
      </c>
      <c r="G6264" s="16"/>
      <c r="H6264" s="1" t="str">
        <f t="shared" si="195"/>
        <v>Complete</v>
      </c>
      <c r="I6264" s="68" t="s">
        <v>7544</v>
      </c>
    </row>
    <row r="6265" spans="2:9" ht="15" customHeight="1" x14ac:dyDescent="0.25">
      <c r="B6265" s="9" t="s">
        <v>7525</v>
      </c>
      <c r="C6265" s="1">
        <v>20</v>
      </c>
      <c r="D6265" s="2" t="s">
        <v>9035</v>
      </c>
      <c r="E6265" s="16"/>
      <c r="F6265" s="16" t="str">
        <f>IF(INDEX(I.Electricity.ES5U16C3,20)="","",INDEX(I.Electricity.ES5U16C3,20))</f>
        <v/>
      </c>
      <c r="G6265" s="16"/>
      <c r="H6265" s="1" t="str">
        <f t="shared" si="195"/>
        <v>Complete</v>
      </c>
      <c r="I6265" s="68" t="s">
        <v>7545</v>
      </c>
    </row>
    <row r="6266" spans="2:9" ht="15" customHeight="1" x14ac:dyDescent="0.25">
      <c r="B6266" s="7" t="s">
        <v>7525</v>
      </c>
      <c r="C6266" s="5">
        <v>21</v>
      </c>
      <c r="D6266" s="6" t="s">
        <v>9035</v>
      </c>
      <c r="E6266" s="76"/>
      <c r="F6266" s="76" t="str">
        <f>IF(INDEX(I.Electricity.ES5U16C3,21)="","",INDEX(I.Electricity.ES5U16C3,21))</f>
        <v/>
      </c>
      <c r="G6266" s="76"/>
      <c r="H6266" s="5" t="str">
        <f t="shared" si="195"/>
        <v>Complete</v>
      </c>
      <c r="I6266" s="71" t="s">
        <v>7546</v>
      </c>
    </row>
    <row r="6267" spans="2:9" ht="15" customHeight="1" x14ac:dyDescent="0.25">
      <c r="B6267" s="9" t="s">
        <v>7547</v>
      </c>
      <c r="C6267" s="1">
        <v>1</v>
      </c>
      <c r="D6267" s="2" t="s">
        <v>9036</v>
      </c>
      <c r="E6267" s="16"/>
      <c r="F6267" s="16" t="str">
        <f>IF(INDEX(I.Electricity.ES5U17C3,1)="","",INDEX(I.Electricity.ES5U17C3,1))</f>
        <v/>
      </c>
      <c r="G6267" s="16"/>
      <c r="H6267" s="1" t="str">
        <f t="shared" ref="H6267:H6287" si="196">IF(AND(I.Developer.ES5=TRUE,I.Facility.UnitCount&gt;=17,I.Developer.C3=TRUE,F6267=""),"Incomplete","Complete")</f>
        <v>Complete</v>
      </c>
      <c r="I6267" s="68" t="s">
        <v>7548</v>
      </c>
    </row>
    <row r="6268" spans="2:9" ht="15" customHeight="1" x14ac:dyDescent="0.25">
      <c r="B6268" s="9" t="s">
        <v>7547</v>
      </c>
      <c r="C6268" s="1">
        <v>2</v>
      </c>
      <c r="D6268" s="2" t="s">
        <v>9036</v>
      </c>
      <c r="E6268" s="16"/>
      <c r="F6268" s="16" t="str">
        <f>IF(INDEX(I.Electricity.ES5U17C3,2)="","",INDEX(I.Electricity.ES5U17C3,2))</f>
        <v/>
      </c>
      <c r="G6268" s="16"/>
      <c r="H6268" s="1" t="str">
        <f t="shared" si="196"/>
        <v>Complete</v>
      </c>
      <c r="I6268" s="68" t="s">
        <v>7549</v>
      </c>
    </row>
    <row r="6269" spans="2:9" ht="15" customHeight="1" x14ac:dyDescent="0.25">
      <c r="B6269" s="9" t="s">
        <v>7547</v>
      </c>
      <c r="C6269" s="1">
        <v>3</v>
      </c>
      <c r="D6269" s="2" t="s">
        <v>9036</v>
      </c>
      <c r="E6269" s="16"/>
      <c r="F6269" s="16" t="str">
        <f>IF(INDEX(I.Electricity.ES5U17C3,3)="","",INDEX(I.Electricity.ES5U17C3,3))</f>
        <v/>
      </c>
      <c r="G6269" s="16"/>
      <c r="H6269" s="1" t="str">
        <f t="shared" si="196"/>
        <v>Complete</v>
      </c>
      <c r="I6269" s="68" t="s">
        <v>7550</v>
      </c>
    </row>
    <row r="6270" spans="2:9" ht="15" customHeight="1" x14ac:dyDescent="0.25">
      <c r="B6270" s="9" t="s">
        <v>7547</v>
      </c>
      <c r="C6270" s="1">
        <v>4</v>
      </c>
      <c r="D6270" s="2" t="s">
        <v>9036</v>
      </c>
      <c r="E6270" s="16"/>
      <c r="F6270" s="16" t="str">
        <f>IF(INDEX(I.Electricity.ES5U17C3,4)="","",INDEX(I.Electricity.ES5U17C3,4))</f>
        <v/>
      </c>
      <c r="G6270" s="16"/>
      <c r="H6270" s="1" t="str">
        <f t="shared" si="196"/>
        <v>Complete</v>
      </c>
      <c r="I6270" s="68" t="s">
        <v>7551</v>
      </c>
    </row>
    <row r="6271" spans="2:9" ht="15" customHeight="1" x14ac:dyDescent="0.25">
      <c r="B6271" s="9" t="s">
        <v>7547</v>
      </c>
      <c r="C6271" s="1">
        <v>5</v>
      </c>
      <c r="D6271" s="2" t="s">
        <v>9036</v>
      </c>
      <c r="E6271" s="16"/>
      <c r="F6271" s="16" t="str">
        <f>IF(INDEX(I.Electricity.ES5U17C3,5)="","",INDEX(I.Electricity.ES5U17C3,5))</f>
        <v/>
      </c>
      <c r="G6271" s="16"/>
      <c r="H6271" s="1" t="str">
        <f t="shared" si="196"/>
        <v>Complete</v>
      </c>
      <c r="I6271" s="68" t="s">
        <v>7552</v>
      </c>
    </row>
    <row r="6272" spans="2:9" ht="15" customHeight="1" x14ac:dyDescent="0.25">
      <c r="B6272" s="9" t="s">
        <v>7547</v>
      </c>
      <c r="C6272" s="1">
        <v>6</v>
      </c>
      <c r="D6272" s="2" t="s">
        <v>9036</v>
      </c>
      <c r="E6272" s="16"/>
      <c r="F6272" s="16" t="str">
        <f>IF(INDEX(I.Electricity.ES5U17C3,6)="","",INDEX(I.Electricity.ES5U17C3,6))</f>
        <v/>
      </c>
      <c r="G6272" s="16"/>
      <c r="H6272" s="1" t="str">
        <f t="shared" si="196"/>
        <v>Complete</v>
      </c>
      <c r="I6272" s="68" t="s">
        <v>7553</v>
      </c>
    </row>
    <row r="6273" spans="2:9" ht="15" customHeight="1" x14ac:dyDescent="0.25">
      <c r="B6273" s="9" t="s">
        <v>7547</v>
      </c>
      <c r="C6273" s="1">
        <v>7</v>
      </c>
      <c r="D6273" s="2" t="s">
        <v>9036</v>
      </c>
      <c r="E6273" s="16"/>
      <c r="F6273" s="16" t="str">
        <f>IF(INDEX(I.Electricity.ES5U17C3,7)="","",INDEX(I.Electricity.ES5U17C3,7))</f>
        <v/>
      </c>
      <c r="G6273" s="16"/>
      <c r="H6273" s="1" t="str">
        <f t="shared" si="196"/>
        <v>Complete</v>
      </c>
      <c r="I6273" s="68" t="s">
        <v>7554</v>
      </c>
    </row>
    <row r="6274" spans="2:9" ht="15" customHeight="1" x14ac:dyDescent="0.25">
      <c r="B6274" s="9" t="s">
        <v>7547</v>
      </c>
      <c r="C6274" s="1">
        <v>8</v>
      </c>
      <c r="D6274" s="2" t="s">
        <v>9036</v>
      </c>
      <c r="E6274" s="16"/>
      <c r="F6274" s="16" t="str">
        <f>IF(INDEX(I.Electricity.ES5U17C3,8)="","",INDEX(I.Electricity.ES5U17C3,8))</f>
        <v/>
      </c>
      <c r="G6274" s="16"/>
      <c r="H6274" s="1" t="str">
        <f t="shared" si="196"/>
        <v>Complete</v>
      </c>
      <c r="I6274" s="68" t="s">
        <v>7555</v>
      </c>
    </row>
    <row r="6275" spans="2:9" ht="15" customHeight="1" x14ac:dyDescent="0.25">
      <c r="B6275" s="9" t="s">
        <v>7547</v>
      </c>
      <c r="C6275" s="1">
        <v>9</v>
      </c>
      <c r="D6275" s="2" t="s">
        <v>9036</v>
      </c>
      <c r="E6275" s="16"/>
      <c r="F6275" s="16" t="str">
        <f>IF(INDEX(I.Electricity.ES5U17C3,9)="","",INDEX(I.Electricity.ES5U17C3,9))</f>
        <v/>
      </c>
      <c r="G6275" s="16"/>
      <c r="H6275" s="1" t="str">
        <f t="shared" si="196"/>
        <v>Complete</v>
      </c>
      <c r="I6275" s="68" t="s">
        <v>7556</v>
      </c>
    </row>
    <row r="6276" spans="2:9" ht="15" customHeight="1" x14ac:dyDescent="0.25">
      <c r="B6276" s="9" t="s">
        <v>7547</v>
      </c>
      <c r="C6276" s="1">
        <v>10</v>
      </c>
      <c r="D6276" s="2" t="s">
        <v>9036</v>
      </c>
      <c r="E6276" s="16"/>
      <c r="F6276" s="16" t="str">
        <f>IF(INDEX(I.Electricity.ES5U17C3,10)="","",INDEX(I.Electricity.ES5U17C3,10))</f>
        <v/>
      </c>
      <c r="G6276" s="16"/>
      <c r="H6276" s="1" t="str">
        <f t="shared" si="196"/>
        <v>Complete</v>
      </c>
      <c r="I6276" s="68" t="s">
        <v>7557</v>
      </c>
    </row>
    <row r="6277" spans="2:9" ht="15" customHeight="1" x14ac:dyDescent="0.25">
      <c r="B6277" s="9" t="s">
        <v>7547</v>
      </c>
      <c r="C6277" s="1">
        <v>11</v>
      </c>
      <c r="D6277" s="2" t="s">
        <v>9036</v>
      </c>
      <c r="E6277" s="16"/>
      <c r="F6277" s="16" t="str">
        <f>IF(INDEX(I.Electricity.ES5U17C3,11)="","",INDEX(I.Electricity.ES5U17C3,11))</f>
        <v/>
      </c>
      <c r="G6277" s="16"/>
      <c r="H6277" s="1" t="str">
        <f t="shared" si="196"/>
        <v>Complete</v>
      </c>
      <c r="I6277" s="68" t="s">
        <v>7558</v>
      </c>
    </row>
    <row r="6278" spans="2:9" ht="15" customHeight="1" x14ac:dyDescent="0.25">
      <c r="B6278" s="9" t="s">
        <v>7547</v>
      </c>
      <c r="C6278" s="1">
        <v>12</v>
      </c>
      <c r="D6278" s="2" t="s">
        <v>9036</v>
      </c>
      <c r="E6278" s="16"/>
      <c r="F6278" s="16" t="str">
        <f>IF(INDEX(I.Electricity.ES5U17C3,12)="","",INDEX(I.Electricity.ES5U17C3,12))</f>
        <v/>
      </c>
      <c r="G6278" s="16"/>
      <c r="H6278" s="1" t="str">
        <f t="shared" si="196"/>
        <v>Complete</v>
      </c>
      <c r="I6278" s="68" t="s">
        <v>7559</v>
      </c>
    </row>
    <row r="6279" spans="2:9" ht="15" customHeight="1" x14ac:dyDescent="0.25">
      <c r="B6279" s="9" t="s">
        <v>7547</v>
      </c>
      <c r="C6279" s="1">
        <v>13</v>
      </c>
      <c r="D6279" s="2" t="s">
        <v>9036</v>
      </c>
      <c r="E6279" s="16"/>
      <c r="F6279" s="16" t="str">
        <f>IF(INDEX(I.Electricity.ES5U17C3,13)="","",INDEX(I.Electricity.ES5U17C3,13))</f>
        <v/>
      </c>
      <c r="G6279" s="16"/>
      <c r="H6279" s="1" t="str">
        <f t="shared" si="196"/>
        <v>Complete</v>
      </c>
      <c r="I6279" s="68" t="s">
        <v>7560</v>
      </c>
    </row>
    <row r="6280" spans="2:9" ht="15" customHeight="1" x14ac:dyDescent="0.25">
      <c r="B6280" s="9" t="s">
        <v>7547</v>
      </c>
      <c r="C6280" s="1">
        <v>14</v>
      </c>
      <c r="D6280" s="2" t="s">
        <v>9036</v>
      </c>
      <c r="E6280" s="16"/>
      <c r="F6280" s="16" t="str">
        <f>IF(INDEX(I.Electricity.ES5U17C3,14)="","",INDEX(I.Electricity.ES5U17C3,14))</f>
        <v/>
      </c>
      <c r="G6280" s="16"/>
      <c r="H6280" s="1" t="str">
        <f t="shared" si="196"/>
        <v>Complete</v>
      </c>
      <c r="I6280" s="68" t="s">
        <v>7561</v>
      </c>
    </row>
    <row r="6281" spans="2:9" ht="15" customHeight="1" x14ac:dyDescent="0.25">
      <c r="B6281" s="9" t="s">
        <v>7547</v>
      </c>
      <c r="C6281" s="1">
        <v>15</v>
      </c>
      <c r="D6281" s="2" t="s">
        <v>9036</v>
      </c>
      <c r="E6281" s="16"/>
      <c r="F6281" s="16" t="str">
        <f>IF(INDEX(I.Electricity.ES5U17C3,15)="","",INDEX(I.Electricity.ES5U17C3,15))</f>
        <v/>
      </c>
      <c r="G6281" s="16"/>
      <c r="H6281" s="1" t="str">
        <f t="shared" si="196"/>
        <v>Complete</v>
      </c>
      <c r="I6281" s="68" t="s">
        <v>7562</v>
      </c>
    </row>
    <row r="6282" spans="2:9" ht="15" customHeight="1" x14ac:dyDescent="0.25">
      <c r="B6282" s="9" t="s">
        <v>7547</v>
      </c>
      <c r="C6282" s="1">
        <v>16</v>
      </c>
      <c r="D6282" s="2" t="s">
        <v>9036</v>
      </c>
      <c r="E6282" s="16"/>
      <c r="F6282" s="16" t="str">
        <f>IF(INDEX(I.Electricity.ES5U17C3,16)="","",INDEX(I.Electricity.ES5U17C3,16))</f>
        <v/>
      </c>
      <c r="G6282" s="16"/>
      <c r="H6282" s="1" t="str">
        <f t="shared" si="196"/>
        <v>Complete</v>
      </c>
      <c r="I6282" s="68" t="s">
        <v>7563</v>
      </c>
    </row>
    <row r="6283" spans="2:9" ht="15" customHeight="1" x14ac:dyDescent="0.25">
      <c r="B6283" s="9" t="s">
        <v>7547</v>
      </c>
      <c r="C6283" s="1">
        <v>17</v>
      </c>
      <c r="D6283" s="2" t="s">
        <v>9036</v>
      </c>
      <c r="E6283" s="16"/>
      <c r="F6283" s="16" t="str">
        <f>IF(INDEX(I.Electricity.ES5U17C3,17)="","",INDEX(I.Electricity.ES5U17C3,17))</f>
        <v/>
      </c>
      <c r="G6283" s="16"/>
      <c r="H6283" s="1" t="str">
        <f t="shared" si="196"/>
        <v>Complete</v>
      </c>
      <c r="I6283" s="68" t="s">
        <v>7564</v>
      </c>
    </row>
    <row r="6284" spans="2:9" ht="15" customHeight="1" x14ac:dyDescent="0.25">
      <c r="B6284" s="9" t="s">
        <v>7547</v>
      </c>
      <c r="C6284" s="1">
        <v>18</v>
      </c>
      <c r="D6284" s="2" t="s">
        <v>9036</v>
      </c>
      <c r="E6284" s="16"/>
      <c r="F6284" s="16" t="str">
        <f>IF(INDEX(I.Electricity.ES5U17C3,18)="","",INDEX(I.Electricity.ES5U17C3,18))</f>
        <v/>
      </c>
      <c r="G6284" s="16"/>
      <c r="H6284" s="1" t="str">
        <f t="shared" si="196"/>
        <v>Complete</v>
      </c>
      <c r="I6284" s="68" t="s">
        <v>7565</v>
      </c>
    </row>
    <row r="6285" spans="2:9" ht="15" customHeight="1" x14ac:dyDescent="0.25">
      <c r="B6285" s="9" t="s">
        <v>7547</v>
      </c>
      <c r="C6285" s="1">
        <v>19</v>
      </c>
      <c r="D6285" s="2" t="s">
        <v>9036</v>
      </c>
      <c r="E6285" s="16"/>
      <c r="F6285" s="16" t="str">
        <f>IF(INDEX(I.Electricity.ES5U17C3,19)="","",INDEX(I.Electricity.ES5U17C3,19))</f>
        <v/>
      </c>
      <c r="G6285" s="16"/>
      <c r="H6285" s="1" t="str">
        <f t="shared" si="196"/>
        <v>Complete</v>
      </c>
      <c r="I6285" s="68" t="s">
        <v>7566</v>
      </c>
    </row>
    <row r="6286" spans="2:9" ht="15" customHeight="1" x14ac:dyDescent="0.25">
      <c r="B6286" s="9" t="s">
        <v>7547</v>
      </c>
      <c r="C6286" s="1">
        <v>20</v>
      </c>
      <c r="D6286" s="2" t="s">
        <v>9036</v>
      </c>
      <c r="E6286" s="16"/>
      <c r="F6286" s="16" t="str">
        <f>IF(INDEX(I.Electricity.ES5U17C3,20)="","",INDEX(I.Electricity.ES5U17C3,20))</f>
        <v/>
      </c>
      <c r="G6286" s="16"/>
      <c r="H6286" s="1" t="str">
        <f t="shared" si="196"/>
        <v>Complete</v>
      </c>
      <c r="I6286" s="68" t="s">
        <v>7567</v>
      </c>
    </row>
    <row r="6287" spans="2:9" ht="15" customHeight="1" x14ac:dyDescent="0.25">
      <c r="B6287" s="7" t="s">
        <v>7547</v>
      </c>
      <c r="C6287" s="5">
        <v>21</v>
      </c>
      <c r="D6287" s="6" t="s">
        <v>9036</v>
      </c>
      <c r="E6287" s="76"/>
      <c r="F6287" s="76" t="str">
        <f>IF(INDEX(I.Electricity.ES5U17C3,21)="","",INDEX(I.Electricity.ES5U17C3,21))</f>
        <v/>
      </c>
      <c r="G6287" s="76"/>
      <c r="H6287" s="5" t="str">
        <f t="shared" si="196"/>
        <v>Complete</v>
      </c>
      <c r="I6287" s="71" t="s">
        <v>7568</v>
      </c>
    </row>
    <row r="6288" spans="2:9" ht="15" customHeight="1" x14ac:dyDescent="0.25">
      <c r="B6288" s="9" t="s">
        <v>7569</v>
      </c>
      <c r="C6288" s="1">
        <v>1</v>
      </c>
      <c r="D6288" s="2" t="s">
        <v>9037</v>
      </c>
      <c r="E6288" s="16"/>
      <c r="F6288" s="16" t="str">
        <f>IF(INDEX(I.Electricity.ES5U18C3,1)="","",INDEX(I.Electricity.ES5U18C3,1))</f>
        <v/>
      </c>
      <c r="G6288" s="16"/>
      <c r="H6288" s="1" t="str">
        <f t="shared" ref="H6288:H6308" si="197">IF(AND(I.Developer.ES5=TRUE,I.Facility.UnitCount&gt;=18,I.Developer.C3=TRUE,F6288=""),"Incomplete","Complete")</f>
        <v>Complete</v>
      </c>
      <c r="I6288" s="68" t="s">
        <v>7570</v>
      </c>
    </row>
    <row r="6289" spans="2:9" ht="15" customHeight="1" x14ac:dyDescent="0.25">
      <c r="B6289" s="9" t="s">
        <v>7569</v>
      </c>
      <c r="C6289" s="1">
        <v>2</v>
      </c>
      <c r="D6289" s="2" t="s">
        <v>9037</v>
      </c>
      <c r="E6289" s="16"/>
      <c r="F6289" s="16" t="str">
        <f>IF(INDEX(I.Electricity.ES5U18C3,2)="","",INDEX(I.Electricity.ES5U18C3,2))</f>
        <v/>
      </c>
      <c r="G6289" s="16"/>
      <c r="H6289" s="1" t="str">
        <f t="shared" si="197"/>
        <v>Complete</v>
      </c>
      <c r="I6289" s="68" t="s">
        <v>7571</v>
      </c>
    </row>
    <row r="6290" spans="2:9" ht="15" customHeight="1" x14ac:dyDescent="0.25">
      <c r="B6290" s="9" t="s">
        <v>7569</v>
      </c>
      <c r="C6290" s="1">
        <v>3</v>
      </c>
      <c r="D6290" s="2" t="s">
        <v>9037</v>
      </c>
      <c r="E6290" s="16"/>
      <c r="F6290" s="16" t="str">
        <f>IF(INDEX(I.Electricity.ES5U18C3,3)="","",INDEX(I.Electricity.ES5U18C3,3))</f>
        <v/>
      </c>
      <c r="G6290" s="16"/>
      <c r="H6290" s="1" t="str">
        <f t="shared" si="197"/>
        <v>Complete</v>
      </c>
      <c r="I6290" s="68" t="s">
        <v>7572</v>
      </c>
    </row>
    <row r="6291" spans="2:9" ht="15" customHeight="1" x14ac:dyDescent="0.25">
      <c r="B6291" s="9" t="s">
        <v>7569</v>
      </c>
      <c r="C6291" s="1">
        <v>4</v>
      </c>
      <c r="D6291" s="2" t="s">
        <v>9037</v>
      </c>
      <c r="E6291" s="16"/>
      <c r="F6291" s="16" t="str">
        <f>IF(INDEX(I.Electricity.ES5U18C3,4)="","",INDEX(I.Electricity.ES5U18C3,4))</f>
        <v/>
      </c>
      <c r="G6291" s="16"/>
      <c r="H6291" s="1" t="str">
        <f t="shared" si="197"/>
        <v>Complete</v>
      </c>
      <c r="I6291" s="68" t="s">
        <v>7573</v>
      </c>
    </row>
    <row r="6292" spans="2:9" ht="15" customHeight="1" x14ac:dyDescent="0.25">
      <c r="B6292" s="9" t="s">
        <v>7569</v>
      </c>
      <c r="C6292" s="1">
        <v>5</v>
      </c>
      <c r="D6292" s="2" t="s">
        <v>9037</v>
      </c>
      <c r="E6292" s="16"/>
      <c r="F6292" s="16" t="str">
        <f>IF(INDEX(I.Electricity.ES5U18C3,5)="","",INDEX(I.Electricity.ES5U18C3,5))</f>
        <v/>
      </c>
      <c r="G6292" s="16"/>
      <c r="H6292" s="1" t="str">
        <f t="shared" si="197"/>
        <v>Complete</v>
      </c>
      <c r="I6292" s="68" t="s">
        <v>7574</v>
      </c>
    </row>
    <row r="6293" spans="2:9" ht="15" customHeight="1" x14ac:dyDescent="0.25">
      <c r="B6293" s="9" t="s">
        <v>7569</v>
      </c>
      <c r="C6293" s="1">
        <v>6</v>
      </c>
      <c r="D6293" s="2" t="s">
        <v>9037</v>
      </c>
      <c r="E6293" s="16"/>
      <c r="F6293" s="16" t="str">
        <f>IF(INDEX(I.Electricity.ES5U18C3,6)="","",INDEX(I.Electricity.ES5U18C3,6))</f>
        <v/>
      </c>
      <c r="G6293" s="16"/>
      <c r="H6293" s="1" t="str">
        <f t="shared" si="197"/>
        <v>Complete</v>
      </c>
      <c r="I6293" s="68" t="s">
        <v>7575</v>
      </c>
    </row>
    <row r="6294" spans="2:9" ht="15" customHeight="1" x14ac:dyDescent="0.25">
      <c r="B6294" s="9" t="s">
        <v>7569</v>
      </c>
      <c r="C6294" s="1">
        <v>7</v>
      </c>
      <c r="D6294" s="2" t="s">
        <v>9037</v>
      </c>
      <c r="E6294" s="16"/>
      <c r="F6294" s="16" t="str">
        <f>IF(INDEX(I.Electricity.ES5U18C3,7)="","",INDEX(I.Electricity.ES5U18C3,7))</f>
        <v/>
      </c>
      <c r="G6294" s="16"/>
      <c r="H6294" s="1" t="str">
        <f t="shared" si="197"/>
        <v>Complete</v>
      </c>
      <c r="I6294" s="68" t="s">
        <v>7576</v>
      </c>
    </row>
    <row r="6295" spans="2:9" ht="15" customHeight="1" x14ac:dyDescent="0.25">
      <c r="B6295" s="9" t="s">
        <v>7569</v>
      </c>
      <c r="C6295" s="1">
        <v>8</v>
      </c>
      <c r="D6295" s="2" t="s">
        <v>9037</v>
      </c>
      <c r="E6295" s="16"/>
      <c r="F6295" s="16" t="str">
        <f>IF(INDEX(I.Electricity.ES5U18C3,8)="","",INDEX(I.Electricity.ES5U18C3,8))</f>
        <v/>
      </c>
      <c r="G6295" s="16"/>
      <c r="H6295" s="1" t="str">
        <f t="shared" si="197"/>
        <v>Complete</v>
      </c>
      <c r="I6295" s="68" t="s">
        <v>7577</v>
      </c>
    </row>
    <row r="6296" spans="2:9" ht="15" customHeight="1" x14ac:dyDescent="0.25">
      <c r="B6296" s="9" t="s">
        <v>7569</v>
      </c>
      <c r="C6296" s="1">
        <v>9</v>
      </c>
      <c r="D6296" s="2" t="s">
        <v>9037</v>
      </c>
      <c r="E6296" s="16"/>
      <c r="F6296" s="16" t="str">
        <f>IF(INDEX(I.Electricity.ES5U18C3,9)="","",INDEX(I.Electricity.ES5U18C3,9))</f>
        <v/>
      </c>
      <c r="G6296" s="16"/>
      <c r="H6296" s="1" t="str">
        <f t="shared" si="197"/>
        <v>Complete</v>
      </c>
      <c r="I6296" s="68" t="s">
        <v>7578</v>
      </c>
    </row>
    <row r="6297" spans="2:9" ht="15" customHeight="1" x14ac:dyDescent="0.25">
      <c r="B6297" s="9" t="s">
        <v>7569</v>
      </c>
      <c r="C6297" s="1">
        <v>10</v>
      </c>
      <c r="D6297" s="2" t="s">
        <v>9037</v>
      </c>
      <c r="E6297" s="16"/>
      <c r="F6297" s="16" t="str">
        <f>IF(INDEX(I.Electricity.ES5U18C3,10)="","",INDEX(I.Electricity.ES5U18C3,10))</f>
        <v/>
      </c>
      <c r="G6297" s="16"/>
      <c r="H6297" s="1" t="str">
        <f t="shared" si="197"/>
        <v>Complete</v>
      </c>
      <c r="I6297" s="68" t="s">
        <v>7579</v>
      </c>
    </row>
    <row r="6298" spans="2:9" ht="15" customHeight="1" x14ac:dyDescent="0.25">
      <c r="B6298" s="9" t="s">
        <v>7569</v>
      </c>
      <c r="C6298" s="1">
        <v>11</v>
      </c>
      <c r="D6298" s="2" t="s">
        <v>9037</v>
      </c>
      <c r="E6298" s="16"/>
      <c r="F6298" s="16" t="str">
        <f>IF(INDEX(I.Electricity.ES5U18C3,11)="","",INDEX(I.Electricity.ES5U18C3,11))</f>
        <v/>
      </c>
      <c r="G6298" s="16"/>
      <c r="H6298" s="1" t="str">
        <f t="shared" si="197"/>
        <v>Complete</v>
      </c>
      <c r="I6298" s="68" t="s">
        <v>7580</v>
      </c>
    </row>
    <row r="6299" spans="2:9" ht="15" customHeight="1" x14ac:dyDescent="0.25">
      <c r="B6299" s="9" t="s">
        <v>7569</v>
      </c>
      <c r="C6299" s="1">
        <v>12</v>
      </c>
      <c r="D6299" s="2" t="s">
        <v>9037</v>
      </c>
      <c r="E6299" s="16"/>
      <c r="F6299" s="16" t="str">
        <f>IF(INDEX(I.Electricity.ES5U18C3,12)="","",INDEX(I.Electricity.ES5U18C3,12))</f>
        <v/>
      </c>
      <c r="G6299" s="16"/>
      <c r="H6299" s="1" t="str">
        <f t="shared" si="197"/>
        <v>Complete</v>
      </c>
      <c r="I6299" s="68" t="s">
        <v>7581</v>
      </c>
    </row>
    <row r="6300" spans="2:9" ht="15" customHeight="1" x14ac:dyDescent="0.25">
      <c r="B6300" s="9" t="s">
        <v>7569</v>
      </c>
      <c r="C6300" s="1">
        <v>13</v>
      </c>
      <c r="D6300" s="2" t="s">
        <v>9037</v>
      </c>
      <c r="E6300" s="16"/>
      <c r="F6300" s="16" t="str">
        <f>IF(INDEX(I.Electricity.ES5U18C3,13)="","",INDEX(I.Electricity.ES5U18C3,13))</f>
        <v/>
      </c>
      <c r="G6300" s="16"/>
      <c r="H6300" s="1" t="str">
        <f t="shared" si="197"/>
        <v>Complete</v>
      </c>
      <c r="I6300" s="68" t="s">
        <v>7582</v>
      </c>
    </row>
    <row r="6301" spans="2:9" ht="15" customHeight="1" x14ac:dyDescent="0.25">
      <c r="B6301" s="9" t="s">
        <v>7569</v>
      </c>
      <c r="C6301" s="1">
        <v>14</v>
      </c>
      <c r="D6301" s="2" t="s">
        <v>9037</v>
      </c>
      <c r="E6301" s="16"/>
      <c r="F6301" s="16" t="str">
        <f>IF(INDEX(I.Electricity.ES5U18C3,14)="","",INDEX(I.Electricity.ES5U18C3,14))</f>
        <v/>
      </c>
      <c r="G6301" s="16"/>
      <c r="H6301" s="1" t="str">
        <f t="shared" si="197"/>
        <v>Complete</v>
      </c>
      <c r="I6301" s="68" t="s">
        <v>7583</v>
      </c>
    </row>
    <row r="6302" spans="2:9" ht="15" customHeight="1" x14ac:dyDescent="0.25">
      <c r="B6302" s="9" t="s">
        <v>7569</v>
      </c>
      <c r="C6302" s="1">
        <v>15</v>
      </c>
      <c r="D6302" s="2" t="s">
        <v>9037</v>
      </c>
      <c r="E6302" s="16"/>
      <c r="F6302" s="16" t="str">
        <f>IF(INDEX(I.Electricity.ES5U18C3,15)="","",INDEX(I.Electricity.ES5U18C3,15))</f>
        <v/>
      </c>
      <c r="G6302" s="16"/>
      <c r="H6302" s="1" t="str">
        <f t="shared" si="197"/>
        <v>Complete</v>
      </c>
      <c r="I6302" s="68" t="s">
        <v>7584</v>
      </c>
    </row>
    <row r="6303" spans="2:9" ht="15" customHeight="1" x14ac:dyDescent="0.25">
      <c r="B6303" s="9" t="s">
        <v>7569</v>
      </c>
      <c r="C6303" s="1">
        <v>16</v>
      </c>
      <c r="D6303" s="2" t="s">
        <v>9037</v>
      </c>
      <c r="E6303" s="16"/>
      <c r="F6303" s="16" t="str">
        <f>IF(INDEX(I.Electricity.ES5U18C3,16)="","",INDEX(I.Electricity.ES5U18C3,16))</f>
        <v/>
      </c>
      <c r="G6303" s="16"/>
      <c r="H6303" s="1" t="str">
        <f t="shared" si="197"/>
        <v>Complete</v>
      </c>
      <c r="I6303" s="68" t="s">
        <v>7585</v>
      </c>
    </row>
    <row r="6304" spans="2:9" ht="15" customHeight="1" x14ac:dyDescent="0.25">
      <c r="B6304" s="9" t="s">
        <v>7569</v>
      </c>
      <c r="C6304" s="1">
        <v>17</v>
      </c>
      <c r="D6304" s="2" t="s">
        <v>9037</v>
      </c>
      <c r="E6304" s="16"/>
      <c r="F6304" s="16" t="str">
        <f>IF(INDEX(I.Electricity.ES5U18C3,17)="","",INDEX(I.Electricity.ES5U18C3,17))</f>
        <v/>
      </c>
      <c r="G6304" s="16"/>
      <c r="H6304" s="1" t="str">
        <f t="shared" si="197"/>
        <v>Complete</v>
      </c>
      <c r="I6304" s="68" t="s">
        <v>7586</v>
      </c>
    </row>
    <row r="6305" spans="2:9" ht="15" customHeight="1" x14ac:dyDescent="0.25">
      <c r="B6305" s="9" t="s">
        <v>7569</v>
      </c>
      <c r="C6305" s="1">
        <v>18</v>
      </c>
      <c r="D6305" s="2" t="s">
        <v>9037</v>
      </c>
      <c r="E6305" s="16"/>
      <c r="F6305" s="16" t="str">
        <f>IF(INDEX(I.Electricity.ES5U18C3,18)="","",INDEX(I.Electricity.ES5U18C3,18))</f>
        <v/>
      </c>
      <c r="G6305" s="16"/>
      <c r="H6305" s="1" t="str">
        <f t="shared" si="197"/>
        <v>Complete</v>
      </c>
      <c r="I6305" s="68" t="s">
        <v>7587</v>
      </c>
    </row>
    <row r="6306" spans="2:9" ht="15" customHeight="1" x14ac:dyDescent="0.25">
      <c r="B6306" s="9" t="s">
        <v>7569</v>
      </c>
      <c r="C6306" s="1">
        <v>19</v>
      </c>
      <c r="D6306" s="2" t="s">
        <v>9037</v>
      </c>
      <c r="E6306" s="16"/>
      <c r="F6306" s="16" t="str">
        <f>IF(INDEX(I.Electricity.ES5U18C3,19)="","",INDEX(I.Electricity.ES5U18C3,19))</f>
        <v/>
      </c>
      <c r="G6306" s="16"/>
      <c r="H6306" s="1" t="str">
        <f t="shared" si="197"/>
        <v>Complete</v>
      </c>
      <c r="I6306" s="68" t="s">
        <v>7588</v>
      </c>
    </row>
    <row r="6307" spans="2:9" ht="15" customHeight="1" x14ac:dyDescent="0.25">
      <c r="B6307" s="9" t="s">
        <v>7569</v>
      </c>
      <c r="C6307" s="1">
        <v>20</v>
      </c>
      <c r="D6307" s="2" t="s">
        <v>9037</v>
      </c>
      <c r="E6307" s="16"/>
      <c r="F6307" s="16" t="str">
        <f>IF(INDEX(I.Electricity.ES5U18C3,20)="","",INDEX(I.Electricity.ES5U18C3,20))</f>
        <v/>
      </c>
      <c r="G6307" s="16"/>
      <c r="H6307" s="1" t="str">
        <f t="shared" si="197"/>
        <v>Complete</v>
      </c>
      <c r="I6307" s="68" t="s">
        <v>7589</v>
      </c>
    </row>
    <row r="6308" spans="2:9" ht="15" customHeight="1" x14ac:dyDescent="0.25">
      <c r="B6308" s="7" t="s">
        <v>7569</v>
      </c>
      <c r="C6308" s="5">
        <v>21</v>
      </c>
      <c r="D6308" s="6" t="s">
        <v>9037</v>
      </c>
      <c r="E6308" s="76"/>
      <c r="F6308" s="76" t="str">
        <f>IF(INDEX(I.Electricity.ES5U18C3,21)="","",INDEX(I.Electricity.ES5U18C3,21))</f>
        <v/>
      </c>
      <c r="G6308" s="76"/>
      <c r="H6308" s="5" t="str">
        <f t="shared" si="197"/>
        <v>Complete</v>
      </c>
      <c r="I6308" s="71" t="s">
        <v>7590</v>
      </c>
    </row>
    <row r="6309" spans="2:9" ht="15" customHeight="1" x14ac:dyDescent="0.25">
      <c r="B6309" s="9" t="s">
        <v>7591</v>
      </c>
      <c r="C6309" s="1">
        <v>1</v>
      </c>
      <c r="D6309" s="2" t="s">
        <v>9038</v>
      </c>
      <c r="E6309" s="16"/>
      <c r="F6309" s="16" t="str">
        <f>IF(INDEX(I.Electricity.ES5U19C3,1)="","",INDEX(I.Electricity.ES5U19C3,1))</f>
        <v/>
      </c>
      <c r="G6309" s="16"/>
      <c r="H6309" s="1" t="str">
        <f t="shared" ref="H6309:H6329" si="198">IF(AND(I.Developer.ES5=TRUE,I.Facility.UnitCount&gt;=19,I.Developer.C3=TRUE,F6309=""),"Incomplete","Complete")</f>
        <v>Complete</v>
      </c>
      <c r="I6309" s="68" t="s">
        <v>7592</v>
      </c>
    </row>
    <row r="6310" spans="2:9" ht="15" customHeight="1" x14ac:dyDescent="0.25">
      <c r="B6310" s="9" t="s">
        <v>7591</v>
      </c>
      <c r="C6310" s="1">
        <v>2</v>
      </c>
      <c r="D6310" s="2" t="s">
        <v>9038</v>
      </c>
      <c r="E6310" s="16"/>
      <c r="F6310" s="16" t="str">
        <f>IF(INDEX(I.Electricity.ES5U19C3,2)="","",INDEX(I.Electricity.ES5U19C3,2))</f>
        <v/>
      </c>
      <c r="G6310" s="16"/>
      <c r="H6310" s="1" t="str">
        <f t="shared" si="198"/>
        <v>Complete</v>
      </c>
      <c r="I6310" s="68" t="s">
        <v>7593</v>
      </c>
    </row>
    <row r="6311" spans="2:9" ht="15" customHeight="1" x14ac:dyDescent="0.25">
      <c r="B6311" s="9" t="s">
        <v>7591</v>
      </c>
      <c r="C6311" s="1">
        <v>3</v>
      </c>
      <c r="D6311" s="2" t="s">
        <v>9038</v>
      </c>
      <c r="E6311" s="16"/>
      <c r="F6311" s="16" t="str">
        <f>IF(INDEX(I.Electricity.ES5U19C3,3)="","",INDEX(I.Electricity.ES5U19C3,3))</f>
        <v/>
      </c>
      <c r="G6311" s="16"/>
      <c r="H6311" s="1" t="str">
        <f t="shared" si="198"/>
        <v>Complete</v>
      </c>
      <c r="I6311" s="68" t="s">
        <v>7594</v>
      </c>
    </row>
    <row r="6312" spans="2:9" ht="15" customHeight="1" x14ac:dyDescent="0.25">
      <c r="B6312" s="9" t="s">
        <v>7591</v>
      </c>
      <c r="C6312" s="1">
        <v>4</v>
      </c>
      <c r="D6312" s="2" t="s">
        <v>9038</v>
      </c>
      <c r="E6312" s="16"/>
      <c r="F6312" s="16" t="str">
        <f>IF(INDEX(I.Electricity.ES5U19C3,4)="","",INDEX(I.Electricity.ES5U19C3,4))</f>
        <v/>
      </c>
      <c r="G6312" s="16"/>
      <c r="H6312" s="1" t="str">
        <f t="shared" si="198"/>
        <v>Complete</v>
      </c>
      <c r="I6312" s="68" t="s">
        <v>7595</v>
      </c>
    </row>
    <row r="6313" spans="2:9" ht="15" customHeight="1" x14ac:dyDescent="0.25">
      <c r="B6313" s="9" t="s">
        <v>7591</v>
      </c>
      <c r="C6313" s="1">
        <v>5</v>
      </c>
      <c r="D6313" s="2" t="s">
        <v>9038</v>
      </c>
      <c r="E6313" s="16"/>
      <c r="F6313" s="16" t="str">
        <f>IF(INDEX(I.Electricity.ES5U19C3,5)="","",INDEX(I.Electricity.ES5U19C3,5))</f>
        <v/>
      </c>
      <c r="G6313" s="16"/>
      <c r="H6313" s="1" t="str">
        <f t="shared" si="198"/>
        <v>Complete</v>
      </c>
      <c r="I6313" s="68" t="s">
        <v>7596</v>
      </c>
    </row>
    <row r="6314" spans="2:9" ht="15" customHeight="1" x14ac:dyDescent="0.25">
      <c r="B6314" s="9" t="s">
        <v>7591</v>
      </c>
      <c r="C6314" s="1">
        <v>6</v>
      </c>
      <c r="D6314" s="2" t="s">
        <v>9038</v>
      </c>
      <c r="E6314" s="16"/>
      <c r="F6314" s="16" t="str">
        <f>IF(INDEX(I.Electricity.ES5U19C3,6)="","",INDEX(I.Electricity.ES5U19C3,6))</f>
        <v/>
      </c>
      <c r="G6314" s="16"/>
      <c r="H6314" s="1" t="str">
        <f t="shared" si="198"/>
        <v>Complete</v>
      </c>
      <c r="I6314" s="68" t="s">
        <v>7597</v>
      </c>
    </row>
    <row r="6315" spans="2:9" ht="15" customHeight="1" x14ac:dyDescent="0.25">
      <c r="B6315" s="9" t="s">
        <v>7591</v>
      </c>
      <c r="C6315" s="1">
        <v>7</v>
      </c>
      <c r="D6315" s="2" t="s">
        <v>9038</v>
      </c>
      <c r="E6315" s="16"/>
      <c r="F6315" s="16" t="str">
        <f>IF(INDEX(I.Electricity.ES5U19C3,7)="","",INDEX(I.Electricity.ES5U19C3,7))</f>
        <v/>
      </c>
      <c r="G6315" s="16"/>
      <c r="H6315" s="1" t="str">
        <f t="shared" si="198"/>
        <v>Complete</v>
      </c>
      <c r="I6315" s="68" t="s">
        <v>7598</v>
      </c>
    </row>
    <row r="6316" spans="2:9" ht="15" customHeight="1" x14ac:dyDescent="0.25">
      <c r="B6316" s="9" t="s">
        <v>7591</v>
      </c>
      <c r="C6316" s="1">
        <v>8</v>
      </c>
      <c r="D6316" s="2" t="s">
        <v>9038</v>
      </c>
      <c r="E6316" s="16"/>
      <c r="F6316" s="16" t="str">
        <f>IF(INDEX(I.Electricity.ES5U19C3,8)="","",INDEX(I.Electricity.ES5U19C3,8))</f>
        <v/>
      </c>
      <c r="G6316" s="16"/>
      <c r="H6316" s="1" t="str">
        <f t="shared" si="198"/>
        <v>Complete</v>
      </c>
      <c r="I6316" s="68" t="s">
        <v>7599</v>
      </c>
    </row>
    <row r="6317" spans="2:9" ht="15" customHeight="1" x14ac:dyDescent="0.25">
      <c r="B6317" s="9" t="s">
        <v>7591</v>
      </c>
      <c r="C6317" s="1">
        <v>9</v>
      </c>
      <c r="D6317" s="2" t="s">
        <v>9038</v>
      </c>
      <c r="E6317" s="16"/>
      <c r="F6317" s="16" t="str">
        <f>IF(INDEX(I.Electricity.ES5U19C3,9)="","",INDEX(I.Electricity.ES5U19C3,9))</f>
        <v/>
      </c>
      <c r="G6317" s="16"/>
      <c r="H6317" s="1" t="str">
        <f t="shared" si="198"/>
        <v>Complete</v>
      </c>
      <c r="I6317" s="68" t="s">
        <v>7600</v>
      </c>
    </row>
    <row r="6318" spans="2:9" ht="15" customHeight="1" x14ac:dyDescent="0.25">
      <c r="B6318" s="9" t="s">
        <v>7591</v>
      </c>
      <c r="C6318" s="1">
        <v>10</v>
      </c>
      <c r="D6318" s="2" t="s">
        <v>9038</v>
      </c>
      <c r="E6318" s="16"/>
      <c r="F6318" s="16" t="str">
        <f>IF(INDEX(I.Electricity.ES5U19C3,10)="","",INDEX(I.Electricity.ES5U19C3,10))</f>
        <v/>
      </c>
      <c r="G6318" s="16"/>
      <c r="H6318" s="1" t="str">
        <f t="shared" si="198"/>
        <v>Complete</v>
      </c>
      <c r="I6318" s="68" t="s">
        <v>7601</v>
      </c>
    </row>
    <row r="6319" spans="2:9" ht="15" customHeight="1" x14ac:dyDescent="0.25">
      <c r="B6319" s="9" t="s">
        <v>7591</v>
      </c>
      <c r="C6319" s="1">
        <v>11</v>
      </c>
      <c r="D6319" s="2" t="s">
        <v>9038</v>
      </c>
      <c r="E6319" s="16"/>
      <c r="F6319" s="16" t="str">
        <f>IF(INDEX(I.Electricity.ES5U19C3,11)="","",INDEX(I.Electricity.ES5U19C3,11))</f>
        <v/>
      </c>
      <c r="G6319" s="16"/>
      <c r="H6319" s="1" t="str">
        <f t="shared" si="198"/>
        <v>Complete</v>
      </c>
      <c r="I6319" s="68" t="s">
        <v>7602</v>
      </c>
    </row>
    <row r="6320" spans="2:9" ht="15" customHeight="1" x14ac:dyDescent="0.25">
      <c r="B6320" s="9" t="s">
        <v>7591</v>
      </c>
      <c r="C6320" s="1">
        <v>12</v>
      </c>
      <c r="D6320" s="2" t="s">
        <v>9038</v>
      </c>
      <c r="E6320" s="16"/>
      <c r="F6320" s="16" t="str">
        <f>IF(INDEX(I.Electricity.ES5U19C3,12)="","",INDEX(I.Electricity.ES5U19C3,12))</f>
        <v/>
      </c>
      <c r="G6320" s="16"/>
      <c r="H6320" s="1" t="str">
        <f t="shared" si="198"/>
        <v>Complete</v>
      </c>
      <c r="I6320" s="68" t="s">
        <v>7603</v>
      </c>
    </row>
    <row r="6321" spans="2:9" ht="15" customHeight="1" x14ac:dyDescent="0.25">
      <c r="B6321" s="9" t="s">
        <v>7591</v>
      </c>
      <c r="C6321" s="1">
        <v>13</v>
      </c>
      <c r="D6321" s="2" t="s">
        <v>9038</v>
      </c>
      <c r="E6321" s="16"/>
      <c r="F6321" s="16" t="str">
        <f>IF(INDEX(I.Electricity.ES5U19C3,13)="","",INDEX(I.Electricity.ES5U19C3,13))</f>
        <v/>
      </c>
      <c r="G6321" s="16"/>
      <c r="H6321" s="1" t="str">
        <f t="shared" si="198"/>
        <v>Complete</v>
      </c>
      <c r="I6321" s="68" t="s">
        <v>7604</v>
      </c>
    </row>
    <row r="6322" spans="2:9" ht="15" customHeight="1" x14ac:dyDescent="0.25">
      <c r="B6322" s="9" t="s">
        <v>7591</v>
      </c>
      <c r="C6322" s="1">
        <v>14</v>
      </c>
      <c r="D6322" s="2" t="s">
        <v>9038</v>
      </c>
      <c r="E6322" s="16"/>
      <c r="F6322" s="16" t="str">
        <f>IF(INDEX(I.Electricity.ES5U19C3,14)="","",INDEX(I.Electricity.ES5U19C3,14))</f>
        <v/>
      </c>
      <c r="G6322" s="16"/>
      <c r="H6322" s="1" t="str">
        <f t="shared" si="198"/>
        <v>Complete</v>
      </c>
      <c r="I6322" s="68" t="s">
        <v>7605</v>
      </c>
    </row>
    <row r="6323" spans="2:9" ht="15" customHeight="1" x14ac:dyDescent="0.25">
      <c r="B6323" s="9" t="s">
        <v>7591</v>
      </c>
      <c r="C6323" s="1">
        <v>15</v>
      </c>
      <c r="D6323" s="2" t="s">
        <v>9038</v>
      </c>
      <c r="E6323" s="16"/>
      <c r="F6323" s="16" t="str">
        <f>IF(INDEX(I.Electricity.ES5U19C3,15)="","",INDEX(I.Electricity.ES5U19C3,15))</f>
        <v/>
      </c>
      <c r="G6323" s="16"/>
      <c r="H6323" s="1" t="str">
        <f t="shared" si="198"/>
        <v>Complete</v>
      </c>
      <c r="I6323" s="68" t="s">
        <v>7606</v>
      </c>
    </row>
    <row r="6324" spans="2:9" ht="15" customHeight="1" x14ac:dyDescent="0.25">
      <c r="B6324" s="9" t="s">
        <v>7591</v>
      </c>
      <c r="C6324" s="1">
        <v>16</v>
      </c>
      <c r="D6324" s="2" t="s">
        <v>9038</v>
      </c>
      <c r="E6324" s="16"/>
      <c r="F6324" s="16" t="str">
        <f>IF(INDEX(I.Electricity.ES5U19C3,16)="","",INDEX(I.Electricity.ES5U19C3,16))</f>
        <v/>
      </c>
      <c r="G6324" s="16"/>
      <c r="H6324" s="1" t="str">
        <f t="shared" si="198"/>
        <v>Complete</v>
      </c>
      <c r="I6324" s="68" t="s">
        <v>7607</v>
      </c>
    </row>
    <row r="6325" spans="2:9" ht="15" customHeight="1" x14ac:dyDescent="0.25">
      <c r="B6325" s="9" t="s">
        <v>7591</v>
      </c>
      <c r="C6325" s="1">
        <v>17</v>
      </c>
      <c r="D6325" s="2" t="s">
        <v>9038</v>
      </c>
      <c r="E6325" s="16"/>
      <c r="F6325" s="16" t="str">
        <f>IF(INDEX(I.Electricity.ES5U19C3,17)="","",INDEX(I.Electricity.ES5U19C3,17))</f>
        <v/>
      </c>
      <c r="G6325" s="16"/>
      <c r="H6325" s="1" t="str">
        <f t="shared" si="198"/>
        <v>Complete</v>
      </c>
      <c r="I6325" s="68" t="s">
        <v>7608</v>
      </c>
    </row>
    <row r="6326" spans="2:9" ht="15" customHeight="1" x14ac:dyDescent="0.25">
      <c r="B6326" s="9" t="s">
        <v>7591</v>
      </c>
      <c r="C6326" s="1">
        <v>18</v>
      </c>
      <c r="D6326" s="2" t="s">
        <v>9038</v>
      </c>
      <c r="E6326" s="16"/>
      <c r="F6326" s="16" t="str">
        <f>IF(INDEX(I.Electricity.ES5U19C3,18)="","",INDEX(I.Electricity.ES5U19C3,18))</f>
        <v/>
      </c>
      <c r="G6326" s="16"/>
      <c r="H6326" s="1" t="str">
        <f t="shared" si="198"/>
        <v>Complete</v>
      </c>
      <c r="I6326" s="68" t="s">
        <v>7609</v>
      </c>
    </row>
    <row r="6327" spans="2:9" ht="15" customHeight="1" x14ac:dyDescent="0.25">
      <c r="B6327" s="9" t="s">
        <v>7591</v>
      </c>
      <c r="C6327" s="1">
        <v>19</v>
      </c>
      <c r="D6327" s="2" t="s">
        <v>9038</v>
      </c>
      <c r="E6327" s="16"/>
      <c r="F6327" s="16" t="str">
        <f>IF(INDEX(I.Electricity.ES5U19C3,19)="","",INDEX(I.Electricity.ES5U19C3,19))</f>
        <v/>
      </c>
      <c r="G6327" s="16"/>
      <c r="H6327" s="1" t="str">
        <f t="shared" si="198"/>
        <v>Complete</v>
      </c>
      <c r="I6327" s="68" t="s">
        <v>7610</v>
      </c>
    </row>
    <row r="6328" spans="2:9" ht="15" customHeight="1" x14ac:dyDescent="0.25">
      <c r="B6328" s="9" t="s">
        <v>7591</v>
      </c>
      <c r="C6328" s="1">
        <v>20</v>
      </c>
      <c r="D6328" s="2" t="s">
        <v>9038</v>
      </c>
      <c r="E6328" s="16"/>
      <c r="F6328" s="16" t="str">
        <f>IF(INDEX(I.Electricity.ES5U19C3,20)="","",INDEX(I.Electricity.ES5U19C3,20))</f>
        <v/>
      </c>
      <c r="G6328" s="16"/>
      <c r="H6328" s="1" t="str">
        <f t="shared" si="198"/>
        <v>Complete</v>
      </c>
      <c r="I6328" s="68" t="s">
        <v>7611</v>
      </c>
    </row>
    <row r="6329" spans="2:9" ht="15" customHeight="1" x14ac:dyDescent="0.25">
      <c r="B6329" s="7" t="s">
        <v>7591</v>
      </c>
      <c r="C6329" s="5">
        <v>21</v>
      </c>
      <c r="D6329" s="6" t="s">
        <v>9038</v>
      </c>
      <c r="E6329" s="76"/>
      <c r="F6329" s="76" t="str">
        <f>IF(INDEX(I.Electricity.ES5U19C3,21)="","",INDEX(I.Electricity.ES5U19C3,21))</f>
        <v/>
      </c>
      <c r="G6329" s="76"/>
      <c r="H6329" s="5" t="str">
        <f t="shared" si="198"/>
        <v>Complete</v>
      </c>
      <c r="I6329" s="71" t="s">
        <v>7612</v>
      </c>
    </row>
    <row r="6330" spans="2:9" ht="15" customHeight="1" x14ac:dyDescent="0.25">
      <c r="B6330" s="9" t="s">
        <v>7613</v>
      </c>
      <c r="C6330" s="1">
        <v>1</v>
      </c>
      <c r="D6330" s="2" t="s">
        <v>9039</v>
      </c>
      <c r="E6330" s="16"/>
      <c r="F6330" s="16" t="str">
        <f>IF(INDEX(I.Electricity.ES5U20C3,1)="","",INDEX(I.Electricity.ES5U20C3,1))</f>
        <v/>
      </c>
      <c r="G6330" s="16"/>
      <c r="H6330" s="1" t="str">
        <f t="shared" ref="H6330:H6350" si="199">IF(AND(I.Developer.ES5=TRUE,I.Facility.UnitCount&gt;=20,I.Developer.C3=TRUE,F6330=""),"Incomplete","Complete")</f>
        <v>Complete</v>
      </c>
      <c r="I6330" s="68" t="s">
        <v>7614</v>
      </c>
    </row>
    <row r="6331" spans="2:9" ht="15" customHeight="1" x14ac:dyDescent="0.25">
      <c r="B6331" s="9" t="s">
        <v>7613</v>
      </c>
      <c r="C6331" s="1">
        <v>2</v>
      </c>
      <c r="D6331" s="2" t="s">
        <v>9039</v>
      </c>
      <c r="E6331" s="16"/>
      <c r="F6331" s="16" t="str">
        <f>IF(INDEX(I.Electricity.ES5U20C3,2)="","",INDEX(I.Electricity.ES5U20C3,2))</f>
        <v/>
      </c>
      <c r="G6331" s="16"/>
      <c r="H6331" s="1" t="str">
        <f t="shared" si="199"/>
        <v>Complete</v>
      </c>
      <c r="I6331" s="68" t="s">
        <v>7615</v>
      </c>
    </row>
    <row r="6332" spans="2:9" ht="15" customHeight="1" x14ac:dyDescent="0.25">
      <c r="B6332" s="9" t="s">
        <v>7613</v>
      </c>
      <c r="C6332" s="1">
        <v>3</v>
      </c>
      <c r="D6332" s="2" t="s">
        <v>9039</v>
      </c>
      <c r="E6332" s="16"/>
      <c r="F6332" s="16" t="str">
        <f>IF(INDEX(I.Electricity.ES5U20C3,3)="","",INDEX(I.Electricity.ES5U20C3,3))</f>
        <v/>
      </c>
      <c r="G6332" s="16"/>
      <c r="H6332" s="1" t="str">
        <f t="shared" si="199"/>
        <v>Complete</v>
      </c>
      <c r="I6332" s="68" t="s">
        <v>7616</v>
      </c>
    </row>
    <row r="6333" spans="2:9" ht="15" customHeight="1" x14ac:dyDescent="0.25">
      <c r="B6333" s="9" t="s">
        <v>7613</v>
      </c>
      <c r="C6333" s="1">
        <v>4</v>
      </c>
      <c r="D6333" s="2" t="s">
        <v>9039</v>
      </c>
      <c r="E6333" s="16"/>
      <c r="F6333" s="16" t="str">
        <f>IF(INDEX(I.Electricity.ES5U20C3,4)="","",INDEX(I.Electricity.ES5U20C3,4))</f>
        <v/>
      </c>
      <c r="G6333" s="16"/>
      <c r="H6333" s="1" t="str">
        <f t="shared" si="199"/>
        <v>Complete</v>
      </c>
      <c r="I6333" s="68" t="s">
        <v>7617</v>
      </c>
    </row>
    <row r="6334" spans="2:9" ht="15" customHeight="1" x14ac:dyDescent="0.25">
      <c r="B6334" s="9" t="s">
        <v>7613</v>
      </c>
      <c r="C6334" s="1">
        <v>5</v>
      </c>
      <c r="D6334" s="2" t="s">
        <v>9039</v>
      </c>
      <c r="E6334" s="16"/>
      <c r="F6334" s="16" t="str">
        <f>IF(INDEX(I.Electricity.ES5U20C3,5)="","",INDEX(I.Electricity.ES5U20C3,5))</f>
        <v/>
      </c>
      <c r="G6334" s="16"/>
      <c r="H6334" s="1" t="str">
        <f t="shared" si="199"/>
        <v>Complete</v>
      </c>
      <c r="I6334" s="68" t="s">
        <v>7618</v>
      </c>
    </row>
    <row r="6335" spans="2:9" ht="15" customHeight="1" x14ac:dyDescent="0.25">
      <c r="B6335" s="9" t="s">
        <v>7613</v>
      </c>
      <c r="C6335" s="1">
        <v>6</v>
      </c>
      <c r="D6335" s="2" t="s">
        <v>9039</v>
      </c>
      <c r="E6335" s="16"/>
      <c r="F6335" s="16" t="str">
        <f>IF(INDEX(I.Electricity.ES5U20C3,6)="","",INDEX(I.Electricity.ES5U20C3,6))</f>
        <v/>
      </c>
      <c r="G6335" s="16"/>
      <c r="H6335" s="1" t="str">
        <f t="shared" si="199"/>
        <v>Complete</v>
      </c>
      <c r="I6335" s="68" t="s">
        <v>7619</v>
      </c>
    </row>
    <row r="6336" spans="2:9" ht="15" customHeight="1" x14ac:dyDescent="0.25">
      <c r="B6336" s="9" t="s">
        <v>7613</v>
      </c>
      <c r="C6336" s="1">
        <v>7</v>
      </c>
      <c r="D6336" s="2" t="s">
        <v>9039</v>
      </c>
      <c r="E6336" s="16"/>
      <c r="F6336" s="16" t="str">
        <f>IF(INDEX(I.Electricity.ES5U20C3,7)="","",INDEX(I.Electricity.ES5U20C3,7))</f>
        <v/>
      </c>
      <c r="G6336" s="16"/>
      <c r="H6336" s="1" t="str">
        <f t="shared" si="199"/>
        <v>Complete</v>
      </c>
      <c r="I6336" s="68" t="s">
        <v>7620</v>
      </c>
    </row>
    <row r="6337" spans="2:9" ht="15" customHeight="1" x14ac:dyDescent="0.25">
      <c r="B6337" s="9" t="s">
        <v>7613</v>
      </c>
      <c r="C6337" s="1">
        <v>8</v>
      </c>
      <c r="D6337" s="2" t="s">
        <v>9039</v>
      </c>
      <c r="E6337" s="16"/>
      <c r="F6337" s="16" t="str">
        <f>IF(INDEX(I.Electricity.ES5U20C3,8)="","",INDEX(I.Electricity.ES5U20C3,8))</f>
        <v/>
      </c>
      <c r="G6337" s="16"/>
      <c r="H6337" s="1" t="str">
        <f t="shared" si="199"/>
        <v>Complete</v>
      </c>
      <c r="I6337" s="68" t="s">
        <v>7621</v>
      </c>
    </row>
    <row r="6338" spans="2:9" ht="15" customHeight="1" x14ac:dyDescent="0.25">
      <c r="B6338" s="9" t="s">
        <v>7613</v>
      </c>
      <c r="C6338" s="1">
        <v>9</v>
      </c>
      <c r="D6338" s="2" t="s">
        <v>9039</v>
      </c>
      <c r="E6338" s="16"/>
      <c r="F6338" s="16" t="str">
        <f>IF(INDEX(I.Electricity.ES5U20C3,9)="","",INDEX(I.Electricity.ES5U20C3,9))</f>
        <v/>
      </c>
      <c r="G6338" s="16"/>
      <c r="H6338" s="1" t="str">
        <f t="shared" si="199"/>
        <v>Complete</v>
      </c>
      <c r="I6338" s="68" t="s">
        <v>7622</v>
      </c>
    </row>
    <row r="6339" spans="2:9" ht="15" customHeight="1" x14ac:dyDescent="0.25">
      <c r="B6339" s="9" t="s">
        <v>7613</v>
      </c>
      <c r="C6339" s="1">
        <v>10</v>
      </c>
      <c r="D6339" s="2" t="s">
        <v>9039</v>
      </c>
      <c r="E6339" s="16"/>
      <c r="F6339" s="16" t="str">
        <f>IF(INDEX(I.Electricity.ES5U20C3,10)="","",INDEX(I.Electricity.ES5U20C3,10))</f>
        <v/>
      </c>
      <c r="G6339" s="16"/>
      <c r="H6339" s="1" t="str">
        <f t="shared" si="199"/>
        <v>Complete</v>
      </c>
      <c r="I6339" s="68" t="s">
        <v>7623</v>
      </c>
    </row>
    <row r="6340" spans="2:9" ht="15" customHeight="1" x14ac:dyDescent="0.25">
      <c r="B6340" s="9" t="s">
        <v>7613</v>
      </c>
      <c r="C6340" s="1">
        <v>11</v>
      </c>
      <c r="D6340" s="2" t="s">
        <v>9039</v>
      </c>
      <c r="E6340" s="16"/>
      <c r="F6340" s="16" t="str">
        <f>IF(INDEX(I.Electricity.ES5U20C3,11)="","",INDEX(I.Electricity.ES5U20C3,11))</f>
        <v/>
      </c>
      <c r="G6340" s="16"/>
      <c r="H6340" s="1" t="str">
        <f t="shared" si="199"/>
        <v>Complete</v>
      </c>
      <c r="I6340" s="68" t="s">
        <v>7624</v>
      </c>
    </row>
    <row r="6341" spans="2:9" ht="15" customHeight="1" x14ac:dyDescent="0.25">
      <c r="B6341" s="9" t="s">
        <v>7613</v>
      </c>
      <c r="C6341" s="1">
        <v>12</v>
      </c>
      <c r="D6341" s="2" t="s">
        <v>9039</v>
      </c>
      <c r="E6341" s="16"/>
      <c r="F6341" s="16" t="str">
        <f>IF(INDEX(I.Electricity.ES5U20C3,12)="","",INDEX(I.Electricity.ES5U20C3,12))</f>
        <v/>
      </c>
      <c r="G6341" s="16"/>
      <c r="H6341" s="1" t="str">
        <f t="shared" si="199"/>
        <v>Complete</v>
      </c>
      <c r="I6341" s="68" t="s">
        <v>7625</v>
      </c>
    </row>
    <row r="6342" spans="2:9" ht="15" customHeight="1" x14ac:dyDescent="0.25">
      <c r="B6342" s="9" t="s">
        <v>7613</v>
      </c>
      <c r="C6342" s="1">
        <v>13</v>
      </c>
      <c r="D6342" s="2" t="s">
        <v>9039</v>
      </c>
      <c r="E6342" s="16"/>
      <c r="F6342" s="16" t="str">
        <f>IF(INDEX(I.Electricity.ES5U20C3,13)="","",INDEX(I.Electricity.ES5U20C3,13))</f>
        <v/>
      </c>
      <c r="G6342" s="16"/>
      <c r="H6342" s="1" t="str">
        <f t="shared" si="199"/>
        <v>Complete</v>
      </c>
      <c r="I6342" s="68" t="s">
        <v>7626</v>
      </c>
    </row>
    <row r="6343" spans="2:9" ht="15" customHeight="1" x14ac:dyDescent="0.25">
      <c r="B6343" s="9" t="s">
        <v>7613</v>
      </c>
      <c r="C6343" s="1">
        <v>14</v>
      </c>
      <c r="D6343" s="2" t="s">
        <v>9039</v>
      </c>
      <c r="E6343" s="16"/>
      <c r="F6343" s="16" t="str">
        <f>IF(INDEX(I.Electricity.ES5U20C3,14)="","",INDEX(I.Electricity.ES5U20C3,14))</f>
        <v/>
      </c>
      <c r="G6343" s="16"/>
      <c r="H6343" s="1" t="str">
        <f t="shared" si="199"/>
        <v>Complete</v>
      </c>
      <c r="I6343" s="68" t="s">
        <v>7627</v>
      </c>
    </row>
    <row r="6344" spans="2:9" ht="15" customHeight="1" x14ac:dyDescent="0.25">
      <c r="B6344" s="9" t="s">
        <v>7613</v>
      </c>
      <c r="C6344" s="1">
        <v>15</v>
      </c>
      <c r="D6344" s="2" t="s">
        <v>9039</v>
      </c>
      <c r="E6344" s="16"/>
      <c r="F6344" s="16" t="str">
        <f>IF(INDEX(I.Electricity.ES5U20C3,15)="","",INDEX(I.Electricity.ES5U20C3,15))</f>
        <v/>
      </c>
      <c r="G6344" s="16"/>
      <c r="H6344" s="1" t="str">
        <f t="shared" si="199"/>
        <v>Complete</v>
      </c>
      <c r="I6344" s="68" t="s">
        <v>7628</v>
      </c>
    </row>
    <row r="6345" spans="2:9" ht="15" customHeight="1" x14ac:dyDescent="0.25">
      <c r="B6345" s="9" t="s">
        <v>7613</v>
      </c>
      <c r="C6345" s="1">
        <v>16</v>
      </c>
      <c r="D6345" s="2" t="s">
        <v>9039</v>
      </c>
      <c r="E6345" s="16"/>
      <c r="F6345" s="16" t="str">
        <f>IF(INDEX(I.Electricity.ES5U20C3,16)="","",INDEX(I.Electricity.ES5U20C3,16))</f>
        <v/>
      </c>
      <c r="G6345" s="16"/>
      <c r="H6345" s="1" t="str">
        <f t="shared" si="199"/>
        <v>Complete</v>
      </c>
      <c r="I6345" s="68" t="s">
        <v>7629</v>
      </c>
    </row>
    <row r="6346" spans="2:9" ht="15" customHeight="1" x14ac:dyDescent="0.25">
      <c r="B6346" s="9" t="s">
        <v>7613</v>
      </c>
      <c r="C6346" s="1">
        <v>17</v>
      </c>
      <c r="D6346" s="2" t="s">
        <v>9039</v>
      </c>
      <c r="E6346" s="16"/>
      <c r="F6346" s="16" t="str">
        <f>IF(INDEX(I.Electricity.ES5U20C3,17)="","",INDEX(I.Electricity.ES5U20C3,17))</f>
        <v/>
      </c>
      <c r="G6346" s="16"/>
      <c r="H6346" s="1" t="str">
        <f t="shared" si="199"/>
        <v>Complete</v>
      </c>
      <c r="I6346" s="68" t="s">
        <v>7630</v>
      </c>
    </row>
    <row r="6347" spans="2:9" ht="15" customHeight="1" x14ac:dyDescent="0.25">
      <c r="B6347" s="9" t="s">
        <v>7613</v>
      </c>
      <c r="C6347" s="1">
        <v>18</v>
      </c>
      <c r="D6347" s="2" t="s">
        <v>9039</v>
      </c>
      <c r="E6347" s="16"/>
      <c r="F6347" s="16" t="str">
        <f>IF(INDEX(I.Electricity.ES5U20C3,18)="","",INDEX(I.Electricity.ES5U20C3,18))</f>
        <v/>
      </c>
      <c r="G6347" s="16"/>
      <c r="H6347" s="1" t="str">
        <f t="shared" si="199"/>
        <v>Complete</v>
      </c>
      <c r="I6347" s="68" t="s">
        <v>7631</v>
      </c>
    </row>
    <row r="6348" spans="2:9" ht="15" customHeight="1" x14ac:dyDescent="0.25">
      <c r="B6348" s="9" t="s">
        <v>7613</v>
      </c>
      <c r="C6348" s="1">
        <v>19</v>
      </c>
      <c r="D6348" s="2" t="s">
        <v>9039</v>
      </c>
      <c r="E6348" s="16"/>
      <c r="F6348" s="16" t="str">
        <f>IF(INDEX(I.Electricity.ES5U20C3,19)="","",INDEX(I.Electricity.ES5U20C3,19))</f>
        <v/>
      </c>
      <c r="G6348" s="16"/>
      <c r="H6348" s="1" t="str">
        <f t="shared" si="199"/>
        <v>Complete</v>
      </c>
      <c r="I6348" s="68" t="s">
        <v>7632</v>
      </c>
    </row>
    <row r="6349" spans="2:9" ht="15" customHeight="1" x14ac:dyDescent="0.25">
      <c r="B6349" s="9" t="s">
        <v>7613</v>
      </c>
      <c r="C6349" s="1">
        <v>20</v>
      </c>
      <c r="D6349" s="2" t="s">
        <v>9039</v>
      </c>
      <c r="E6349" s="16"/>
      <c r="F6349" s="16" t="str">
        <f>IF(INDEX(I.Electricity.ES5U20C3,20)="","",INDEX(I.Electricity.ES5U20C3,20))</f>
        <v/>
      </c>
      <c r="G6349" s="16"/>
      <c r="H6349" s="1" t="str">
        <f t="shared" si="199"/>
        <v>Complete</v>
      </c>
      <c r="I6349" s="68" t="s">
        <v>7633</v>
      </c>
    </row>
    <row r="6350" spans="2:9" ht="15" customHeight="1" x14ac:dyDescent="0.25">
      <c r="B6350" s="7" t="s">
        <v>7613</v>
      </c>
      <c r="C6350" s="5">
        <v>21</v>
      </c>
      <c r="D6350" s="6" t="s">
        <v>9039</v>
      </c>
      <c r="E6350" s="76"/>
      <c r="F6350" s="76" t="str">
        <f>IF(INDEX(I.Electricity.ES5U20C3,21)="","",INDEX(I.Electricity.ES5U20C3,21))</f>
        <v/>
      </c>
      <c r="G6350" s="76"/>
      <c r="H6350" s="5" t="str">
        <f t="shared" si="199"/>
        <v>Complete</v>
      </c>
      <c r="I6350" s="71" t="s">
        <v>7634</v>
      </c>
    </row>
    <row r="6351" spans="2:9" ht="15" customHeight="1" x14ac:dyDescent="0.25">
      <c r="B6351" s="9" t="s">
        <v>7635</v>
      </c>
      <c r="C6351" s="1">
        <v>1</v>
      </c>
      <c r="D6351" s="2" t="s">
        <v>9040</v>
      </c>
      <c r="E6351" s="16"/>
      <c r="F6351" s="16" t="str">
        <f>IF(INDEX(I.Electricity.ES5U1C4,1)="","",INDEX(I.Electricity.ES5U1C4,1))</f>
        <v/>
      </c>
      <c r="G6351" s="16"/>
      <c r="H6351" s="1" t="str">
        <f>IF(AND(I.Developer.ES5=TRUE,I.Facility.UnitCount&gt;=1,I.Developer.C4=TRUE,F6351=""),"Incomplete","Complete")</f>
        <v>Complete</v>
      </c>
      <c r="I6351" s="68" t="s">
        <v>7636</v>
      </c>
    </row>
    <row r="6352" spans="2:9" ht="15" customHeight="1" x14ac:dyDescent="0.25">
      <c r="B6352" s="9" t="s">
        <v>7635</v>
      </c>
      <c r="C6352" s="1">
        <v>2</v>
      </c>
      <c r="D6352" s="2" t="s">
        <v>9040</v>
      </c>
      <c r="E6352" s="16"/>
      <c r="F6352" s="16" t="str">
        <f>IF(INDEX(I.Electricity.ES5U1C4,2)="","",INDEX(I.Electricity.ES5U1C4,2))</f>
        <v/>
      </c>
      <c r="G6352" s="16"/>
      <c r="H6352" s="1" t="str">
        <f>IF(AND(I.Developer.ES5=TRUE,I.Facility.UnitCount&gt;=1,I.Developer.C4=TRUE,F6352=""),"Incomplete","Complete")</f>
        <v>Complete</v>
      </c>
      <c r="I6352" s="68" t="s">
        <v>7637</v>
      </c>
    </row>
    <row r="6353" spans="2:9" ht="15" customHeight="1" x14ac:dyDescent="0.25">
      <c r="B6353" s="7" t="s">
        <v>7635</v>
      </c>
      <c r="C6353" s="5">
        <v>3</v>
      </c>
      <c r="D6353" s="6" t="s">
        <v>9040</v>
      </c>
      <c r="E6353" s="76"/>
      <c r="F6353" s="76" t="str">
        <f>IF(INDEX(I.Electricity.ES5U1C4,3)="","",INDEX(I.Electricity.ES5U1C4,3))</f>
        <v/>
      </c>
      <c r="G6353" s="76"/>
      <c r="H6353" s="5" t="str">
        <f>IF(AND(I.Developer.ES5=TRUE,I.Facility.UnitCount&gt;=1,I.Developer.C4=TRUE,F6353=""),"Incomplete","Complete")</f>
        <v>Complete</v>
      </c>
      <c r="I6353" s="71" t="s">
        <v>7638</v>
      </c>
    </row>
    <row r="6354" spans="2:9" ht="15" customHeight="1" x14ac:dyDescent="0.25">
      <c r="B6354" s="9" t="s">
        <v>7639</v>
      </c>
      <c r="C6354" s="1">
        <v>1</v>
      </c>
      <c r="D6354" s="2" t="s">
        <v>9041</v>
      </c>
      <c r="E6354" s="16"/>
      <c r="F6354" s="16" t="str">
        <f>IF(INDEX(I.Electricity.ES5U2C4,1)="","",INDEX(I.Electricity.ES5U2C4,1))</f>
        <v/>
      </c>
      <c r="G6354" s="16"/>
      <c r="H6354" s="1" t="str">
        <f>IF(AND(I.Developer.ES5=TRUE,I.Facility.UnitCount&gt;=2,I.Developer.C4=TRUE,F6354=""),"Incomplete","Complete")</f>
        <v>Complete</v>
      </c>
      <c r="I6354" s="68" t="s">
        <v>7640</v>
      </c>
    </row>
    <row r="6355" spans="2:9" ht="15" customHeight="1" x14ac:dyDescent="0.25">
      <c r="B6355" s="9" t="s">
        <v>7639</v>
      </c>
      <c r="C6355" s="1">
        <v>2</v>
      </c>
      <c r="D6355" s="2" t="s">
        <v>9041</v>
      </c>
      <c r="E6355" s="16"/>
      <c r="F6355" s="16" t="str">
        <f>IF(INDEX(I.Electricity.ES5U2C4,2)="","",INDEX(I.Electricity.ES5U2C4,2))</f>
        <v/>
      </c>
      <c r="G6355" s="16"/>
      <c r="H6355" s="1" t="str">
        <f>IF(AND(I.Developer.ES5=TRUE,I.Facility.UnitCount&gt;=2,I.Developer.C4=TRUE,F6355=""),"Incomplete","Complete")</f>
        <v>Complete</v>
      </c>
      <c r="I6355" s="68" t="s">
        <v>7641</v>
      </c>
    </row>
    <row r="6356" spans="2:9" ht="15" customHeight="1" x14ac:dyDescent="0.25">
      <c r="B6356" s="7" t="s">
        <v>7639</v>
      </c>
      <c r="C6356" s="5">
        <v>3</v>
      </c>
      <c r="D6356" s="6" t="s">
        <v>9041</v>
      </c>
      <c r="E6356" s="76"/>
      <c r="F6356" s="76" t="str">
        <f>IF(INDEX(I.Electricity.ES5U2C4,3)="","",INDEX(I.Electricity.ES5U2C4,3))</f>
        <v/>
      </c>
      <c r="G6356" s="76"/>
      <c r="H6356" s="5" t="str">
        <f>IF(AND(I.Developer.ES5=TRUE,I.Facility.UnitCount&gt;=2,I.Developer.C4=TRUE,F6356=""),"Incomplete","Complete")</f>
        <v>Complete</v>
      </c>
      <c r="I6356" s="71" t="s">
        <v>7642</v>
      </c>
    </row>
    <row r="6357" spans="2:9" ht="15" customHeight="1" x14ac:dyDescent="0.25">
      <c r="B6357" s="9" t="s">
        <v>7643</v>
      </c>
      <c r="C6357" s="1">
        <v>1</v>
      </c>
      <c r="D6357" s="2" t="s">
        <v>9042</v>
      </c>
      <c r="E6357" s="16"/>
      <c r="F6357" s="16" t="str">
        <f>IF(INDEX(I.Electricity.ES5U3C4,1)="","",INDEX(I.Electricity.ES5U3C4,1))</f>
        <v/>
      </c>
      <c r="G6357" s="16"/>
      <c r="H6357" s="1" t="str">
        <f>IF(AND(I.Developer.ES5=TRUE,I.Facility.UnitCount&gt;=3,I.Developer.C4=TRUE,F6357=""),"Incomplete","Complete")</f>
        <v>Complete</v>
      </c>
      <c r="I6357" s="68" t="s">
        <v>7644</v>
      </c>
    </row>
    <row r="6358" spans="2:9" ht="15" customHeight="1" x14ac:dyDescent="0.25">
      <c r="B6358" s="9" t="s">
        <v>7643</v>
      </c>
      <c r="C6358" s="1">
        <v>2</v>
      </c>
      <c r="D6358" s="2" t="s">
        <v>9042</v>
      </c>
      <c r="E6358" s="16"/>
      <c r="F6358" s="16" t="str">
        <f>IF(INDEX(I.Electricity.ES5U3C4,2)="","",INDEX(I.Electricity.ES5U3C4,2))</f>
        <v/>
      </c>
      <c r="G6358" s="16"/>
      <c r="H6358" s="1" t="str">
        <f>IF(AND(I.Developer.ES5=TRUE,I.Facility.UnitCount&gt;=3,I.Developer.C4=TRUE,F6358=""),"Incomplete","Complete")</f>
        <v>Complete</v>
      </c>
      <c r="I6358" s="68" t="s">
        <v>7645</v>
      </c>
    </row>
    <row r="6359" spans="2:9" ht="15" customHeight="1" x14ac:dyDescent="0.25">
      <c r="B6359" s="7" t="s">
        <v>7643</v>
      </c>
      <c r="C6359" s="5">
        <v>3</v>
      </c>
      <c r="D6359" s="6" t="s">
        <v>9042</v>
      </c>
      <c r="E6359" s="76"/>
      <c r="F6359" s="76" t="str">
        <f>IF(INDEX(I.Electricity.ES5U3C4,3)="","",INDEX(I.Electricity.ES5U3C4,3))</f>
        <v/>
      </c>
      <c r="G6359" s="76"/>
      <c r="H6359" s="5" t="str">
        <f>IF(AND(I.Developer.ES5=TRUE,I.Facility.UnitCount&gt;=3,I.Developer.C4=TRUE,F6359=""),"Incomplete","Complete")</f>
        <v>Complete</v>
      </c>
      <c r="I6359" s="71" t="s">
        <v>7646</v>
      </c>
    </row>
    <row r="6360" spans="2:9" ht="15" customHeight="1" x14ac:dyDescent="0.25">
      <c r="B6360" s="9" t="s">
        <v>7647</v>
      </c>
      <c r="C6360" s="1">
        <v>1</v>
      </c>
      <c r="D6360" s="2" t="s">
        <v>9043</v>
      </c>
      <c r="E6360" s="16"/>
      <c r="F6360" s="16" t="str">
        <f>IF(INDEX(I.Electricity.ES5U4C4,1)="","",INDEX(I.Electricity.ES5U4C4,1))</f>
        <v/>
      </c>
      <c r="G6360" s="16"/>
      <c r="H6360" s="1" t="str">
        <f>IF(AND(I.Developer.ES5=TRUE,I.Facility.UnitCount&gt;=4,I.Developer.C4=TRUE,F6360=""),"Incomplete","Complete")</f>
        <v>Complete</v>
      </c>
      <c r="I6360" s="68" t="s">
        <v>7648</v>
      </c>
    </row>
    <row r="6361" spans="2:9" ht="15" customHeight="1" x14ac:dyDescent="0.25">
      <c r="B6361" s="9" t="s">
        <v>7647</v>
      </c>
      <c r="C6361" s="1">
        <v>2</v>
      </c>
      <c r="D6361" s="2" t="s">
        <v>9043</v>
      </c>
      <c r="E6361" s="16"/>
      <c r="F6361" s="16" t="str">
        <f>IF(INDEX(I.Electricity.ES5U4C4,2)="","",INDEX(I.Electricity.ES5U4C4,2))</f>
        <v/>
      </c>
      <c r="G6361" s="16"/>
      <c r="H6361" s="1" t="str">
        <f>IF(AND(I.Developer.ES5=TRUE,I.Facility.UnitCount&gt;=4,I.Developer.C4=TRUE,F6361=""),"Incomplete","Complete")</f>
        <v>Complete</v>
      </c>
      <c r="I6361" s="68" t="s">
        <v>7649</v>
      </c>
    </row>
    <row r="6362" spans="2:9" ht="15" customHeight="1" x14ac:dyDescent="0.25">
      <c r="B6362" s="7" t="s">
        <v>7647</v>
      </c>
      <c r="C6362" s="5">
        <v>3</v>
      </c>
      <c r="D6362" s="6" t="s">
        <v>9043</v>
      </c>
      <c r="E6362" s="76"/>
      <c r="F6362" s="76" t="str">
        <f>IF(INDEX(I.Electricity.ES5U4C4,3)="","",INDEX(I.Electricity.ES5U4C4,3))</f>
        <v/>
      </c>
      <c r="G6362" s="76"/>
      <c r="H6362" s="5" t="str">
        <f>IF(AND(I.Developer.ES5=TRUE,I.Facility.UnitCount&gt;=4,I.Developer.C4=TRUE,F6362=""),"Incomplete","Complete")</f>
        <v>Complete</v>
      </c>
      <c r="I6362" s="71" t="s">
        <v>7650</v>
      </c>
    </row>
    <row r="6363" spans="2:9" ht="15" customHeight="1" x14ac:dyDescent="0.25">
      <c r="B6363" s="9" t="s">
        <v>7651</v>
      </c>
      <c r="C6363" s="1">
        <v>1</v>
      </c>
      <c r="D6363" s="2" t="s">
        <v>9044</v>
      </c>
      <c r="E6363" s="16"/>
      <c r="F6363" s="16" t="str">
        <f>IF(INDEX(I.Electricity.ES5U5C4,1)="","",INDEX(I.Electricity.ES5U5C4,1))</f>
        <v/>
      </c>
      <c r="G6363" s="16"/>
      <c r="H6363" s="1" t="str">
        <f>IF(AND(I.Developer.ES5=TRUE,I.Facility.UnitCount&gt;=5,I.Developer.C4=TRUE,F6363=""),"Incomplete","Complete")</f>
        <v>Complete</v>
      </c>
      <c r="I6363" s="68" t="s">
        <v>7652</v>
      </c>
    </row>
    <row r="6364" spans="2:9" ht="15" customHeight="1" x14ac:dyDescent="0.25">
      <c r="B6364" s="9" t="s">
        <v>7651</v>
      </c>
      <c r="C6364" s="1">
        <v>2</v>
      </c>
      <c r="D6364" s="2" t="s">
        <v>9044</v>
      </c>
      <c r="E6364" s="16"/>
      <c r="F6364" s="16" t="str">
        <f>IF(INDEX(I.Electricity.ES5U5C4,2)="","",INDEX(I.Electricity.ES5U5C4,2))</f>
        <v/>
      </c>
      <c r="G6364" s="16"/>
      <c r="H6364" s="1" t="str">
        <f>IF(AND(I.Developer.ES5=TRUE,I.Facility.UnitCount&gt;=5,I.Developer.C4=TRUE,F6364=""),"Incomplete","Complete")</f>
        <v>Complete</v>
      </c>
      <c r="I6364" s="68" t="s">
        <v>7653</v>
      </c>
    </row>
    <row r="6365" spans="2:9" ht="15" customHeight="1" x14ac:dyDescent="0.25">
      <c r="B6365" s="7" t="s">
        <v>7651</v>
      </c>
      <c r="C6365" s="5">
        <v>3</v>
      </c>
      <c r="D6365" s="6" t="s">
        <v>9044</v>
      </c>
      <c r="E6365" s="76"/>
      <c r="F6365" s="76" t="str">
        <f>IF(INDEX(I.Electricity.ES5U5C4,3)="","",INDEX(I.Electricity.ES5U5C4,3))</f>
        <v/>
      </c>
      <c r="G6365" s="76"/>
      <c r="H6365" s="5" t="str">
        <f>IF(AND(I.Developer.ES5=TRUE,I.Facility.UnitCount&gt;=5,I.Developer.C4=TRUE,F6365=""),"Incomplete","Complete")</f>
        <v>Complete</v>
      </c>
      <c r="I6365" s="71" t="s">
        <v>7654</v>
      </c>
    </row>
    <row r="6366" spans="2:9" ht="15" customHeight="1" x14ac:dyDescent="0.25">
      <c r="B6366" s="9" t="s">
        <v>7655</v>
      </c>
      <c r="C6366" s="1">
        <v>1</v>
      </c>
      <c r="D6366" s="2" t="s">
        <v>9045</v>
      </c>
      <c r="E6366" s="16"/>
      <c r="F6366" s="16" t="str">
        <f>IF(INDEX(I.Electricity.ES5U6C4,1)="","",INDEX(I.Electricity.ES5U6C4,1))</f>
        <v/>
      </c>
      <c r="G6366" s="16"/>
      <c r="H6366" s="1" t="str">
        <f>IF(AND(I.Developer.ES5=TRUE,I.Facility.UnitCount&gt;=6,I.Developer.C4=TRUE,F6366=""),"Incomplete","Complete")</f>
        <v>Complete</v>
      </c>
      <c r="I6366" s="68" t="s">
        <v>7656</v>
      </c>
    </row>
    <row r="6367" spans="2:9" ht="15" customHeight="1" x14ac:dyDescent="0.25">
      <c r="B6367" s="9" t="s">
        <v>7655</v>
      </c>
      <c r="C6367" s="1">
        <v>2</v>
      </c>
      <c r="D6367" s="2" t="s">
        <v>9045</v>
      </c>
      <c r="E6367" s="16"/>
      <c r="F6367" s="16" t="str">
        <f>IF(INDEX(I.Electricity.ES5U6C4,2)="","",INDEX(I.Electricity.ES5U6C4,2))</f>
        <v/>
      </c>
      <c r="G6367" s="16"/>
      <c r="H6367" s="1" t="str">
        <f>IF(AND(I.Developer.ES5=TRUE,I.Facility.UnitCount&gt;=6,I.Developer.C4=TRUE,F6367=""),"Incomplete","Complete")</f>
        <v>Complete</v>
      </c>
      <c r="I6367" s="68" t="s">
        <v>7657</v>
      </c>
    </row>
    <row r="6368" spans="2:9" ht="15" customHeight="1" x14ac:dyDescent="0.25">
      <c r="B6368" s="7" t="s">
        <v>7655</v>
      </c>
      <c r="C6368" s="5">
        <v>3</v>
      </c>
      <c r="D6368" s="6" t="s">
        <v>9045</v>
      </c>
      <c r="E6368" s="76"/>
      <c r="F6368" s="76" t="str">
        <f>IF(INDEX(I.Electricity.ES5U6C4,3)="","",INDEX(I.Electricity.ES5U6C4,3))</f>
        <v/>
      </c>
      <c r="G6368" s="76"/>
      <c r="H6368" s="5" t="str">
        <f>IF(AND(I.Developer.ES5=TRUE,I.Facility.UnitCount&gt;=6,I.Developer.C4=TRUE,F6368=""),"Incomplete","Complete")</f>
        <v>Complete</v>
      </c>
      <c r="I6368" s="71" t="s">
        <v>7658</v>
      </c>
    </row>
    <row r="6369" spans="2:9" ht="15" customHeight="1" x14ac:dyDescent="0.25">
      <c r="B6369" s="9" t="s">
        <v>7659</v>
      </c>
      <c r="C6369" s="1">
        <v>1</v>
      </c>
      <c r="D6369" s="2" t="s">
        <v>9046</v>
      </c>
      <c r="E6369" s="16"/>
      <c r="F6369" s="16" t="str">
        <f>IF(INDEX(I.Electricity.ES5U7C4,1)="","",INDEX(I.Electricity.ES5U7C4,1))</f>
        <v/>
      </c>
      <c r="G6369" s="16"/>
      <c r="H6369" s="1" t="str">
        <f>IF(AND(I.Developer.ES5=TRUE,I.Facility.UnitCount&gt;=7,I.Developer.C4=TRUE,F6369=""),"Incomplete","Complete")</f>
        <v>Complete</v>
      </c>
      <c r="I6369" s="68" t="s">
        <v>7660</v>
      </c>
    </row>
    <row r="6370" spans="2:9" ht="15" customHeight="1" x14ac:dyDescent="0.25">
      <c r="B6370" s="9" t="s">
        <v>7659</v>
      </c>
      <c r="C6370" s="1">
        <v>2</v>
      </c>
      <c r="D6370" s="2" t="s">
        <v>9046</v>
      </c>
      <c r="E6370" s="16"/>
      <c r="F6370" s="16" t="str">
        <f>IF(INDEX(I.Electricity.ES5U7C4,2)="","",INDEX(I.Electricity.ES5U7C4,2))</f>
        <v/>
      </c>
      <c r="G6370" s="16"/>
      <c r="H6370" s="1" t="str">
        <f>IF(AND(I.Developer.ES5=TRUE,I.Facility.UnitCount&gt;=7,I.Developer.C4=TRUE,F6370=""),"Incomplete","Complete")</f>
        <v>Complete</v>
      </c>
      <c r="I6370" s="68" t="s">
        <v>7661</v>
      </c>
    </row>
    <row r="6371" spans="2:9" ht="15" customHeight="1" x14ac:dyDescent="0.25">
      <c r="B6371" s="7" t="s">
        <v>7659</v>
      </c>
      <c r="C6371" s="5">
        <v>3</v>
      </c>
      <c r="D6371" s="6" t="s">
        <v>9046</v>
      </c>
      <c r="E6371" s="76"/>
      <c r="F6371" s="76" t="str">
        <f>IF(INDEX(I.Electricity.ES5U7C4,3)="","",INDEX(I.Electricity.ES5U7C4,3))</f>
        <v/>
      </c>
      <c r="G6371" s="76"/>
      <c r="H6371" s="5" t="str">
        <f>IF(AND(I.Developer.ES5=TRUE,I.Facility.UnitCount&gt;=7,I.Developer.C4=TRUE,F6371=""),"Incomplete","Complete")</f>
        <v>Complete</v>
      </c>
      <c r="I6371" s="71" t="s">
        <v>7662</v>
      </c>
    </row>
    <row r="6372" spans="2:9" ht="15" customHeight="1" x14ac:dyDescent="0.25">
      <c r="B6372" s="9" t="s">
        <v>7663</v>
      </c>
      <c r="C6372" s="1">
        <v>1</v>
      </c>
      <c r="D6372" s="2" t="s">
        <v>9047</v>
      </c>
      <c r="E6372" s="16"/>
      <c r="F6372" s="16" t="str">
        <f>IF(INDEX(I.Electricity.ES5U8C4,1)="","",INDEX(I.Electricity.ES5U8C4,1))</f>
        <v/>
      </c>
      <c r="G6372" s="16"/>
      <c r="H6372" s="1" t="str">
        <f>IF(AND(I.Developer.ES5=TRUE,I.Facility.UnitCount&gt;=8,I.Developer.C4=TRUE,F6372=""),"Incomplete","Complete")</f>
        <v>Complete</v>
      </c>
      <c r="I6372" s="68" t="s">
        <v>7664</v>
      </c>
    </row>
    <row r="6373" spans="2:9" ht="15" customHeight="1" x14ac:dyDescent="0.25">
      <c r="B6373" s="9" t="s">
        <v>7663</v>
      </c>
      <c r="C6373" s="1">
        <v>2</v>
      </c>
      <c r="D6373" s="2" t="s">
        <v>9047</v>
      </c>
      <c r="E6373" s="16"/>
      <c r="F6373" s="16" t="str">
        <f>IF(INDEX(I.Electricity.ES5U8C4,2)="","",INDEX(I.Electricity.ES5U8C4,2))</f>
        <v/>
      </c>
      <c r="G6373" s="16"/>
      <c r="H6373" s="1" t="str">
        <f>IF(AND(I.Developer.ES5=TRUE,I.Facility.UnitCount&gt;=8,I.Developer.C4=TRUE,F6373=""),"Incomplete","Complete")</f>
        <v>Complete</v>
      </c>
      <c r="I6373" s="68" t="s">
        <v>7665</v>
      </c>
    </row>
    <row r="6374" spans="2:9" ht="15" customHeight="1" x14ac:dyDescent="0.25">
      <c r="B6374" s="7" t="s">
        <v>7663</v>
      </c>
      <c r="C6374" s="5">
        <v>3</v>
      </c>
      <c r="D6374" s="6" t="s">
        <v>9047</v>
      </c>
      <c r="E6374" s="76"/>
      <c r="F6374" s="76" t="str">
        <f>IF(INDEX(I.Electricity.ES5U8C4,3)="","",INDEX(I.Electricity.ES5U8C4,3))</f>
        <v/>
      </c>
      <c r="G6374" s="76"/>
      <c r="H6374" s="5" t="str">
        <f>IF(AND(I.Developer.ES5=TRUE,I.Facility.UnitCount&gt;=8,I.Developer.C4=TRUE,F6374=""),"Incomplete","Complete")</f>
        <v>Complete</v>
      </c>
      <c r="I6374" s="71" t="s">
        <v>7666</v>
      </c>
    </row>
    <row r="6375" spans="2:9" ht="15" customHeight="1" x14ac:dyDescent="0.25">
      <c r="B6375" s="9" t="s">
        <v>7667</v>
      </c>
      <c r="C6375" s="1">
        <v>1</v>
      </c>
      <c r="D6375" s="2" t="s">
        <v>9048</v>
      </c>
      <c r="E6375" s="16"/>
      <c r="F6375" s="16" t="str">
        <f>IF(INDEX(I.Electricity.ES5U9C4,1)="","",INDEX(I.Electricity.ES5U9C4,1))</f>
        <v/>
      </c>
      <c r="G6375" s="16"/>
      <c r="H6375" s="1" t="str">
        <f>IF(AND(I.Developer.ES5=TRUE,I.Facility.UnitCount&gt;=9,I.Developer.C4=TRUE,F6375=""),"Incomplete","Complete")</f>
        <v>Complete</v>
      </c>
      <c r="I6375" s="68" t="s">
        <v>7668</v>
      </c>
    </row>
    <row r="6376" spans="2:9" ht="15" customHeight="1" x14ac:dyDescent="0.25">
      <c r="B6376" s="9" t="s">
        <v>7667</v>
      </c>
      <c r="C6376" s="1">
        <v>2</v>
      </c>
      <c r="D6376" s="2" t="s">
        <v>9048</v>
      </c>
      <c r="E6376" s="16"/>
      <c r="F6376" s="16" t="str">
        <f>IF(INDEX(I.Electricity.ES5U9C4,2)="","",INDEX(I.Electricity.ES5U9C4,2))</f>
        <v/>
      </c>
      <c r="G6376" s="16"/>
      <c r="H6376" s="1" t="str">
        <f>IF(AND(I.Developer.ES5=TRUE,I.Facility.UnitCount&gt;=9,I.Developer.C4=TRUE,F6376=""),"Incomplete","Complete")</f>
        <v>Complete</v>
      </c>
      <c r="I6376" s="68" t="s">
        <v>7669</v>
      </c>
    </row>
    <row r="6377" spans="2:9" ht="15" customHeight="1" x14ac:dyDescent="0.25">
      <c r="B6377" s="7" t="s">
        <v>7667</v>
      </c>
      <c r="C6377" s="5">
        <v>3</v>
      </c>
      <c r="D6377" s="6" t="s">
        <v>9048</v>
      </c>
      <c r="E6377" s="76"/>
      <c r="F6377" s="76" t="str">
        <f>IF(INDEX(I.Electricity.ES5U9C4,3)="","",INDEX(I.Electricity.ES5U9C4,3))</f>
        <v/>
      </c>
      <c r="G6377" s="76"/>
      <c r="H6377" s="5" t="str">
        <f>IF(AND(I.Developer.ES5=TRUE,I.Facility.UnitCount&gt;=9,I.Developer.C4=TRUE,F6377=""),"Incomplete","Complete")</f>
        <v>Complete</v>
      </c>
      <c r="I6377" s="71" t="s">
        <v>7670</v>
      </c>
    </row>
    <row r="6378" spans="2:9" ht="15" customHeight="1" x14ac:dyDescent="0.25">
      <c r="B6378" s="9" t="s">
        <v>7671</v>
      </c>
      <c r="C6378" s="1">
        <v>1</v>
      </c>
      <c r="D6378" s="2" t="s">
        <v>9049</v>
      </c>
      <c r="E6378" s="16"/>
      <c r="F6378" s="16" t="str">
        <f>IF(INDEX(I.Electricity.ES5U10C4,1)="","",INDEX(I.Electricity.ES5U10C4,1))</f>
        <v/>
      </c>
      <c r="G6378" s="16"/>
      <c r="H6378" s="1" t="str">
        <f>IF(AND(I.Developer.ES5=TRUE,I.Facility.UnitCount&gt;=10,I.Developer.C4=TRUE,F6378=""),"Incomplete","Complete")</f>
        <v>Complete</v>
      </c>
      <c r="I6378" s="68" t="s">
        <v>7672</v>
      </c>
    </row>
    <row r="6379" spans="2:9" ht="15" customHeight="1" x14ac:dyDescent="0.25">
      <c r="B6379" s="9" t="s">
        <v>7671</v>
      </c>
      <c r="C6379" s="1">
        <v>2</v>
      </c>
      <c r="D6379" s="2" t="s">
        <v>9049</v>
      </c>
      <c r="E6379" s="16"/>
      <c r="F6379" s="16" t="str">
        <f>IF(INDEX(I.Electricity.ES5U10C4,2)="","",INDEX(I.Electricity.ES5U10C4,2))</f>
        <v/>
      </c>
      <c r="G6379" s="16"/>
      <c r="H6379" s="1" t="str">
        <f>IF(AND(I.Developer.ES5=TRUE,I.Facility.UnitCount&gt;=10,I.Developer.C4=TRUE,F6379=""),"Incomplete","Complete")</f>
        <v>Complete</v>
      </c>
      <c r="I6379" s="68" t="s">
        <v>7673</v>
      </c>
    </row>
    <row r="6380" spans="2:9" ht="15" customHeight="1" x14ac:dyDescent="0.25">
      <c r="B6380" s="7" t="s">
        <v>7671</v>
      </c>
      <c r="C6380" s="5">
        <v>3</v>
      </c>
      <c r="D6380" s="6" t="s">
        <v>9049</v>
      </c>
      <c r="E6380" s="76"/>
      <c r="F6380" s="76" t="str">
        <f>IF(INDEX(I.Electricity.ES5U10C4,3)="","",INDEX(I.Electricity.ES5U10C4,3))</f>
        <v/>
      </c>
      <c r="G6380" s="76"/>
      <c r="H6380" s="5" t="str">
        <f>IF(AND(I.Developer.ES5=TRUE,I.Facility.UnitCount&gt;=10,I.Developer.C4=TRUE,F6380=""),"Incomplete","Complete")</f>
        <v>Complete</v>
      </c>
      <c r="I6380" s="71" t="s">
        <v>7674</v>
      </c>
    </row>
    <row r="6381" spans="2:9" ht="15" customHeight="1" x14ac:dyDescent="0.25">
      <c r="B6381" s="9" t="s">
        <v>7675</v>
      </c>
      <c r="C6381" s="1">
        <v>1</v>
      </c>
      <c r="D6381" s="2" t="s">
        <v>9050</v>
      </c>
      <c r="E6381" s="16"/>
      <c r="F6381" s="16" t="str">
        <f>IF(INDEX(I.Electricity.ES5U11C4,1)="","",INDEX(I.Electricity.ES5U11C4,1))</f>
        <v/>
      </c>
      <c r="G6381" s="16"/>
      <c r="H6381" s="1" t="str">
        <f>IF(AND(I.Developer.ES5=TRUE,I.Facility.UnitCount&gt;=11,I.Developer.C4=TRUE,F6381=""),"Incomplete","Complete")</f>
        <v>Complete</v>
      </c>
      <c r="I6381" s="68" t="s">
        <v>7676</v>
      </c>
    </row>
    <row r="6382" spans="2:9" ht="15" customHeight="1" x14ac:dyDescent="0.25">
      <c r="B6382" s="9" t="s">
        <v>7675</v>
      </c>
      <c r="C6382" s="1">
        <v>2</v>
      </c>
      <c r="D6382" s="2" t="s">
        <v>9050</v>
      </c>
      <c r="E6382" s="16"/>
      <c r="F6382" s="16" t="str">
        <f>IF(INDEX(I.Electricity.ES5U11C4,2)="","",INDEX(I.Electricity.ES5U11C4,2))</f>
        <v/>
      </c>
      <c r="G6382" s="16"/>
      <c r="H6382" s="1" t="str">
        <f>IF(AND(I.Developer.ES5=TRUE,I.Facility.UnitCount&gt;=11,I.Developer.C4=TRUE,F6382=""),"Incomplete","Complete")</f>
        <v>Complete</v>
      </c>
      <c r="I6382" s="68" t="s">
        <v>7677</v>
      </c>
    </row>
    <row r="6383" spans="2:9" ht="15" customHeight="1" x14ac:dyDescent="0.25">
      <c r="B6383" s="7" t="s">
        <v>7675</v>
      </c>
      <c r="C6383" s="5">
        <v>3</v>
      </c>
      <c r="D6383" s="6" t="s">
        <v>9050</v>
      </c>
      <c r="E6383" s="76"/>
      <c r="F6383" s="76" t="str">
        <f>IF(INDEX(I.Electricity.ES5U11C4,3)="","",INDEX(I.Electricity.ES5U11C4,3))</f>
        <v/>
      </c>
      <c r="G6383" s="76"/>
      <c r="H6383" s="5" t="str">
        <f>IF(AND(I.Developer.ES5=TRUE,I.Facility.UnitCount&gt;=11,I.Developer.C4=TRUE,F6383=""),"Incomplete","Complete")</f>
        <v>Complete</v>
      </c>
      <c r="I6383" s="71" t="s">
        <v>7678</v>
      </c>
    </row>
    <row r="6384" spans="2:9" ht="15" customHeight="1" x14ac:dyDescent="0.25">
      <c r="B6384" s="9" t="s">
        <v>7679</v>
      </c>
      <c r="C6384" s="1">
        <v>1</v>
      </c>
      <c r="D6384" s="2" t="s">
        <v>9051</v>
      </c>
      <c r="E6384" s="16"/>
      <c r="F6384" s="16" t="str">
        <f>IF(INDEX(I.Electricity.ES5U12C4,1)="","",INDEX(I.Electricity.ES5U12C4,1))</f>
        <v/>
      </c>
      <c r="G6384" s="16"/>
      <c r="H6384" s="1" t="str">
        <f>IF(AND(I.Developer.ES5=TRUE,I.Facility.UnitCount&gt;=12,I.Developer.C4=TRUE,F6384=""),"Incomplete","Complete")</f>
        <v>Complete</v>
      </c>
      <c r="I6384" s="68" t="s">
        <v>7680</v>
      </c>
    </row>
    <row r="6385" spans="2:9" ht="15" customHeight="1" x14ac:dyDescent="0.25">
      <c r="B6385" s="9" t="s">
        <v>7679</v>
      </c>
      <c r="C6385" s="1">
        <v>2</v>
      </c>
      <c r="D6385" s="2" t="s">
        <v>9051</v>
      </c>
      <c r="E6385" s="16"/>
      <c r="F6385" s="16" t="str">
        <f>IF(INDEX(I.Electricity.ES5U12C4,2)="","",INDEX(I.Electricity.ES5U12C4,2))</f>
        <v/>
      </c>
      <c r="G6385" s="16"/>
      <c r="H6385" s="1" t="str">
        <f>IF(AND(I.Developer.ES5=TRUE,I.Facility.UnitCount&gt;=12,I.Developer.C4=TRUE,F6385=""),"Incomplete","Complete")</f>
        <v>Complete</v>
      </c>
      <c r="I6385" s="68" t="s">
        <v>7681</v>
      </c>
    </row>
    <row r="6386" spans="2:9" ht="15" customHeight="1" x14ac:dyDescent="0.25">
      <c r="B6386" s="7" t="s">
        <v>7679</v>
      </c>
      <c r="C6386" s="5">
        <v>3</v>
      </c>
      <c r="D6386" s="6" t="s">
        <v>9051</v>
      </c>
      <c r="E6386" s="76"/>
      <c r="F6386" s="76" t="str">
        <f>IF(INDEX(I.Electricity.ES5U12C4,3)="","",INDEX(I.Electricity.ES5U12C4,3))</f>
        <v/>
      </c>
      <c r="G6386" s="76"/>
      <c r="H6386" s="5" t="str">
        <f>IF(AND(I.Developer.ES5=TRUE,I.Facility.UnitCount&gt;=12,I.Developer.C4=TRUE,F6386=""),"Incomplete","Complete")</f>
        <v>Complete</v>
      </c>
      <c r="I6386" s="71" t="s">
        <v>7682</v>
      </c>
    </row>
    <row r="6387" spans="2:9" ht="15" customHeight="1" x14ac:dyDescent="0.25">
      <c r="B6387" s="9" t="s">
        <v>7683</v>
      </c>
      <c r="C6387" s="1">
        <v>1</v>
      </c>
      <c r="D6387" s="2" t="s">
        <v>9052</v>
      </c>
      <c r="E6387" s="16"/>
      <c r="F6387" s="16" t="str">
        <f>IF(INDEX(I.Electricity.ES5U13C4,1)="","",INDEX(I.Electricity.ES5U13C4,1))</f>
        <v/>
      </c>
      <c r="G6387" s="16"/>
      <c r="H6387" s="1" t="str">
        <f>IF(AND(I.Developer.ES5=TRUE,I.Facility.UnitCount&gt;=13,I.Developer.C4=TRUE,F6387=""),"Incomplete","Complete")</f>
        <v>Complete</v>
      </c>
      <c r="I6387" s="68" t="s">
        <v>7684</v>
      </c>
    </row>
    <row r="6388" spans="2:9" ht="15" customHeight="1" x14ac:dyDescent="0.25">
      <c r="B6388" s="9" t="s">
        <v>7683</v>
      </c>
      <c r="C6388" s="1">
        <v>2</v>
      </c>
      <c r="D6388" s="2" t="s">
        <v>9052</v>
      </c>
      <c r="E6388" s="16"/>
      <c r="F6388" s="16" t="str">
        <f>IF(INDEX(I.Electricity.ES5U13C4,2)="","",INDEX(I.Electricity.ES5U13C4,2))</f>
        <v/>
      </c>
      <c r="G6388" s="16"/>
      <c r="H6388" s="1" t="str">
        <f>IF(AND(I.Developer.ES5=TRUE,I.Facility.UnitCount&gt;=13,I.Developer.C4=TRUE,F6388=""),"Incomplete","Complete")</f>
        <v>Complete</v>
      </c>
      <c r="I6388" s="68" t="s">
        <v>7685</v>
      </c>
    </row>
    <row r="6389" spans="2:9" ht="15" customHeight="1" x14ac:dyDescent="0.25">
      <c r="B6389" s="7" t="s">
        <v>7683</v>
      </c>
      <c r="C6389" s="5">
        <v>3</v>
      </c>
      <c r="D6389" s="6" t="s">
        <v>9052</v>
      </c>
      <c r="E6389" s="76"/>
      <c r="F6389" s="76" t="str">
        <f>IF(INDEX(I.Electricity.ES5U13C4,3)="","",INDEX(I.Electricity.ES5U13C4,3))</f>
        <v/>
      </c>
      <c r="G6389" s="76"/>
      <c r="H6389" s="5" t="str">
        <f>IF(AND(I.Developer.ES5=TRUE,I.Facility.UnitCount&gt;=13,I.Developer.C4=TRUE,F6389=""),"Incomplete","Complete")</f>
        <v>Complete</v>
      </c>
      <c r="I6389" s="71" t="s">
        <v>7686</v>
      </c>
    </row>
    <row r="6390" spans="2:9" ht="15" customHeight="1" x14ac:dyDescent="0.25">
      <c r="B6390" s="9" t="s">
        <v>7687</v>
      </c>
      <c r="C6390" s="1">
        <v>1</v>
      </c>
      <c r="D6390" s="2" t="s">
        <v>9053</v>
      </c>
      <c r="E6390" s="16"/>
      <c r="F6390" s="16" t="str">
        <f>IF(INDEX(I.Electricity.ES5U14C4,1)="","",INDEX(I.Electricity.ES5U14C4,1))</f>
        <v/>
      </c>
      <c r="G6390" s="16"/>
      <c r="H6390" s="1" t="str">
        <f>IF(AND(I.Developer.ES5=TRUE,I.Facility.UnitCount&gt;=14,I.Developer.C4=TRUE,F6390=""),"Incomplete","Complete")</f>
        <v>Complete</v>
      </c>
      <c r="I6390" s="68" t="s">
        <v>7688</v>
      </c>
    </row>
    <row r="6391" spans="2:9" ht="15" customHeight="1" x14ac:dyDescent="0.25">
      <c r="B6391" s="9" t="s">
        <v>7687</v>
      </c>
      <c r="C6391" s="1">
        <v>2</v>
      </c>
      <c r="D6391" s="2" t="s">
        <v>9053</v>
      </c>
      <c r="E6391" s="16"/>
      <c r="F6391" s="16" t="str">
        <f>IF(INDEX(I.Electricity.ES5U14C4,2)="","",INDEX(I.Electricity.ES5U14C4,2))</f>
        <v/>
      </c>
      <c r="G6391" s="16"/>
      <c r="H6391" s="1" t="str">
        <f>IF(AND(I.Developer.ES5=TRUE,I.Facility.UnitCount&gt;=14,I.Developer.C4=TRUE,F6391=""),"Incomplete","Complete")</f>
        <v>Complete</v>
      </c>
      <c r="I6391" s="68" t="s">
        <v>7689</v>
      </c>
    </row>
    <row r="6392" spans="2:9" ht="15" customHeight="1" x14ac:dyDescent="0.25">
      <c r="B6392" s="7" t="s">
        <v>7687</v>
      </c>
      <c r="C6392" s="5">
        <v>3</v>
      </c>
      <c r="D6392" s="6" t="s">
        <v>9053</v>
      </c>
      <c r="E6392" s="76"/>
      <c r="F6392" s="76" t="str">
        <f>IF(INDEX(I.Electricity.ES5U14C4,3)="","",INDEX(I.Electricity.ES5U14C4,3))</f>
        <v/>
      </c>
      <c r="G6392" s="76"/>
      <c r="H6392" s="5" t="str">
        <f>IF(AND(I.Developer.ES5=TRUE,I.Facility.UnitCount&gt;=14,I.Developer.C4=TRUE,F6392=""),"Incomplete","Complete")</f>
        <v>Complete</v>
      </c>
      <c r="I6392" s="71" t="s">
        <v>7690</v>
      </c>
    </row>
    <row r="6393" spans="2:9" ht="15" customHeight="1" x14ac:dyDescent="0.25">
      <c r="B6393" s="9" t="s">
        <v>7691</v>
      </c>
      <c r="C6393" s="1">
        <v>1</v>
      </c>
      <c r="D6393" s="2" t="s">
        <v>9054</v>
      </c>
      <c r="E6393" s="16"/>
      <c r="F6393" s="16" t="str">
        <f>IF(INDEX(I.Electricity.ES5U15C4,1)="","",INDEX(I.Electricity.ES5U15C4,1))</f>
        <v/>
      </c>
      <c r="G6393" s="16"/>
      <c r="H6393" s="1" t="str">
        <f>IF(AND(I.Developer.ES5=TRUE,I.Facility.UnitCount&gt;=15,I.Developer.C4=TRUE,F6393=""),"Incomplete","Complete")</f>
        <v>Complete</v>
      </c>
      <c r="I6393" s="68" t="s">
        <v>7692</v>
      </c>
    </row>
    <row r="6394" spans="2:9" ht="15" customHeight="1" x14ac:dyDescent="0.25">
      <c r="B6394" s="9" t="s">
        <v>7691</v>
      </c>
      <c r="C6394" s="1">
        <v>2</v>
      </c>
      <c r="D6394" s="2" t="s">
        <v>9054</v>
      </c>
      <c r="E6394" s="16"/>
      <c r="F6394" s="16" t="str">
        <f>IF(INDEX(I.Electricity.ES5U15C4,2)="","",INDEX(I.Electricity.ES5U15C4,2))</f>
        <v/>
      </c>
      <c r="G6394" s="16"/>
      <c r="H6394" s="1" t="str">
        <f>IF(AND(I.Developer.ES5=TRUE,I.Facility.UnitCount&gt;=15,I.Developer.C4=TRUE,F6394=""),"Incomplete","Complete")</f>
        <v>Complete</v>
      </c>
      <c r="I6394" s="68" t="s">
        <v>7693</v>
      </c>
    </row>
    <row r="6395" spans="2:9" ht="15" customHeight="1" x14ac:dyDescent="0.25">
      <c r="B6395" s="7" t="s">
        <v>7691</v>
      </c>
      <c r="C6395" s="5">
        <v>3</v>
      </c>
      <c r="D6395" s="6" t="s">
        <v>9054</v>
      </c>
      <c r="E6395" s="76"/>
      <c r="F6395" s="76" t="str">
        <f>IF(INDEX(I.Electricity.ES5U15C4,3)="","",INDEX(I.Electricity.ES5U15C4,3))</f>
        <v/>
      </c>
      <c r="G6395" s="76"/>
      <c r="H6395" s="5" t="str">
        <f>IF(AND(I.Developer.ES5=TRUE,I.Facility.UnitCount&gt;=15,I.Developer.C4=TRUE,F6395=""),"Incomplete","Complete")</f>
        <v>Complete</v>
      </c>
      <c r="I6395" s="71" t="s">
        <v>7694</v>
      </c>
    </row>
    <row r="6396" spans="2:9" ht="15" customHeight="1" x14ac:dyDescent="0.25">
      <c r="B6396" s="9" t="s">
        <v>7695</v>
      </c>
      <c r="C6396" s="1">
        <v>1</v>
      </c>
      <c r="D6396" s="2" t="s">
        <v>9055</v>
      </c>
      <c r="E6396" s="16"/>
      <c r="F6396" s="16" t="str">
        <f>IF(INDEX(I.Electricity.ES5U16C4,1)="","",INDEX(I.Electricity.ES5U16C4,1))</f>
        <v/>
      </c>
      <c r="G6396" s="16"/>
      <c r="H6396" s="1" t="str">
        <f>IF(AND(I.Developer.ES5=TRUE,I.Facility.UnitCount&gt;=16,I.Developer.C4=TRUE,F6396=""),"Incomplete","Complete")</f>
        <v>Complete</v>
      </c>
      <c r="I6396" s="68" t="s">
        <v>7696</v>
      </c>
    </row>
    <row r="6397" spans="2:9" ht="15" customHeight="1" x14ac:dyDescent="0.25">
      <c r="B6397" s="9" t="s">
        <v>7695</v>
      </c>
      <c r="C6397" s="1">
        <v>2</v>
      </c>
      <c r="D6397" s="2" t="s">
        <v>9055</v>
      </c>
      <c r="E6397" s="16"/>
      <c r="F6397" s="16" t="str">
        <f>IF(INDEX(I.Electricity.ES5U16C4,2)="","",INDEX(I.Electricity.ES5U16C4,2))</f>
        <v/>
      </c>
      <c r="G6397" s="16"/>
      <c r="H6397" s="1" t="str">
        <f>IF(AND(I.Developer.ES5=TRUE,I.Facility.UnitCount&gt;=16,I.Developer.C4=TRUE,F6397=""),"Incomplete","Complete")</f>
        <v>Complete</v>
      </c>
      <c r="I6397" s="68" t="s">
        <v>7697</v>
      </c>
    </row>
    <row r="6398" spans="2:9" ht="15" customHeight="1" x14ac:dyDescent="0.25">
      <c r="B6398" s="7" t="s">
        <v>7695</v>
      </c>
      <c r="C6398" s="5">
        <v>3</v>
      </c>
      <c r="D6398" s="6" t="s">
        <v>9055</v>
      </c>
      <c r="E6398" s="76"/>
      <c r="F6398" s="76" t="str">
        <f>IF(INDEX(I.Electricity.ES5U16C4,3)="","",INDEX(I.Electricity.ES5U16C4,3))</f>
        <v/>
      </c>
      <c r="G6398" s="76"/>
      <c r="H6398" s="5" t="str">
        <f>IF(AND(I.Developer.ES5=TRUE,I.Facility.UnitCount&gt;=16,I.Developer.C4=TRUE,F6398=""),"Incomplete","Complete")</f>
        <v>Complete</v>
      </c>
      <c r="I6398" s="71" t="s">
        <v>7698</v>
      </c>
    </row>
    <row r="6399" spans="2:9" ht="15" customHeight="1" x14ac:dyDescent="0.25">
      <c r="B6399" s="9" t="s">
        <v>7699</v>
      </c>
      <c r="C6399" s="1">
        <v>1</v>
      </c>
      <c r="D6399" s="2" t="s">
        <v>9056</v>
      </c>
      <c r="E6399" s="16"/>
      <c r="F6399" s="16" t="str">
        <f>IF(INDEX(I.Electricity.ES5U17C4,1)="","",INDEX(I.Electricity.ES5U17C4,1))</f>
        <v/>
      </c>
      <c r="G6399" s="16"/>
      <c r="H6399" s="1" t="str">
        <f>IF(AND(I.Developer.ES5=TRUE,I.Facility.UnitCount&gt;=17,I.Developer.C4=TRUE,F6399=""),"Incomplete","Complete")</f>
        <v>Complete</v>
      </c>
      <c r="I6399" s="68" t="s">
        <v>7700</v>
      </c>
    </row>
    <row r="6400" spans="2:9" ht="15" customHeight="1" x14ac:dyDescent="0.25">
      <c r="B6400" s="9" t="s">
        <v>7699</v>
      </c>
      <c r="C6400" s="1">
        <v>2</v>
      </c>
      <c r="D6400" s="2" t="s">
        <v>9056</v>
      </c>
      <c r="E6400" s="16"/>
      <c r="F6400" s="16" t="str">
        <f>IF(INDEX(I.Electricity.ES5U17C4,2)="","",INDEX(I.Electricity.ES5U17C4,2))</f>
        <v/>
      </c>
      <c r="G6400" s="16"/>
      <c r="H6400" s="1" t="str">
        <f>IF(AND(I.Developer.ES5=TRUE,I.Facility.UnitCount&gt;=17,I.Developer.C4=TRUE,F6400=""),"Incomplete","Complete")</f>
        <v>Complete</v>
      </c>
      <c r="I6400" s="68" t="s">
        <v>7701</v>
      </c>
    </row>
    <row r="6401" spans="2:9" ht="15" customHeight="1" x14ac:dyDescent="0.25">
      <c r="B6401" s="7" t="s">
        <v>7699</v>
      </c>
      <c r="C6401" s="5">
        <v>3</v>
      </c>
      <c r="D6401" s="6" t="s">
        <v>9056</v>
      </c>
      <c r="E6401" s="76"/>
      <c r="F6401" s="76" t="str">
        <f>IF(INDEX(I.Electricity.ES5U17C4,3)="","",INDEX(I.Electricity.ES5U17C4,3))</f>
        <v/>
      </c>
      <c r="G6401" s="76"/>
      <c r="H6401" s="5" t="str">
        <f>IF(AND(I.Developer.ES5=TRUE,I.Facility.UnitCount&gt;=17,I.Developer.C4=TRUE,F6401=""),"Incomplete","Complete")</f>
        <v>Complete</v>
      </c>
      <c r="I6401" s="71" t="s">
        <v>7702</v>
      </c>
    </row>
    <row r="6402" spans="2:9" ht="15" customHeight="1" x14ac:dyDescent="0.25">
      <c r="B6402" s="9" t="s">
        <v>7703</v>
      </c>
      <c r="C6402" s="1">
        <v>1</v>
      </c>
      <c r="D6402" s="2" t="s">
        <v>9057</v>
      </c>
      <c r="E6402" s="16"/>
      <c r="F6402" s="16" t="str">
        <f>IF(INDEX(I.Electricity.ES5U18C4,1)="","",INDEX(I.Electricity.ES5U18C4,1))</f>
        <v/>
      </c>
      <c r="G6402" s="16"/>
      <c r="H6402" s="1" t="str">
        <f>IF(AND(I.Developer.ES5=TRUE,I.Facility.UnitCount&gt;=18,I.Developer.C4=TRUE,F6402=""),"Incomplete","Complete")</f>
        <v>Complete</v>
      </c>
      <c r="I6402" s="68" t="s">
        <v>7704</v>
      </c>
    </row>
    <row r="6403" spans="2:9" ht="15" customHeight="1" x14ac:dyDescent="0.25">
      <c r="B6403" s="9" t="s">
        <v>7703</v>
      </c>
      <c r="C6403" s="1">
        <v>2</v>
      </c>
      <c r="D6403" s="2" t="s">
        <v>9057</v>
      </c>
      <c r="E6403" s="16"/>
      <c r="F6403" s="16" t="str">
        <f>IF(INDEX(I.Electricity.ES5U18C4,2)="","",INDEX(I.Electricity.ES5U18C4,2))</f>
        <v/>
      </c>
      <c r="G6403" s="16"/>
      <c r="H6403" s="1" t="str">
        <f>IF(AND(I.Developer.ES5=TRUE,I.Facility.UnitCount&gt;=18,I.Developer.C4=TRUE,F6403=""),"Incomplete","Complete")</f>
        <v>Complete</v>
      </c>
      <c r="I6403" s="68" t="s">
        <v>7705</v>
      </c>
    </row>
    <row r="6404" spans="2:9" ht="15" customHeight="1" x14ac:dyDescent="0.25">
      <c r="B6404" s="7" t="s">
        <v>7703</v>
      </c>
      <c r="C6404" s="5">
        <v>3</v>
      </c>
      <c r="D6404" s="6" t="s">
        <v>9057</v>
      </c>
      <c r="E6404" s="76"/>
      <c r="F6404" s="76" t="str">
        <f>IF(INDEX(I.Electricity.ES5U18C4,3)="","",INDEX(I.Electricity.ES5U18C4,3))</f>
        <v/>
      </c>
      <c r="G6404" s="76"/>
      <c r="H6404" s="5" t="str">
        <f>IF(AND(I.Developer.ES5=TRUE,I.Facility.UnitCount&gt;=18,I.Developer.C4=TRUE,F6404=""),"Incomplete","Complete")</f>
        <v>Complete</v>
      </c>
      <c r="I6404" s="71" t="s">
        <v>7706</v>
      </c>
    </row>
    <row r="6405" spans="2:9" ht="15" customHeight="1" x14ac:dyDescent="0.25">
      <c r="B6405" s="9" t="s">
        <v>7707</v>
      </c>
      <c r="C6405" s="1">
        <v>1</v>
      </c>
      <c r="D6405" s="2" t="s">
        <v>9058</v>
      </c>
      <c r="E6405" s="16"/>
      <c r="F6405" s="16" t="str">
        <f>IF(INDEX(I.Electricity.ES5U19C4,1)="","",INDEX(I.Electricity.ES5U19C4,1))</f>
        <v/>
      </c>
      <c r="G6405" s="16"/>
      <c r="H6405" s="1" t="str">
        <f>IF(AND(I.Developer.ES5=TRUE,I.Facility.UnitCount&gt;=19,I.Developer.C4=TRUE,F6405=""),"Incomplete","Complete")</f>
        <v>Complete</v>
      </c>
      <c r="I6405" s="68" t="s">
        <v>7708</v>
      </c>
    </row>
    <row r="6406" spans="2:9" ht="15" customHeight="1" x14ac:dyDescent="0.25">
      <c r="B6406" s="9" t="s">
        <v>7707</v>
      </c>
      <c r="C6406" s="1">
        <v>2</v>
      </c>
      <c r="D6406" s="2" t="s">
        <v>9058</v>
      </c>
      <c r="E6406" s="16"/>
      <c r="F6406" s="16" t="str">
        <f>IF(INDEX(I.Electricity.ES5U19C4,2)="","",INDEX(I.Electricity.ES5U19C4,2))</f>
        <v/>
      </c>
      <c r="G6406" s="16"/>
      <c r="H6406" s="1" t="str">
        <f>IF(AND(I.Developer.ES5=TRUE,I.Facility.UnitCount&gt;=19,I.Developer.C4=TRUE,F6406=""),"Incomplete","Complete")</f>
        <v>Complete</v>
      </c>
      <c r="I6406" s="68" t="s">
        <v>7709</v>
      </c>
    </row>
    <row r="6407" spans="2:9" ht="15" customHeight="1" x14ac:dyDescent="0.25">
      <c r="B6407" s="7" t="s">
        <v>7707</v>
      </c>
      <c r="C6407" s="5">
        <v>3</v>
      </c>
      <c r="D6407" s="6" t="s">
        <v>9058</v>
      </c>
      <c r="E6407" s="76"/>
      <c r="F6407" s="76" t="str">
        <f>IF(INDEX(I.Electricity.ES5U19C4,3)="","",INDEX(I.Electricity.ES5U19C4,3))</f>
        <v/>
      </c>
      <c r="G6407" s="76"/>
      <c r="H6407" s="5" t="str">
        <f>IF(AND(I.Developer.ES5=TRUE,I.Facility.UnitCount&gt;=19,I.Developer.C4=TRUE,F6407=""),"Incomplete","Complete")</f>
        <v>Complete</v>
      </c>
      <c r="I6407" s="71" t="s">
        <v>7710</v>
      </c>
    </row>
    <row r="6408" spans="2:9" ht="15" customHeight="1" x14ac:dyDescent="0.25">
      <c r="B6408" s="9" t="s">
        <v>7711</v>
      </c>
      <c r="C6408" s="1">
        <v>1</v>
      </c>
      <c r="D6408" s="2" t="s">
        <v>9059</v>
      </c>
      <c r="E6408" s="16"/>
      <c r="F6408" s="16" t="str">
        <f>IF(INDEX(I.Electricity.ES5U20C4,1)="","",INDEX(I.Electricity.ES5U20C4,1))</f>
        <v/>
      </c>
      <c r="G6408" s="16"/>
      <c r="H6408" s="1" t="str">
        <f>IF(AND(I.Developer.ES5=TRUE,I.Facility.UnitCount&gt;=20,I.Developer.C4=TRUE,F6408=""),"Incomplete","Complete")</f>
        <v>Complete</v>
      </c>
      <c r="I6408" s="68" t="s">
        <v>7712</v>
      </c>
    </row>
    <row r="6409" spans="2:9" ht="15" customHeight="1" x14ac:dyDescent="0.25">
      <c r="B6409" s="9" t="s">
        <v>7711</v>
      </c>
      <c r="C6409" s="1">
        <v>2</v>
      </c>
      <c r="D6409" s="2" t="s">
        <v>9059</v>
      </c>
      <c r="E6409" s="16"/>
      <c r="F6409" s="16" t="str">
        <f>IF(INDEX(I.Electricity.ES5U20C4,2)="","",INDEX(I.Electricity.ES5U20C4,2))</f>
        <v/>
      </c>
      <c r="G6409" s="16"/>
      <c r="H6409" s="1" t="str">
        <f>IF(AND(I.Developer.ES5=TRUE,I.Facility.UnitCount&gt;=20,I.Developer.C4=TRUE,F6409=""),"Incomplete","Complete")</f>
        <v>Complete</v>
      </c>
      <c r="I6409" s="68" t="s">
        <v>7713</v>
      </c>
    </row>
    <row r="6410" spans="2:9" ht="15" customHeight="1" x14ac:dyDescent="0.25">
      <c r="B6410" s="7" t="s">
        <v>7711</v>
      </c>
      <c r="C6410" s="5">
        <v>3</v>
      </c>
      <c r="D6410" s="6" t="s">
        <v>9059</v>
      </c>
      <c r="E6410" s="76"/>
      <c r="F6410" s="76" t="str">
        <f>IF(INDEX(I.Electricity.ES5U20C4,3)="","",INDEX(I.Electricity.ES5U20C4,3))</f>
        <v/>
      </c>
      <c r="G6410" s="76"/>
      <c r="H6410" s="5" t="str">
        <f>IF(AND(I.Developer.ES5=TRUE,I.Facility.UnitCount&gt;=20,I.Developer.C4=TRUE,F6410=""),"Incomplete","Complete")</f>
        <v>Complete</v>
      </c>
      <c r="I6410" s="71" t="s">
        <v>7714</v>
      </c>
    </row>
    <row r="6411" spans="2:9" ht="15" customHeight="1" x14ac:dyDescent="0.25">
      <c r="B6411" s="9" t="s">
        <v>7715</v>
      </c>
      <c r="C6411" s="1">
        <v>1</v>
      </c>
      <c r="D6411" s="2" t="s">
        <v>9060</v>
      </c>
      <c r="E6411" s="16"/>
      <c r="F6411" s="16" t="str">
        <f>IF(INDEX(I.Electricity.ES5U1C5,1)="","",INDEX(I.Electricity.ES5U1C5,1))</f>
        <v/>
      </c>
      <c r="G6411" s="16"/>
      <c r="H6411" s="1" t="str">
        <f>IF(AND(I.Developer.ES5=TRUE,I.Facility.UnitCount&gt;=1,I.Developer.C5=TRUE,F6411=""),"Incomplete","Complete")</f>
        <v>Complete</v>
      </c>
      <c r="I6411" s="68" t="s">
        <v>7716</v>
      </c>
    </row>
    <row r="6412" spans="2:9" ht="15" customHeight="1" x14ac:dyDescent="0.25">
      <c r="B6412" s="9" t="s">
        <v>7715</v>
      </c>
      <c r="C6412" s="1">
        <v>2</v>
      </c>
      <c r="D6412" s="2" t="s">
        <v>9060</v>
      </c>
      <c r="E6412" s="16"/>
      <c r="F6412" s="16" t="str">
        <f>IF(INDEX(I.Electricity.ES5U1C5,2)="","",INDEX(I.Electricity.ES5U1C5,2))</f>
        <v/>
      </c>
      <c r="G6412" s="16"/>
      <c r="H6412" s="1" t="str">
        <f>IF(AND(I.Developer.ES5=TRUE,I.Facility.UnitCount&gt;=1,I.Developer.C5=TRUE,F6412=""),"Incomplete","Complete")</f>
        <v>Complete</v>
      </c>
      <c r="I6412" s="68" t="s">
        <v>7717</v>
      </c>
    </row>
    <row r="6413" spans="2:9" ht="15" customHeight="1" x14ac:dyDescent="0.25">
      <c r="B6413" s="7" t="s">
        <v>7715</v>
      </c>
      <c r="C6413" s="5">
        <v>3</v>
      </c>
      <c r="D6413" s="6" t="s">
        <v>9060</v>
      </c>
      <c r="E6413" s="76"/>
      <c r="F6413" s="76" t="str">
        <f>IF(INDEX(I.Electricity.ES5U1C5,3)="","",INDEX(I.Electricity.ES5U1C5,3))</f>
        <v/>
      </c>
      <c r="G6413" s="76"/>
      <c r="H6413" s="5" t="str">
        <f>IF(AND(I.Developer.ES5=TRUE,I.Facility.UnitCount&gt;=1,I.Developer.C5=TRUE,F6413=""),"Incomplete","Complete")</f>
        <v>Complete</v>
      </c>
      <c r="I6413" s="71" t="s">
        <v>7718</v>
      </c>
    </row>
    <row r="6414" spans="2:9" ht="15" customHeight="1" x14ac:dyDescent="0.25">
      <c r="B6414" s="9" t="s">
        <v>7719</v>
      </c>
      <c r="C6414" s="1">
        <v>1</v>
      </c>
      <c r="D6414" s="2" t="s">
        <v>9061</v>
      </c>
      <c r="E6414" s="16"/>
      <c r="F6414" s="16" t="str">
        <f>IF(INDEX(I.Electricity.ES5U2C5,1)="","",INDEX(I.Electricity.ES5U2C5,1))</f>
        <v/>
      </c>
      <c r="G6414" s="16"/>
      <c r="H6414" s="1" t="str">
        <f>IF(AND(I.Developer.ES5=TRUE,I.Facility.UnitCount&gt;=2,I.Developer.C5=TRUE,F6414=""),"Incomplete","Complete")</f>
        <v>Complete</v>
      </c>
      <c r="I6414" s="68" t="s">
        <v>7720</v>
      </c>
    </row>
    <row r="6415" spans="2:9" ht="15" customHeight="1" x14ac:dyDescent="0.25">
      <c r="B6415" s="9" t="s">
        <v>7719</v>
      </c>
      <c r="C6415" s="1">
        <v>2</v>
      </c>
      <c r="D6415" s="2" t="s">
        <v>9061</v>
      </c>
      <c r="E6415" s="16"/>
      <c r="F6415" s="16" t="str">
        <f>IF(INDEX(I.Electricity.ES5U2C5,2)="","",INDEX(I.Electricity.ES5U2C5,2))</f>
        <v/>
      </c>
      <c r="G6415" s="16"/>
      <c r="H6415" s="1" t="str">
        <f>IF(AND(I.Developer.ES5=TRUE,I.Facility.UnitCount&gt;=2,I.Developer.C5=TRUE,F6415=""),"Incomplete","Complete")</f>
        <v>Complete</v>
      </c>
      <c r="I6415" s="68" t="s">
        <v>7721</v>
      </c>
    </row>
    <row r="6416" spans="2:9" ht="15" customHeight="1" x14ac:dyDescent="0.25">
      <c r="B6416" s="7" t="s">
        <v>7719</v>
      </c>
      <c r="C6416" s="5">
        <v>3</v>
      </c>
      <c r="D6416" s="6" t="s">
        <v>9061</v>
      </c>
      <c r="E6416" s="76"/>
      <c r="F6416" s="76" t="str">
        <f>IF(INDEX(I.Electricity.ES5U2C5,3)="","",INDEX(I.Electricity.ES5U2C5,3))</f>
        <v/>
      </c>
      <c r="G6416" s="76"/>
      <c r="H6416" s="5" t="str">
        <f>IF(AND(I.Developer.ES5=TRUE,I.Facility.UnitCount&gt;=2,I.Developer.C5=TRUE,F6416=""),"Incomplete","Complete")</f>
        <v>Complete</v>
      </c>
      <c r="I6416" s="71" t="s">
        <v>7722</v>
      </c>
    </row>
    <row r="6417" spans="2:9" ht="15" customHeight="1" x14ac:dyDescent="0.25">
      <c r="B6417" s="9" t="s">
        <v>7723</v>
      </c>
      <c r="C6417" s="1">
        <v>1</v>
      </c>
      <c r="D6417" s="2" t="s">
        <v>9062</v>
      </c>
      <c r="E6417" s="16"/>
      <c r="F6417" s="16" t="str">
        <f>IF(INDEX(I.Electricity.ES5U3C5,1)="","",INDEX(I.Electricity.ES5U3C5,1))</f>
        <v/>
      </c>
      <c r="G6417" s="16"/>
      <c r="H6417" s="1" t="str">
        <f>IF(AND(I.Developer.ES5=TRUE,I.Facility.UnitCount&gt;=3,I.Developer.C5=TRUE,F6417=""),"Incomplete","Complete")</f>
        <v>Complete</v>
      </c>
      <c r="I6417" s="68" t="s">
        <v>7724</v>
      </c>
    </row>
    <row r="6418" spans="2:9" ht="15" customHeight="1" x14ac:dyDescent="0.25">
      <c r="B6418" s="9" t="s">
        <v>7723</v>
      </c>
      <c r="C6418" s="1">
        <v>2</v>
      </c>
      <c r="D6418" s="2" t="s">
        <v>9062</v>
      </c>
      <c r="E6418" s="16"/>
      <c r="F6418" s="16" t="str">
        <f>IF(INDEX(I.Electricity.ES5U3C5,2)="","",INDEX(I.Electricity.ES5U3C5,2))</f>
        <v/>
      </c>
      <c r="G6418" s="16"/>
      <c r="H6418" s="1" t="str">
        <f>IF(AND(I.Developer.ES5=TRUE,I.Facility.UnitCount&gt;=3,I.Developer.C5=TRUE,F6418=""),"Incomplete","Complete")</f>
        <v>Complete</v>
      </c>
      <c r="I6418" s="68" t="s">
        <v>7725</v>
      </c>
    </row>
    <row r="6419" spans="2:9" ht="15" customHeight="1" x14ac:dyDescent="0.25">
      <c r="B6419" s="7" t="s">
        <v>7723</v>
      </c>
      <c r="C6419" s="5">
        <v>3</v>
      </c>
      <c r="D6419" s="6" t="s">
        <v>9062</v>
      </c>
      <c r="E6419" s="76"/>
      <c r="F6419" s="76" t="str">
        <f>IF(INDEX(I.Electricity.ES5U3C5,3)="","",INDEX(I.Electricity.ES5U3C5,3))</f>
        <v/>
      </c>
      <c r="G6419" s="76"/>
      <c r="H6419" s="5" t="str">
        <f>IF(AND(I.Developer.ES5=TRUE,I.Facility.UnitCount&gt;=3,I.Developer.C5=TRUE,F6419=""),"Incomplete","Complete")</f>
        <v>Complete</v>
      </c>
      <c r="I6419" s="71" t="s">
        <v>7726</v>
      </c>
    </row>
    <row r="6420" spans="2:9" ht="15" customHeight="1" x14ac:dyDescent="0.25">
      <c r="B6420" s="9" t="s">
        <v>7727</v>
      </c>
      <c r="C6420" s="1">
        <v>1</v>
      </c>
      <c r="D6420" s="2" t="s">
        <v>9063</v>
      </c>
      <c r="E6420" s="16"/>
      <c r="F6420" s="16" t="str">
        <f>IF(INDEX(I.Electricity.ES5U4C5,1)="","",INDEX(I.Electricity.ES5U4C5,1))</f>
        <v/>
      </c>
      <c r="G6420" s="16"/>
      <c r="H6420" s="1" t="str">
        <f>IF(AND(I.Developer.ES5=TRUE,I.Facility.UnitCount&gt;=4,I.Developer.C5=TRUE,F6420=""),"Incomplete","Complete")</f>
        <v>Complete</v>
      </c>
      <c r="I6420" s="68" t="s">
        <v>7728</v>
      </c>
    </row>
    <row r="6421" spans="2:9" ht="15" customHeight="1" x14ac:dyDescent="0.25">
      <c r="B6421" s="9" t="s">
        <v>7727</v>
      </c>
      <c r="C6421" s="1">
        <v>2</v>
      </c>
      <c r="D6421" s="2" t="s">
        <v>9063</v>
      </c>
      <c r="E6421" s="16"/>
      <c r="F6421" s="16" t="str">
        <f>IF(INDEX(I.Electricity.ES5U4C5,2)="","",INDEX(I.Electricity.ES5U4C5,2))</f>
        <v/>
      </c>
      <c r="G6421" s="16"/>
      <c r="H6421" s="1" t="str">
        <f>IF(AND(I.Developer.ES5=TRUE,I.Facility.UnitCount&gt;=4,I.Developer.C5=TRUE,F6421=""),"Incomplete","Complete")</f>
        <v>Complete</v>
      </c>
      <c r="I6421" s="68" t="s">
        <v>7729</v>
      </c>
    </row>
    <row r="6422" spans="2:9" ht="15" customHeight="1" x14ac:dyDescent="0.25">
      <c r="B6422" s="7" t="s">
        <v>7727</v>
      </c>
      <c r="C6422" s="5">
        <v>3</v>
      </c>
      <c r="D6422" s="6" t="s">
        <v>9063</v>
      </c>
      <c r="E6422" s="76"/>
      <c r="F6422" s="76" t="str">
        <f>IF(INDEX(I.Electricity.ES5U4C5,3)="","",INDEX(I.Electricity.ES5U4C5,3))</f>
        <v/>
      </c>
      <c r="G6422" s="76"/>
      <c r="H6422" s="5" t="str">
        <f>IF(AND(I.Developer.ES5=TRUE,I.Facility.UnitCount&gt;=4,I.Developer.C5=TRUE,F6422=""),"Incomplete","Complete")</f>
        <v>Complete</v>
      </c>
      <c r="I6422" s="71" t="s">
        <v>7730</v>
      </c>
    </row>
    <row r="6423" spans="2:9" ht="15" customHeight="1" x14ac:dyDescent="0.25">
      <c r="B6423" s="9" t="s">
        <v>7731</v>
      </c>
      <c r="C6423" s="1">
        <v>1</v>
      </c>
      <c r="D6423" s="2" t="s">
        <v>9064</v>
      </c>
      <c r="E6423" s="16"/>
      <c r="F6423" s="16" t="str">
        <f>IF(INDEX(I.Electricity.ES5U5C5,1)="","",INDEX(I.Electricity.ES5U5C5,1))</f>
        <v/>
      </c>
      <c r="G6423" s="16"/>
      <c r="H6423" s="1" t="str">
        <f>IF(AND(I.Developer.ES5=TRUE,I.Facility.UnitCount&gt;=5,I.Developer.C5=TRUE,F6423=""),"Incomplete","Complete")</f>
        <v>Complete</v>
      </c>
      <c r="I6423" s="68" t="s">
        <v>7732</v>
      </c>
    </row>
    <row r="6424" spans="2:9" ht="15" customHeight="1" x14ac:dyDescent="0.25">
      <c r="B6424" s="9" t="s">
        <v>7731</v>
      </c>
      <c r="C6424" s="1">
        <v>2</v>
      </c>
      <c r="D6424" s="2" t="s">
        <v>9064</v>
      </c>
      <c r="E6424" s="16"/>
      <c r="F6424" s="16" t="str">
        <f>IF(INDEX(I.Electricity.ES5U5C5,2)="","",INDEX(I.Electricity.ES5U5C5,2))</f>
        <v/>
      </c>
      <c r="G6424" s="16"/>
      <c r="H6424" s="1" t="str">
        <f>IF(AND(I.Developer.ES5=TRUE,I.Facility.UnitCount&gt;=5,I.Developer.C5=TRUE,F6424=""),"Incomplete","Complete")</f>
        <v>Complete</v>
      </c>
      <c r="I6424" s="68" t="s">
        <v>7733</v>
      </c>
    </row>
    <row r="6425" spans="2:9" ht="15" customHeight="1" x14ac:dyDescent="0.25">
      <c r="B6425" s="7" t="s">
        <v>7731</v>
      </c>
      <c r="C6425" s="5">
        <v>3</v>
      </c>
      <c r="D6425" s="6" t="s">
        <v>9064</v>
      </c>
      <c r="E6425" s="76"/>
      <c r="F6425" s="76" t="str">
        <f>IF(INDEX(I.Electricity.ES5U5C5,3)="","",INDEX(I.Electricity.ES5U5C5,3))</f>
        <v/>
      </c>
      <c r="G6425" s="76"/>
      <c r="H6425" s="5" t="str">
        <f>IF(AND(I.Developer.ES5=TRUE,I.Facility.UnitCount&gt;=5,I.Developer.C5=TRUE,F6425=""),"Incomplete","Complete")</f>
        <v>Complete</v>
      </c>
      <c r="I6425" s="71" t="s">
        <v>7734</v>
      </c>
    </row>
    <row r="6426" spans="2:9" ht="15" customHeight="1" x14ac:dyDescent="0.25">
      <c r="B6426" s="9" t="s">
        <v>7735</v>
      </c>
      <c r="C6426" s="1">
        <v>1</v>
      </c>
      <c r="D6426" s="2" t="s">
        <v>9065</v>
      </c>
      <c r="E6426" s="16"/>
      <c r="F6426" s="16" t="str">
        <f>IF(INDEX(I.Electricity.ES5U6C5,1)="","",INDEX(I.Electricity.ES5U6C5,1))</f>
        <v/>
      </c>
      <c r="G6426" s="16"/>
      <c r="H6426" s="1" t="str">
        <f>IF(AND(I.Developer.ES5=TRUE,I.Facility.UnitCount&gt;=6,I.Developer.C5=TRUE,F6426=""),"Incomplete","Complete")</f>
        <v>Complete</v>
      </c>
      <c r="I6426" s="68" t="s">
        <v>7736</v>
      </c>
    </row>
    <row r="6427" spans="2:9" ht="15" customHeight="1" x14ac:dyDescent="0.25">
      <c r="B6427" s="9" t="s">
        <v>7735</v>
      </c>
      <c r="C6427" s="1">
        <v>2</v>
      </c>
      <c r="D6427" s="2" t="s">
        <v>9065</v>
      </c>
      <c r="E6427" s="16"/>
      <c r="F6427" s="16" t="str">
        <f>IF(INDEX(I.Electricity.ES5U6C5,2)="","",INDEX(I.Electricity.ES5U6C5,2))</f>
        <v/>
      </c>
      <c r="G6427" s="16"/>
      <c r="H6427" s="1" t="str">
        <f>IF(AND(I.Developer.ES5=TRUE,I.Facility.UnitCount&gt;=6,I.Developer.C5=TRUE,F6427=""),"Incomplete","Complete")</f>
        <v>Complete</v>
      </c>
      <c r="I6427" s="68" t="s">
        <v>7737</v>
      </c>
    </row>
    <row r="6428" spans="2:9" ht="15" customHeight="1" x14ac:dyDescent="0.25">
      <c r="B6428" s="7" t="s">
        <v>7735</v>
      </c>
      <c r="C6428" s="5">
        <v>3</v>
      </c>
      <c r="D6428" s="6" t="s">
        <v>9065</v>
      </c>
      <c r="E6428" s="76"/>
      <c r="F6428" s="76" t="str">
        <f>IF(INDEX(I.Electricity.ES5U6C5,3)="","",INDEX(I.Electricity.ES5U6C5,3))</f>
        <v/>
      </c>
      <c r="G6428" s="76"/>
      <c r="H6428" s="5" t="str">
        <f>IF(AND(I.Developer.ES5=TRUE,I.Facility.UnitCount&gt;=6,I.Developer.C5=TRUE,F6428=""),"Incomplete","Complete")</f>
        <v>Complete</v>
      </c>
      <c r="I6428" s="71" t="s">
        <v>7738</v>
      </c>
    </row>
    <row r="6429" spans="2:9" ht="15" customHeight="1" x14ac:dyDescent="0.25">
      <c r="B6429" s="9" t="s">
        <v>7739</v>
      </c>
      <c r="C6429" s="1">
        <v>1</v>
      </c>
      <c r="D6429" s="2" t="s">
        <v>9066</v>
      </c>
      <c r="E6429" s="16"/>
      <c r="F6429" s="16" t="str">
        <f>IF(INDEX(I.Electricity.ES5U7C5,1)="","",INDEX(I.Electricity.ES5U7C5,1))</f>
        <v/>
      </c>
      <c r="G6429" s="16"/>
      <c r="H6429" s="1" t="str">
        <f>IF(AND(I.Developer.ES5=TRUE,I.Facility.UnitCount&gt;=7,I.Developer.C5=TRUE,F6429=""),"Incomplete","Complete")</f>
        <v>Complete</v>
      </c>
      <c r="I6429" s="68" t="s">
        <v>7740</v>
      </c>
    </row>
    <row r="6430" spans="2:9" ht="15" customHeight="1" x14ac:dyDescent="0.25">
      <c r="B6430" s="9" t="s">
        <v>7739</v>
      </c>
      <c r="C6430" s="1">
        <v>2</v>
      </c>
      <c r="D6430" s="2" t="s">
        <v>9066</v>
      </c>
      <c r="E6430" s="16"/>
      <c r="F6430" s="16" t="str">
        <f>IF(INDEX(I.Electricity.ES5U7C5,2)="","",INDEX(I.Electricity.ES5U7C5,2))</f>
        <v/>
      </c>
      <c r="G6430" s="16"/>
      <c r="H6430" s="1" t="str">
        <f>IF(AND(I.Developer.ES5=TRUE,I.Facility.UnitCount&gt;=7,I.Developer.C5=TRUE,F6430=""),"Incomplete","Complete")</f>
        <v>Complete</v>
      </c>
      <c r="I6430" s="68" t="s">
        <v>7741</v>
      </c>
    </row>
    <row r="6431" spans="2:9" ht="15" customHeight="1" x14ac:dyDescent="0.25">
      <c r="B6431" s="7" t="s">
        <v>7739</v>
      </c>
      <c r="C6431" s="5">
        <v>3</v>
      </c>
      <c r="D6431" s="6" t="s">
        <v>9066</v>
      </c>
      <c r="E6431" s="76"/>
      <c r="F6431" s="76" t="str">
        <f>IF(INDEX(I.Electricity.ES5U7C5,3)="","",INDEX(I.Electricity.ES5U7C5,3))</f>
        <v/>
      </c>
      <c r="G6431" s="76"/>
      <c r="H6431" s="5" t="str">
        <f>IF(AND(I.Developer.ES5=TRUE,I.Facility.UnitCount&gt;=7,I.Developer.C5=TRUE,F6431=""),"Incomplete","Complete")</f>
        <v>Complete</v>
      </c>
      <c r="I6431" s="71" t="s">
        <v>7742</v>
      </c>
    </row>
    <row r="6432" spans="2:9" ht="15" customHeight="1" x14ac:dyDescent="0.25">
      <c r="B6432" s="9" t="s">
        <v>7743</v>
      </c>
      <c r="C6432" s="1">
        <v>1</v>
      </c>
      <c r="D6432" s="2" t="s">
        <v>9067</v>
      </c>
      <c r="E6432" s="16"/>
      <c r="F6432" s="16" t="str">
        <f>IF(INDEX(I.Electricity.ES5U8C5,1)="","",INDEX(I.Electricity.ES5U8C5,1))</f>
        <v/>
      </c>
      <c r="G6432" s="16"/>
      <c r="H6432" s="1" t="str">
        <f>IF(AND(I.Developer.ES5=TRUE,I.Facility.UnitCount&gt;=8,I.Developer.C5=TRUE,F6432=""),"Incomplete","Complete")</f>
        <v>Complete</v>
      </c>
      <c r="I6432" s="68" t="s">
        <v>7744</v>
      </c>
    </row>
    <row r="6433" spans="2:9" ht="15" customHeight="1" x14ac:dyDescent="0.25">
      <c r="B6433" s="9" t="s">
        <v>7743</v>
      </c>
      <c r="C6433" s="1">
        <v>2</v>
      </c>
      <c r="D6433" s="2" t="s">
        <v>9067</v>
      </c>
      <c r="E6433" s="16"/>
      <c r="F6433" s="16" t="str">
        <f>IF(INDEX(I.Electricity.ES5U8C5,2)="","",INDEX(I.Electricity.ES5U8C5,2))</f>
        <v/>
      </c>
      <c r="G6433" s="16"/>
      <c r="H6433" s="1" t="str">
        <f>IF(AND(I.Developer.ES5=TRUE,I.Facility.UnitCount&gt;=8,I.Developer.C5=TRUE,F6433=""),"Incomplete","Complete")</f>
        <v>Complete</v>
      </c>
      <c r="I6433" s="68" t="s">
        <v>7745</v>
      </c>
    </row>
    <row r="6434" spans="2:9" ht="15" customHeight="1" x14ac:dyDescent="0.25">
      <c r="B6434" s="7" t="s">
        <v>7743</v>
      </c>
      <c r="C6434" s="5">
        <v>3</v>
      </c>
      <c r="D6434" s="6" t="s">
        <v>9067</v>
      </c>
      <c r="E6434" s="76"/>
      <c r="F6434" s="76" t="str">
        <f>IF(INDEX(I.Electricity.ES5U8C5,3)="","",INDEX(I.Electricity.ES5U8C5,3))</f>
        <v/>
      </c>
      <c r="G6434" s="76"/>
      <c r="H6434" s="5" t="str">
        <f>IF(AND(I.Developer.ES5=TRUE,I.Facility.UnitCount&gt;=8,I.Developer.C5=TRUE,F6434=""),"Incomplete","Complete")</f>
        <v>Complete</v>
      </c>
      <c r="I6434" s="71" t="s">
        <v>7746</v>
      </c>
    </row>
    <row r="6435" spans="2:9" ht="15" customHeight="1" x14ac:dyDescent="0.25">
      <c r="B6435" s="9" t="s">
        <v>7747</v>
      </c>
      <c r="C6435" s="1">
        <v>1</v>
      </c>
      <c r="D6435" s="2" t="s">
        <v>9068</v>
      </c>
      <c r="E6435" s="16"/>
      <c r="F6435" s="16" t="str">
        <f>IF(INDEX(I.Electricity.ES5U9C5,1)="","",INDEX(I.Electricity.ES5U9C5,1))</f>
        <v/>
      </c>
      <c r="G6435" s="16"/>
      <c r="H6435" s="1" t="str">
        <f>IF(AND(I.Developer.ES5=TRUE,I.Facility.UnitCount&gt;=9,I.Developer.C5=TRUE,F6435=""),"Incomplete","Complete")</f>
        <v>Complete</v>
      </c>
      <c r="I6435" s="68" t="s">
        <v>7748</v>
      </c>
    </row>
    <row r="6436" spans="2:9" ht="15" customHeight="1" x14ac:dyDescent="0.25">
      <c r="B6436" s="9" t="s">
        <v>7747</v>
      </c>
      <c r="C6436" s="1">
        <v>2</v>
      </c>
      <c r="D6436" s="2" t="s">
        <v>9068</v>
      </c>
      <c r="E6436" s="16"/>
      <c r="F6436" s="16" t="str">
        <f>IF(INDEX(I.Electricity.ES5U9C5,2)="","",INDEX(I.Electricity.ES5U9C5,2))</f>
        <v/>
      </c>
      <c r="G6436" s="16"/>
      <c r="H6436" s="1" t="str">
        <f>IF(AND(I.Developer.ES5=TRUE,I.Facility.UnitCount&gt;=9,I.Developer.C5=TRUE,F6436=""),"Incomplete","Complete")</f>
        <v>Complete</v>
      </c>
      <c r="I6436" s="68" t="s">
        <v>7749</v>
      </c>
    </row>
    <row r="6437" spans="2:9" ht="15" customHeight="1" x14ac:dyDescent="0.25">
      <c r="B6437" s="7" t="s">
        <v>7747</v>
      </c>
      <c r="C6437" s="5">
        <v>3</v>
      </c>
      <c r="D6437" s="6" t="s">
        <v>9068</v>
      </c>
      <c r="E6437" s="76"/>
      <c r="F6437" s="76" t="str">
        <f>IF(INDEX(I.Electricity.ES5U9C5,3)="","",INDEX(I.Electricity.ES5U9C5,3))</f>
        <v/>
      </c>
      <c r="G6437" s="76"/>
      <c r="H6437" s="5" t="str">
        <f>IF(AND(I.Developer.ES5=TRUE,I.Facility.UnitCount&gt;=9,I.Developer.C5=TRUE,F6437=""),"Incomplete","Complete")</f>
        <v>Complete</v>
      </c>
      <c r="I6437" s="71" t="s">
        <v>7750</v>
      </c>
    </row>
    <row r="6438" spans="2:9" ht="15" customHeight="1" x14ac:dyDescent="0.25">
      <c r="B6438" s="9" t="s">
        <v>7751</v>
      </c>
      <c r="C6438" s="1">
        <v>1</v>
      </c>
      <c r="D6438" s="2" t="s">
        <v>9069</v>
      </c>
      <c r="E6438" s="16"/>
      <c r="F6438" s="16" t="str">
        <f>IF(INDEX(I.Electricity.ES5U10C5,1)="","",INDEX(I.Electricity.ES5U10C5,1))</f>
        <v/>
      </c>
      <c r="G6438" s="16"/>
      <c r="H6438" s="1" t="str">
        <f>IF(AND(I.Developer.ES5=TRUE,I.Facility.UnitCount&gt;=10,I.Developer.C5=TRUE,F6438=""),"Incomplete","Complete")</f>
        <v>Complete</v>
      </c>
      <c r="I6438" s="68" t="s">
        <v>7752</v>
      </c>
    </row>
    <row r="6439" spans="2:9" ht="15" customHeight="1" x14ac:dyDescent="0.25">
      <c r="B6439" s="9" t="s">
        <v>7751</v>
      </c>
      <c r="C6439" s="1">
        <v>2</v>
      </c>
      <c r="D6439" s="2" t="s">
        <v>9069</v>
      </c>
      <c r="E6439" s="16"/>
      <c r="F6439" s="16" t="str">
        <f>IF(INDEX(I.Electricity.ES5U10C5,2)="","",INDEX(I.Electricity.ES5U10C5,2))</f>
        <v/>
      </c>
      <c r="G6439" s="16"/>
      <c r="H6439" s="1" t="str">
        <f>IF(AND(I.Developer.ES5=TRUE,I.Facility.UnitCount&gt;=10,I.Developer.C5=TRUE,F6439=""),"Incomplete","Complete")</f>
        <v>Complete</v>
      </c>
      <c r="I6439" s="68" t="s">
        <v>7753</v>
      </c>
    </row>
    <row r="6440" spans="2:9" ht="15" customHeight="1" x14ac:dyDescent="0.25">
      <c r="B6440" s="7" t="s">
        <v>7751</v>
      </c>
      <c r="C6440" s="5">
        <v>3</v>
      </c>
      <c r="D6440" s="6" t="s">
        <v>9069</v>
      </c>
      <c r="E6440" s="76"/>
      <c r="F6440" s="76" t="str">
        <f>IF(INDEX(I.Electricity.ES5U10C5,3)="","",INDEX(I.Electricity.ES5U10C5,3))</f>
        <v/>
      </c>
      <c r="G6440" s="76"/>
      <c r="H6440" s="5" t="str">
        <f>IF(AND(I.Developer.ES5=TRUE,I.Facility.UnitCount&gt;=10,I.Developer.C5=TRUE,F6440=""),"Incomplete","Complete")</f>
        <v>Complete</v>
      </c>
      <c r="I6440" s="71" t="s">
        <v>7754</v>
      </c>
    </row>
    <row r="6441" spans="2:9" ht="15" customHeight="1" x14ac:dyDescent="0.25">
      <c r="B6441" s="9" t="s">
        <v>7755</v>
      </c>
      <c r="C6441" s="1">
        <v>1</v>
      </c>
      <c r="D6441" s="2" t="s">
        <v>9070</v>
      </c>
      <c r="E6441" s="16"/>
      <c r="F6441" s="16" t="str">
        <f>IF(INDEX(I.Electricity.ES5U11C5,1)="","",INDEX(I.Electricity.ES5U11C5,1))</f>
        <v/>
      </c>
      <c r="G6441" s="16"/>
      <c r="H6441" s="1" t="str">
        <f>IF(AND(I.Developer.ES5=TRUE,I.Facility.UnitCount&gt;=11,I.Developer.C5=TRUE,F6441=""),"Incomplete","Complete")</f>
        <v>Complete</v>
      </c>
      <c r="I6441" s="68" t="s">
        <v>7756</v>
      </c>
    </row>
    <row r="6442" spans="2:9" ht="15" customHeight="1" x14ac:dyDescent="0.25">
      <c r="B6442" s="9" t="s">
        <v>7755</v>
      </c>
      <c r="C6442" s="1">
        <v>2</v>
      </c>
      <c r="D6442" s="2" t="s">
        <v>9070</v>
      </c>
      <c r="E6442" s="16"/>
      <c r="F6442" s="16" t="str">
        <f>IF(INDEX(I.Electricity.ES5U11C5,2)="","",INDEX(I.Electricity.ES5U11C5,2))</f>
        <v/>
      </c>
      <c r="G6442" s="16"/>
      <c r="H6442" s="1" t="str">
        <f>IF(AND(I.Developer.ES5=TRUE,I.Facility.UnitCount&gt;=11,I.Developer.C5=TRUE,F6442=""),"Incomplete","Complete")</f>
        <v>Complete</v>
      </c>
      <c r="I6442" s="68" t="s">
        <v>7757</v>
      </c>
    </row>
    <row r="6443" spans="2:9" ht="15" customHeight="1" x14ac:dyDescent="0.25">
      <c r="B6443" s="7" t="s">
        <v>7755</v>
      </c>
      <c r="C6443" s="5">
        <v>3</v>
      </c>
      <c r="D6443" s="6" t="s">
        <v>9070</v>
      </c>
      <c r="E6443" s="76"/>
      <c r="F6443" s="76" t="str">
        <f>IF(INDEX(I.Electricity.ES5U11C5,3)="","",INDEX(I.Electricity.ES5U11C5,3))</f>
        <v/>
      </c>
      <c r="G6443" s="76"/>
      <c r="H6443" s="5" t="str">
        <f>IF(AND(I.Developer.ES5=TRUE,I.Facility.UnitCount&gt;=11,I.Developer.C5=TRUE,F6443=""),"Incomplete","Complete")</f>
        <v>Complete</v>
      </c>
      <c r="I6443" s="71" t="s">
        <v>7758</v>
      </c>
    </row>
    <row r="6444" spans="2:9" ht="15" customHeight="1" x14ac:dyDescent="0.25">
      <c r="B6444" s="9" t="s">
        <v>7759</v>
      </c>
      <c r="C6444" s="1">
        <v>1</v>
      </c>
      <c r="D6444" s="2" t="s">
        <v>9071</v>
      </c>
      <c r="E6444" s="16"/>
      <c r="F6444" s="16" t="str">
        <f>IF(INDEX(I.Electricity.ES5U12C5,1)="","",INDEX(I.Electricity.ES5U12C5,1))</f>
        <v/>
      </c>
      <c r="G6444" s="16"/>
      <c r="H6444" s="1" t="str">
        <f>IF(AND(I.Developer.ES5=TRUE,I.Facility.UnitCount&gt;=12,I.Developer.C5=TRUE,F6444=""),"Incomplete","Complete")</f>
        <v>Complete</v>
      </c>
      <c r="I6444" s="68" t="s">
        <v>7760</v>
      </c>
    </row>
    <row r="6445" spans="2:9" ht="15" customHeight="1" x14ac:dyDescent="0.25">
      <c r="B6445" s="9" t="s">
        <v>7759</v>
      </c>
      <c r="C6445" s="1">
        <v>2</v>
      </c>
      <c r="D6445" s="2" t="s">
        <v>9071</v>
      </c>
      <c r="E6445" s="16"/>
      <c r="F6445" s="16" t="str">
        <f>IF(INDEX(I.Electricity.ES5U12C5,2)="","",INDEX(I.Electricity.ES5U12C5,2))</f>
        <v/>
      </c>
      <c r="G6445" s="16"/>
      <c r="H6445" s="1" t="str">
        <f>IF(AND(I.Developer.ES5=TRUE,I.Facility.UnitCount&gt;=12,I.Developer.C5=TRUE,F6445=""),"Incomplete","Complete")</f>
        <v>Complete</v>
      </c>
      <c r="I6445" s="68" t="s">
        <v>7761</v>
      </c>
    </row>
    <row r="6446" spans="2:9" ht="15" customHeight="1" x14ac:dyDescent="0.25">
      <c r="B6446" s="7" t="s">
        <v>7759</v>
      </c>
      <c r="C6446" s="5">
        <v>3</v>
      </c>
      <c r="D6446" s="6" t="s">
        <v>9071</v>
      </c>
      <c r="E6446" s="76"/>
      <c r="F6446" s="76" t="str">
        <f>IF(INDEX(I.Electricity.ES5U12C5,3)="","",INDEX(I.Electricity.ES5U12C5,3))</f>
        <v/>
      </c>
      <c r="G6446" s="76"/>
      <c r="H6446" s="5" t="str">
        <f>IF(AND(I.Developer.ES5=TRUE,I.Facility.UnitCount&gt;=12,I.Developer.C5=TRUE,F6446=""),"Incomplete","Complete")</f>
        <v>Complete</v>
      </c>
      <c r="I6446" s="71" t="s">
        <v>7762</v>
      </c>
    </row>
    <row r="6447" spans="2:9" ht="15" customHeight="1" x14ac:dyDescent="0.25">
      <c r="B6447" s="9" t="s">
        <v>7763</v>
      </c>
      <c r="C6447" s="1">
        <v>1</v>
      </c>
      <c r="D6447" s="2" t="s">
        <v>9072</v>
      </c>
      <c r="E6447" s="16"/>
      <c r="F6447" s="16" t="str">
        <f>IF(INDEX(I.Electricity.ES5U13C5,1)="","",INDEX(I.Electricity.ES5U13C5,1))</f>
        <v/>
      </c>
      <c r="G6447" s="16"/>
      <c r="H6447" s="1" t="str">
        <f>IF(AND(I.Developer.ES5=TRUE,I.Facility.UnitCount&gt;=13,I.Developer.C5=TRUE,F6447=""),"Incomplete","Complete")</f>
        <v>Complete</v>
      </c>
      <c r="I6447" s="68" t="s">
        <v>7764</v>
      </c>
    </row>
    <row r="6448" spans="2:9" ht="15" customHeight="1" x14ac:dyDescent="0.25">
      <c r="B6448" s="9" t="s">
        <v>7763</v>
      </c>
      <c r="C6448" s="1">
        <v>2</v>
      </c>
      <c r="D6448" s="2" t="s">
        <v>9072</v>
      </c>
      <c r="E6448" s="16"/>
      <c r="F6448" s="16" t="str">
        <f>IF(INDEX(I.Electricity.ES5U13C5,2)="","",INDEX(I.Electricity.ES5U13C5,2))</f>
        <v/>
      </c>
      <c r="G6448" s="16"/>
      <c r="H6448" s="1" t="str">
        <f>IF(AND(I.Developer.ES5=TRUE,I.Facility.UnitCount&gt;=13,I.Developer.C5=TRUE,F6448=""),"Incomplete","Complete")</f>
        <v>Complete</v>
      </c>
      <c r="I6448" s="68" t="s">
        <v>7765</v>
      </c>
    </row>
    <row r="6449" spans="2:9" ht="15" customHeight="1" x14ac:dyDescent="0.25">
      <c r="B6449" s="7" t="s">
        <v>7763</v>
      </c>
      <c r="C6449" s="5">
        <v>3</v>
      </c>
      <c r="D6449" s="6" t="s">
        <v>9072</v>
      </c>
      <c r="E6449" s="76"/>
      <c r="F6449" s="76" t="str">
        <f>IF(INDEX(I.Electricity.ES5U13C5,3)="","",INDEX(I.Electricity.ES5U13C5,3))</f>
        <v/>
      </c>
      <c r="G6449" s="76"/>
      <c r="H6449" s="5" t="str">
        <f>IF(AND(I.Developer.ES5=TRUE,I.Facility.UnitCount&gt;=13,I.Developer.C5=TRUE,F6449=""),"Incomplete","Complete")</f>
        <v>Complete</v>
      </c>
      <c r="I6449" s="71" t="s">
        <v>7766</v>
      </c>
    </row>
    <row r="6450" spans="2:9" ht="15" customHeight="1" x14ac:dyDescent="0.25">
      <c r="B6450" s="9" t="s">
        <v>7767</v>
      </c>
      <c r="C6450" s="1">
        <v>1</v>
      </c>
      <c r="D6450" s="2" t="s">
        <v>9073</v>
      </c>
      <c r="E6450" s="16"/>
      <c r="F6450" s="16" t="str">
        <f>IF(INDEX(I.Electricity.ES5U14C5,1)="","",INDEX(I.Electricity.ES5U14C5,1))</f>
        <v/>
      </c>
      <c r="G6450" s="16"/>
      <c r="H6450" s="1" t="str">
        <f>IF(AND(I.Developer.ES5=TRUE,I.Facility.UnitCount&gt;=14,I.Developer.C5=TRUE,F6450=""),"Incomplete","Complete")</f>
        <v>Complete</v>
      </c>
      <c r="I6450" s="68" t="s">
        <v>7768</v>
      </c>
    </row>
    <row r="6451" spans="2:9" ht="15" customHeight="1" x14ac:dyDescent="0.25">
      <c r="B6451" s="9" t="s">
        <v>7767</v>
      </c>
      <c r="C6451" s="1">
        <v>2</v>
      </c>
      <c r="D6451" s="2" t="s">
        <v>9073</v>
      </c>
      <c r="E6451" s="16"/>
      <c r="F6451" s="16" t="str">
        <f>IF(INDEX(I.Electricity.ES5U14C5,2)="","",INDEX(I.Electricity.ES5U14C5,2))</f>
        <v/>
      </c>
      <c r="G6451" s="16"/>
      <c r="H6451" s="1" t="str">
        <f>IF(AND(I.Developer.ES5=TRUE,I.Facility.UnitCount&gt;=14,I.Developer.C5=TRUE,F6451=""),"Incomplete","Complete")</f>
        <v>Complete</v>
      </c>
      <c r="I6451" s="68" t="s">
        <v>7769</v>
      </c>
    </row>
    <row r="6452" spans="2:9" ht="15" customHeight="1" x14ac:dyDescent="0.25">
      <c r="B6452" s="7" t="s">
        <v>7767</v>
      </c>
      <c r="C6452" s="5">
        <v>3</v>
      </c>
      <c r="D6452" s="6" t="s">
        <v>9073</v>
      </c>
      <c r="E6452" s="76"/>
      <c r="F6452" s="76" t="str">
        <f>IF(INDEX(I.Electricity.ES5U14C5,3)="","",INDEX(I.Electricity.ES5U14C5,3))</f>
        <v/>
      </c>
      <c r="G6452" s="76"/>
      <c r="H6452" s="5" t="str">
        <f>IF(AND(I.Developer.ES5=TRUE,I.Facility.UnitCount&gt;=14,I.Developer.C5=TRUE,F6452=""),"Incomplete","Complete")</f>
        <v>Complete</v>
      </c>
      <c r="I6452" s="71" t="s">
        <v>7770</v>
      </c>
    </row>
    <row r="6453" spans="2:9" ht="15" customHeight="1" x14ac:dyDescent="0.25">
      <c r="B6453" s="9" t="s">
        <v>7771</v>
      </c>
      <c r="C6453" s="1">
        <v>1</v>
      </c>
      <c r="D6453" s="2" t="s">
        <v>9074</v>
      </c>
      <c r="E6453" s="16"/>
      <c r="F6453" s="16" t="str">
        <f>IF(INDEX(I.Electricity.ES5U15C5,1)="","",INDEX(I.Electricity.ES5U15C5,1))</f>
        <v/>
      </c>
      <c r="G6453" s="16"/>
      <c r="H6453" s="1" t="str">
        <f>IF(AND(I.Developer.ES5=TRUE,I.Facility.UnitCount&gt;=15,I.Developer.C5=TRUE,F6453=""),"Incomplete","Complete")</f>
        <v>Complete</v>
      </c>
      <c r="I6453" s="68" t="s">
        <v>7772</v>
      </c>
    </row>
    <row r="6454" spans="2:9" ht="15" customHeight="1" x14ac:dyDescent="0.25">
      <c r="B6454" s="9" t="s">
        <v>7771</v>
      </c>
      <c r="C6454" s="1">
        <v>2</v>
      </c>
      <c r="D6454" s="2" t="s">
        <v>9074</v>
      </c>
      <c r="E6454" s="16"/>
      <c r="F6454" s="16" t="str">
        <f>IF(INDEX(I.Electricity.ES5U15C5,2)="","",INDEX(I.Electricity.ES5U15C5,2))</f>
        <v/>
      </c>
      <c r="G6454" s="16"/>
      <c r="H6454" s="1" t="str">
        <f>IF(AND(I.Developer.ES5=TRUE,I.Facility.UnitCount&gt;=15,I.Developer.C5=TRUE,F6454=""),"Incomplete","Complete")</f>
        <v>Complete</v>
      </c>
      <c r="I6454" s="68" t="s">
        <v>7773</v>
      </c>
    </row>
    <row r="6455" spans="2:9" ht="15" customHeight="1" x14ac:dyDescent="0.25">
      <c r="B6455" s="7" t="s">
        <v>7771</v>
      </c>
      <c r="C6455" s="5">
        <v>3</v>
      </c>
      <c r="D6455" s="6" t="s">
        <v>9074</v>
      </c>
      <c r="E6455" s="76"/>
      <c r="F6455" s="76" t="str">
        <f>IF(INDEX(I.Electricity.ES5U15C5,3)="","",INDEX(I.Electricity.ES5U15C5,3))</f>
        <v/>
      </c>
      <c r="G6455" s="76"/>
      <c r="H6455" s="5" t="str">
        <f>IF(AND(I.Developer.ES5=TRUE,I.Facility.UnitCount&gt;=15,I.Developer.C5=TRUE,F6455=""),"Incomplete","Complete")</f>
        <v>Complete</v>
      </c>
      <c r="I6455" s="71" t="s">
        <v>7774</v>
      </c>
    </row>
    <row r="6456" spans="2:9" ht="15" customHeight="1" x14ac:dyDescent="0.25">
      <c r="B6456" s="9" t="s">
        <v>7775</v>
      </c>
      <c r="C6456" s="1">
        <v>1</v>
      </c>
      <c r="D6456" s="2" t="s">
        <v>9075</v>
      </c>
      <c r="E6456" s="16"/>
      <c r="F6456" s="16" t="str">
        <f>IF(INDEX(I.Electricity.ES5U16C5,1)="","",INDEX(I.Electricity.ES5U16C5,1))</f>
        <v/>
      </c>
      <c r="G6456" s="16"/>
      <c r="H6456" s="1" t="str">
        <f>IF(AND(I.Developer.ES5=TRUE,I.Facility.UnitCount&gt;=16,I.Developer.C5=TRUE,F6456=""),"Incomplete","Complete")</f>
        <v>Complete</v>
      </c>
      <c r="I6456" s="68" t="s">
        <v>7776</v>
      </c>
    </row>
    <row r="6457" spans="2:9" ht="15" customHeight="1" x14ac:dyDescent="0.25">
      <c r="B6457" s="9" t="s">
        <v>7775</v>
      </c>
      <c r="C6457" s="1">
        <v>2</v>
      </c>
      <c r="D6457" s="2" t="s">
        <v>9075</v>
      </c>
      <c r="E6457" s="16"/>
      <c r="F6457" s="16" t="str">
        <f>IF(INDEX(I.Electricity.ES5U16C5,2)="","",INDEX(I.Electricity.ES5U16C5,2))</f>
        <v/>
      </c>
      <c r="G6457" s="16"/>
      <c r="H6457" s="1" t="str">
        <f>IF(AND(I.Developer.ES5=TRUE,I.Facility.UnitCount&gt;=16,I.Developer.C5=TRUE,F6457=""),"Incomplete","Complete")</f>
        <v>Complete</v>
      </c>
      <c r="I6457" s="68" t="s">
        <v>7777</v>
      </c>
    </row>
    <row r="6458" spans="2:9" ht="15" customHeight="1" x14ac:dyDescent="0.25">
      <c r="B6458" s="7" t="s">
        <v>7775</v>
      </c>
      <c r="C6458" s="5">
        <v>3</v>
      </c>
      <c r="D6458" s="6" t="s">
        <v>9075</v>
      </c>
      <c r="E6458" s="76"/>
      <c r="F6458" s="76" t="str">
        <f>IF(INDEX(I.Electricity.ES5U16C5,3)="","",INDEX(I.Electricity.ES5U16C5,3))</f>
        <v/>
      </c>
      <c r="G6458" s="76"/>
      <c r="H6458" s="5" t="str">
        <f>IF(AND(I.Developer.ES5=TRUE,I.Facility.UnitCount&gt;=16,I.Developer.C5=TRUE,F6458=""),"Incomplete","Complete")</f>
        <v>Complete</v>
      </c>
      <c r="I6458" s="71" t="s">
        <v>7778</v>
      </c>
    </row>
    <row r="6459" spans="2:9" ht="15" customHeight="1" x14ac:dyDescent="0.25">
      <c r="B6459" s="9" t="s">
        <v>7779</v>
      </c>
      <c r="C6459" s="1">
        <v>1</v>
      </c>
      <c r="D6459" s="2" t="s">
        <v>9076</v>
      </c>
      <c r="E6459" s="16"/>
      <c r="F6459" s="16" t="str">
        <f>IF(INDEX(I.Electricity.ES5U17C5,1)="","",INDEX(I.Electricity.ES5U17C5,1))</f>
        <v/>
      </c>
      <c r="G6459" s="16"/>
      <c r="H6459" s="1" t="str">
        <f>IF(AND(I.Developer.ES5=TRUE,I.Facility.UnitCount&gt;=17,I.Developer.C5=TRUE,F6459=""),"Incomplete","Complete")</f>
        <v>Complete</v>
      </c>
      <c r="I6459" s="68" t="s">
        <v>7780</v>
      </c>
    </row>
    <row r="6460" spans="2:9" ht="15" customHeight="1" x14ac:dyDescent="0.25">
      <c r="B6460" s="9" t="s">
        <v>7779</v>
      </c>
      <c r="C6460" s="1">
        <v>2</v>
      </c>
      <c r="D6460" s="2" t="s">
        <v>9076</v>
      </c>
      <c r="E6460" s="16"/>
      <c r="F6460" s="16" t="str">
        <f>IF(INDEX(I.Electricity.ES5U17C5,2)="","",INDEX(I.Electricity.ES5U17C5,2))</f>
        <v/>
      </c>
      <c r="G6460" s="16"/>
      <c r="H6460" s="1" t="str">
        <f>IF(AND(I.Developer.ES5=TRUE,I.Facility.UnitCount&gt;=17,I.Developer.C5=TRUE,F6460=""),"Incomplete","Complete")</f>
        <v>Complete</v>
      </c>
      <c r="I6460" s="68" t="s">
        <v>7781</v>
      </c>
    </row>
    <row r="6461" spans="2:9" ht="15" customHeight="1" x14ac:dyDescent="0.25">
      <c r="B6461" s="7" t="s">
        <v>7779</v>
      </c>
      <c r="C6461" s="5">
        <v>3</v>
      </c>
      <c r="D6461" s="6" t="s">
        <v>9076</v>
      </c>
      <c r="E6461" s="76"/>
      <c r="F6461" s="76" t="str">
        <f>IF(INDEX(I.Electricity.ES5U17C5,3)="","",INDEX(I.Electricity.ES5U17C5,3))</f>
        <v/>
      </c>
      <c r="G6461" s="76"/>
      <c r="H6461" s="5" t="str">
        <f>IF(AND(I.Developer.ES5=TRUE,I.Facility.UnitCount&gt;=17,I.Developer.C5=TRUE,F6461=""),"Incomplete","Complete")</f>
        <v>Complete</v>
      </c>
      <c r="I6461" s="71" t="s">
        <v>7782</v>
      </c>
    </row>
    <row r="6462" spans="2:9" ht="15" customHeight="1" x14ac:dyDescent="0.25">
      <c r="B6462" s="9" t="s">
        <v>7783</v>
      </c>
      <c r="C6462" s="1">
        <v>1</v>
      </c>
      <c r="D6462" s="2" t="s">
        <v>9077</v>
      </c>
      <c r="E6462" s="16"/>
      <c r="F6462" s="16" t="str">
        <f>IF(INDEX(I.Electricity.ES5U18C5,1)="","",INDEX(I.Electricity.ES5U18C5,1))</f>
        <v/>
      </c>
      <c r="G6462" s="16"/>
      <c r="H6462" s="1" t="str">
        <f>IF(AND(I.Developer.ES5=TRUE,I.Facility.UnitCount&gt;=18,I.Developer.C5=TRUE,F6462=""),"Incomplete","Complete")</f>
        <v>Complete</v>
      </c>
      <c r="I6462" s="68" t="s">
        <v>7784</v>
      </c>
    </row>
    <row r="6463" spans="2:9" ht="15" customHeight="1" x14ac:dyDescent="0.25">
      <c r="B6463" s="9" t="s">
        <v>7783</v>
      </c>
      <c r="C6463" s="1">
        <v>2</v>
      </c>
      <c r="D6463" s="2" t="s">
        <v>9077</v>
      </c>
      <c r="E6463" s="16"/>
      <c r="F6463" s="16" t="str">
        <f>IF(INDEX(I.Electricity.ES5U18C5,2)="","",INDEX(I.Electricity.ES5U18C5,2))</f>
        <v/>
      </c>
      <c r="G6463" s="16"/>
      <c r="H6463" s="1" t="str">
        <f>IF(AND(I.Developer.ES5=TRUE,I.Facility.UnitCount&gt;=18,I.Developer.C5=TRUE,F6463=""),"Incomplete","Complete")</f>
        <v>Complete</v>
      </c>
      <c r="I6463" s="68" t="s">
        <v>7785</v>
      </c>
    </row>
    <row r="6464" spans="2:9" ht="15" customHeight="1" x14ac:dyDescent="0.25">
      <c r="B6464" s="7" t="s">
        <v>7783</v>
      </c>
      <c r="C6464" s="5">
        <v>3</v>
      </c>
      <c r="D6464" s="6" t="s">
        <v>9077</v>
      </c>
      <c r="E6464" s="76"/>
      <c r="F6464" s="76" t="str">
        <f>IF(INDEX(I.Electricity.ES5U18C5,3)="","",INDEX(I.Electricity.ES5U18C5,3))</f>
        <v/>
      </c>
      <c r="G6464" s="76"/>
      <c r="H6464" s="5" t="str">
        <f>IF(AND(I.Developer.ES5=TRUE,I.Facility.UnitCount&gt;=18,I.Developer.C5=TRUE,F6464=""),"Incomplete","Complete")</f>
        <v>Complete</v>
      </c>
      <c r="I6464" s="71" t="s">
        <v>7786</v>
      </c>
    </row>
    <row r="6465" spans="2:9" ht="15" customHeight="1" x14ac:dyDescent="0.25">
      <c r="B6465" s="9" t="s">
        <v>7787</v>
      </c>
      <c r="C6465" s="1">
        <v>1</v>
      </c>
      <c r="D6465" s="2" t="s">
        <v>9078</v>
      </c>
      <c r="E6465" s="16"/>
      <c r="F6465" s="16" t="str">
        <f>IF(INDEX(I.Electricity.ES5U19C5,1)="","",INDEX(I.Electricity.ES5U19C5,1))</f>
        <v/>
      </c>
      <c r="G6465" s="16"/>
      <c r="H6465" s="1" t="str">
        <f>IF(AND(I.Developer.ES5=TRUE,I.Facility.UnitCount&gt;=19,I.Developer.C5=TRUE,F6465=""),"Incomplete","Complete")</f>
        <v>Complete</v>
      </c>
      <c r="I6465" s="68" t="s">
        <v>7788</v>
      </c>
    </row>
    <row r="6466" spans="2:9" ht="15" customHeight="1" x14ac:dyDescent="0.25">
      <c r="B6466" s="9" t="s">
        <v>7787</v>
      </c>
      <c r="C6466" s="1">
        <v>2</v>
      </c>
      <c r="D6466" s="2" t="s">
        <v>9078</v>
      </c>
      <c r="E6466" s="16"/>
      <c r="F6466" s="16" t="str">
        <f>IF(INDEX(I.Electricity.ES5U19C5,2)="","",INDEX(I.Electricity.ES5U19C5,2))</f>
        <v/>
      </c>
      <c r="G6466" s="16"/>
      <c r="H6466" s="1" t="str">
        <f>IF(AND(I.Developer.ES5=TRUE,I.Facility.UnitCount&gt;=19,I.Developer.C5=TRUE,F6466=""),"Incomplete","Complete")</f>
        <v>Complete</v>
      </c>
      <c r="I6466" s="68" t="s">
        <v>7789</v>
      </c>
    </row>
    <row r="6467" spans="2:9" ht="15" customHeight="1" x14ac:dyDescent="0.25">
      <c r="B6467" s="7" t="s">
        <v>7787</v>
      </c>
      <c r="C6467" s="5">
        <v>3</v>
      </c>
      <c r="D6467" s="6" t="s">
        <v>9078</v>
      </c>
      <c r="E6467" s="76"/>
      <c r="F6467" s="76" t="str">
        <f>IF(INDEX(I.Electricity.ES5U19C5,3)="","",INDEX(I.Electricity.ES5U19C5,3))</f>
        <v/>
      </c>
      <c r="G6467" s="76"/>
      <c r="H6467" s="5" t="str">
        <f>IF(AND(I.Developer.ES5=TRUE,I.Facility.UnitCount&gt;=19,I.Developer.C5=TRUE,F6467=""),"Incomplete","Complete")</f>
        <v>Complete</v>
      </c>
      <c r="I6467" s="71" t="s">
        <v>7790</v>
      </c>
    </row>
    <row r="6468" spans="2:9" ht="15" customHeight="1" x14ac:dyDescent="0.25">
      <c r="B6468" s="9" t="s">
        <v>7791</v>
      </c>
      <c r="C6468" s="1">
        <v>1</v>
      </c>
      <c r="D6468" s="2" t="s">
        <v>9079</v>
      </c>
      <c r="E6468" s="16"/>
      <c r="F6468" s="16" t="str">
        <f>IF(INDEX(I.Electricity.ES5U20C5,1)="","",INDEX(I.Electricity.ES5U20C5,1))</f>
        <v/>
      </c>
      <c r="G6468" s="16"/>
      <c r="H6468" s="1" t="str">
        <f>IF(AND(I.Developer.ES5=TRUE,I.Facility.UnitCount&gt;=20,I.Developer.C5=TRUE,F6468=""),"Incomplete","Complete")</f>
        <v>Complete</v>
      </c>
      <c r="I6468" s="68" t="s">
        <v>7792</v>
      </c>
    </row>
    <row r="6469" spans="2:9" ht="15" customHeight="1" x14ac:dyDescent="0.25">
      <c r="B6469" s="9" t="s">
        <v>7791</v>
      </c>
      <c r="C6469" s="1">
        <v>2</v>
      </c>
      <c r="D6469" s="2" t="s">
        <v>9079</v>
      </c>
      <c r="E6469" s="16"/>
      <c r="F6469" s="16" t="str">
        <f>IF(INDEX(I.Electricity.ES5U20C5,2)="","",INDEX(I.Electricity.ES5U20C5,2))</f>
        <v/>
      </c>
      <c r="G6469" s="16"/>
      <c r="H6469" s="1" t="str">
        <f>IF(AND(I.Developer.ES5=TRUE,I.Facility.UnitCount&gt;=20,I.Developer.C5=TRUE,F6469=""),"Incomplete","Complete")</f>
        <v>Complete</v>
      </c>
      <c r="I6469" s="68" t="s">
        <v>7793</v>
      </c>
    </row>
    <row r="6470" spans="2:9" ht="15" customHeight="1" x14ac:dyDescent="0.25">
      <c r="B6470" s="7" t="s">
        <v>7791</v>
      </c>
      <c r="C6470" s="5">
        <v>3</v>
      </c>
      <c r="D6470" s="6" t="s">
        <v>9079</v>
      </c>
      <c r="E6470" s="76"/>
      <c r="F6470" s="76" t="str">
        <f>IF(INDEX(I.Electricity.ES5U20C5,3)="","",INDEX(I.Electricity.ES5U20C5,3))</f>
        <v/>
      </c>
      <c r="G6470" s="76"/>
      <c r="H6470" s="5" t="str">
        <f>IF(AND(I.Developer.ES5=TRUE,I.Facility.UnitCount&gt;=20,I.Developer.C5=TRUE,F6470=""),"Incomplete","Complete")</f>
        <v>Complete</v>
      </c>
      <c r="I6470" s="71" t="s">
        <v>7794</v>
      </c>
    </row>
    <row r="6471" spans="2:9" ht="15" customHeight="1" x14ac:dyDescent="0.25">
      <c r="B6471" s="9" t="s">
        <v>7795</v>
      </c>
      <c r="C6471" s="1">
        <v>1</v>
      </c>
      <c r="D6471" s="2" t="s">
        <v>9080</v>
      </c>
      <c r="E6471" s="16"/>
      <c r="F6471" s="16" t="str">
        <f>IF(INDEX(I.Electricity.ES5U1C6,1)="","",INDEX(I.Electricity.ES5U1C6,1))</f>
        <v/>
      </c>
      <c r="G6471" s="16"/>
      <c r="H6471" s="1" t="str">
        <f>IF(AND(I.Developer.ES5=TRUE,I.Facility.UnitCount&gt;=1,I.Developer.C6=TRUE,F6471=""),"Incomplete","Complete")</f>
        <v>Complete</v>
      </c>
      <c r="I6471" s="68" t="s">
        <v>7796</v>
      </c>
    </row>
    <row r="6472" spans="2:9" ht="15" customHeight="1" x14ac:dyDescent="0.25">
      <c r="B6472" s="9" t="s">
        <v>7795</v>
      </c>
      <c r="C6472" s="1">
        <v>2</v>
      </c>
      <c r="D6472" s="2" t="s">
        <v>9080</v>
      </c>
      <c r="E6472" s="16"/>
      <c r="F6472" s="16" t="str">
        <f>IF(INDEX(I.Electricity.ES5U1C6,2)="","",INDEX(I.Electricity.ES5U1C6,2))</f>
        <v/>
      </c>
      <c r="G6472" s="16"/>
      <c r="H6472" s="1" t="str">
        <f>IF(AND(I.Developer.ES5=TRUE,I.Facility.UnitCount&gt;=1,I.Developer.C6=TRUE,F6472=""),"Incomplete","Complete")</f>
        <v>Complete</v>
      </c>
      <c r="I6472" s="68" t="s">
        <v>7797</v>
      </c>
    </row>
    <row r="6473" spans="2:9" ht="15" customHeight="1" x14ac:dyDescent="0.25">
      <c r="B6473" s="7" t="s">
        <v>7795</v>
      </c>
      <c r="C6473" s="5">
        <v>3</v>
      </c>
      <c r="D6473" s="6" t="s">
        <v>9080</v>
      </c>
      <c r="E6473" s="76"/>
      <c r="F6473" s="76" t="str">
        <f>IF(INDEX(I.Electricity.ES5U1C6,3)="","",INDEX(I.Electricity.ES5U1C6,3))</f>
        <v/>
      </c>
      <c r="G6473" s="76"/>
      <c r="H6473" s="5" t="str">
        <f>IF(AND(I.Developer.ES5=TRUE,I.Facility.UnitCount&gt;=1,I.Developer.C6=TRUE,F6473=""),"Incomplete","Complete")</f>
        <v>Complete</v>
      </c>
      <c r="I6473" s="71" t="s">
        <v>7798</v>
      </c>
    </row>
    <row r="6474" spans="2:9" ht="15" customHeight="1" x14ac:dyDescent="0.25">
      <c r="B6474" s="9" t="s">
        <v>7799</v>
      </c>
      <c r="C6474" s="1">
        <v>1</v>
      </c>
      <c r="D6474" s="2" t="s">
        <v>9081</v>
      </c>
      <c r="E6474" s="16"/>
      <c r="F6474" s="16" t="str">
        <f>IF(INDEX(I.Electricity.ES5U2C6,1)="","",INDEX(I.Electricity.ES5U2C6,1))</f>
        <v/>
      </c>
      <c r="G6474" s="16"/>
      <c r="H6474" s="1" t="str">
        <f>IF(AND(I.Developer.ES5=TRUE,I.Facility.UnitCount&gt;=2,I.Developer.C6=TRUE,F6474=""),"Incomplete","Complete")</f>
        <v>Complete</v>
      </c>
      <c r="I6474" s="68" t="s">
        <v>7800</v>
      </c>
    </row>
    <row r="6475" spans="2:9" ht="15" customHeight="1" x14ac:dyDescent="0.25">
      <c r="B6475" s="9" t="s">
        <v>7799</v>
      </c>
      <c r="C6475" s="1">
        <v>2</v>
      </c>
      <c r="D6475" s="2" t="s">
        <v>9081</v>
      </c>
      <c r="E6475" s="16"/>
      <c r="F6475" s="16" t="str">
        <f>IF(INDEX(I.Electricity.ES5U2C6,2)="","",INDEX(I.Electricity.ES5U2C6,2))</f>
        <v/>
      </c>
      <c r="G6475" s="16"/>
      <c r="H6475" s="1" t="str">
        <f>IF(AND(I.Developer.ES5=TRUE,I.Facility.UnitCount&gt;=2,I.Developer.C6=TRUE,F6475=""),"Incomplete","Complete")</f>
        <v>Complete</v>
      </c>
      <c r="I6475" s="68" t="s">
        <v>7801</v>
      </c>
    </row>
    <row r="6476" spans="2:9" ht="15" customHeight="1" x14ac:dyDescent="0.25">
      <c r="B6476" s="7" t="s">
        <v>7799</v>
      </c>
      <c r="C6476" s="5">
        <v>3</v>
      </c>
      <c r="D6476" s="6" t="s">
        <v>9081</v>
      </c>
      <c r="E6476" s="76"/>
      <c r="F6476" s="76" t="str">
        <f>IF(INDEX(I.Electricity.ES5U2C6,3)="","",INDEX(I.Electricity.ES5U2C6,3))</f>
        <v/>
      </c>
      <c r="G6476" s="76"/>
      <c r="H6476" s="5" t="str">
        <f>IF(AND(I.Developer.ES5=TRUE,I.Facility.UnitCount&gt;=2,I.Developer.C6=TRUE,F6476=""),"Incomplete","Complete")</f>
        <v>Complete</v>
      </c>
      <c r="I6476" s="71" t="s">
        <v>7802</v>
      </c>
    </row>
    <row r="6477" spans="2:9" ht="15" customHeight="1" x14ac:dyDescent="0.25">
      <c r="B6477" s="9" t="s">
        <v>7803</v>
      </c>
      <c r="C6477" s="1">
        <v>1</v>
      </c>
      <c r="D6477" s="2" t="s">
        <v>9082</v>
      </c>
      <c r="E6477" s="16"/>
      <c r="F6477" s="16" t="str">
        <f>IF(INDEX(I.Electricity.ES5U3C6,1)="","",INDEX(I.Electricity.ES5U3C6,1))</f>
        <v/>
      </c>
      <c r="G6477" s="16"/>
      <c r="H6477" s="1" t="str">
        <f>IF(AND(I.Developer.ES5=TRUE,I.Facility.UnitCount&gt;=3,I.Developer.C6=TRUE,F6477=""),"Incomplete","Complete")</f>
        <v>Complete</v>
      </c>
      <c r="I6477" s="68" t="s">
        <v>7804</v>
      </c>
    </row>
    <row r="6478" spans="2:9" ht="15" customHeight="1" x14ac:dyDescent="0.25">
      <c r="B6478" s="9" t="s">
        <v>7803</v>
      </c>
      <c r="C6478" s="1">
        <v>2</v>
      </c>
      <c r="D6478" s="2" t="s">
        <v>9082</v>
      </c>
      <c r="E6478" s="16"/>
      <c r="F6478" s="16" t="str">
        <f>IF(INDEX(I.Electricity.ES5U3C6,2)="","",INDEX(I.Electricity.ES5U3C6,2))</f>
        <v/>
      </c>
      <c r="G6478" s="16"/>
      <c r="H6478" s="1" t="str">
        <f>IF(AND(I.Developer.ES5=TRUE,I.Facility.UnitCount&gt;=3,I.Developer.C6=TRUE,F6478=""),"Incomplete","Complete")</f>
        <v>Complete</v>
      </c>
      <c r="I6478" s="68" t="s">
        <v>7805</v>
      </c>
    </row>
    <row r="6479" spans="2:9" ht="15" customHeight="1" x14ac:dyDescent="0.25">
      <c r="B6479" s="7" t="s">
        <v>7803</v>
      </c>
      <c r="C6479" s="5">
        <v>3</v>
      </c>
      <c r="D6479" s="6" t="s">
        <v>9082</v>
      </c>
      <c r="E6479" s="76"/>
      <c r="F6479" s="76" t="str">
        <f>IF(INDEX(I.Electricity.ES5U3C6,3)="","",INDEX(I.Electricity.ES5U3C6,3))</f>
        <v/>
      </c>
      <c r="G6479" s="76"/>
      <c r="H6479" s="5" t="str">
        <f>IF(AND(I.Developer.ES5=TRUE,I.Facility.UnitCount&gt;=3,I.Developer.C6=TRUE,F6479=""),"Incomplete","Complete")</f>
        <v>Complete</v>
      </c>
      <c r="I6479" s="71" t="s">
        <v>7806</v>
      </c>
    </row>
    <row r="6480" spans="2:9" ht="15" customHeight="1" x14ac:dyDescent="0.25">
      <c r="B6480" s="9" t="s">
        <v>7807</v>
      </c>
      <c r="C6480" s="1">
        <v>1</v>
      </c>
      <c r="D6480" s="2" t="s">
        <v>9083</v>
      </c>
      <c r="E6480" s="16"/>
      <c r="F6480" s="16" t="str">
        <f>IF(INDEX(I.Electricity.ES5U4C6,1)="","",INDEX(I.Electricity.ES5U4C6,1))</f>
        <v/>
      </c>
      <c r="G6480" s="16"/>
      <c r="H6480" s="1" t="str">
        <f>IF(AND(I.Developer.ES5=TRUE,I.Facility.UnitCount&gt;=4,I.Developer.C6=TRUE,F6480=""),"Incomplete","Complete")</f>
        <v>Complete</v>
      </c>
      <c r="I6480" s="68" t="s">
        <v>7808</v>
      </c>
    </row>
    <row r="6481" spans="2:9" ht="15" customHeight="1" x14ac:dyDescent="0.25">
      <c r="B6481" s="9" t="s">
        <v>7807</v>
      </c>
      <c r="C6481" s="1">
        <v>2</v>
      </c>
      <c r="D6481" s="2" t="s">
        <v>9083</v>
      </c>
      <c r="E6481" s="16"/>
      <c r="F6481" s="16" t="str">
        <f>IF(INDEX(I.Electricity.ES5U4C6,2)="","",INDEX(I.Electricity.ES5U4C6,2))</f>
        <v/>
      </c>
      <c r="G6481" s="16"/>
      <c r="H6481" s="1" t="str">
        <f>IF(AND(I.Developer.ES5=TRUE,I.Facility.UnitCount&gt;=4,I.Developer.C6=TRUE,F6481=""),"Incomplete","Complete")</f>
        <v>Complete</v>
      </c>
      <c r="I6481" s="68" t="s">
        <v>7809</v>
      </c>
    </row>
    <row r="6482" spans="2:9" ht="15" customHeight="1" x14ac:dyDescent="0.25">
      <c r="B6482" s="7" t="s">
        <v>7807</v>
      </c>
      <c r="C6482" s="5">
        <v>3</v>
      </c>
      <c r="D6482" s="6" t="s">
        <v>9083</v>
      </c>
      <c r="E6482" s="76"/>
      <c r="F6482" s="76" t="str">
        <f>IF(INDEX(I.Electricity.ES5U4C6,3)="","",INDEX(I.Electricity.ES5U4C6,3))</f>
        <v/>
      </c>
      <c r="G6482" s="76"/>
      <c r="H6482" s="5" t="str">
        <f>IF(AND(I.Developer.ES5=TRUE,I.Facility.UnitCount&gt;=4,I.Developer.C6=TRUE,F6482=""),"Incomplete","Complete")</f>
        <v>Complete</v>
      </c>
      <c r="I6482" s="71" t="s">
        <v>7810</v>
      </c>
    </row>
    <row r="6483" spans="2:9" ht="15" customHeight="1" x14ac:dyDescent="0.25">
      <c r="B6483" s="9" t="s">
        <v>7811</v>
      </c>
      <c r="C6483" s="1">
        <v>1</v>
      </c>
      <c r="D6483" s="2" t="s">
        <v>9084</v>
      </c>
      <c r="E6483" s="16"/>
      <c r="F6483" s="16" t="str">
        <f>IF(INDEX(I.Electricity.ES5U5C6,1)="","",INDEX(I.Electricity.ES5U5C6,1))</f>
        <v/>
      </c>
      <c r="G6483" s="16"/>
      <c r="H6483" s="1" t="str">
        <f>IF(AND(I.Developer.ES5=TRUE,I.Facility.UnitCount&gt;=5,I.Developer.C6=TRUE,F6483=""),"Incomplete","Complete")</f>
        <v>Complete</v>
      </c>
      <c r="I6483" s="68" t="s">
        <v>7812</v>
      </c>
    </row>
    <row r="6484" spans="2:9" ht="15" customHeight="1" x14ac:dyDescent="0.25">
      <c r="B6484" s="9" t="s">
        <v>7811</v>
      </c>
      <c r="C6484" s="1">
        <v>2</v>
      </c>
      <c r="D6484" s="2" t="s">
        <v>9084</v>
      </c>
      <c r="E6484" s="16"/>
      <c r="F6484" s="16" t="str">
        <f>IF(INDEX(I.Electricity.ES5U5C6,2)="","",INDEX(I.Electricity.ES5U5C6,2))</f>
        <v/>
      </c>
      <c r="G6484" s="16"/>
      <c r="H6484" s="1" t="str">
        <f>IF(AND(I.Developer.ES5=TRUE,I.Facility.UnitCount&gt;=5,I.Developer.C6=TRUE,F6484=""),"Incomplete","Complete")</f>
        <v>Complete</v>
      </c>
      <c r="I6484" s="68" t="s">
        <v>7813</v>
      </c>
    </row>
    <row r="6485" spans="2:9" ht="15" customHeight="1" x14ac:dyDescent="0.25">
      <c r="B6485" s="7" t="s">
        <v>7811</v>
      </c>
      <c r="C6485" s="5">
        <v>3</v>
      </c>
      <c r="D6485" s="6" t="s">
        <v>9084</v>
      </c>
      <c r="E6485" s="76"/>
      <c r="F6485" s="76" t="str">
        <f>IF(INDEX(I.Electricity.ES5U5C6,3)="","",INDEX(I.Electricity.ES5U5C6,3))</f>
        <v/>
      </c>
      <c r="G6485" s="76"/>
      <c r="H6485" s="5" t="str">
        <f>IF(AND(I.Developer.ES5=TRUE,I.Facility.UnitCount&gt;=5,I.Developer.C6=TRUE,F6485=""),"Incomplete","Complete")</f>
        <v>Complete</v>
      </c>
      <c r="I6485" s="71" t="s">
        <v>7814</v>
      </c>
    </row>
    <row r="6486" spans="2:9" ht="15" customHeight="1" x14ac:dyDescent="0.25">
      <c r="B6486" s="9" t="s">
        <v>7815</v>
      </c>
      <c r="C6486" s="1">
        <v>1</v>
      </c>
      <c r="D6486" s="2" t="s">
        <v>9085</v>
      </c>
      <c r="E6486" s="16"/>
      <c r="F6486" s="16" t="str">
        <f>IF(INDEX(I.Electricity.ES5U6C6,1)="","",INDEX(I.Electricity.ES5U6C6,1))</f>
        <v/>
      </c>
      <c r="G6486" s="16"/>
      <c r="H6486" s="1" t="str">
        <f>IF(AND(I.Developer.ES5=TRUE,I.Facility.UnitCount&gt;=6,I.Developer.C6=TRUE,F6486=""),"Incomplete","Complete")</f>
        <v>Complete</v>
      </c>
      <c r="I6486" s="68" t="s">
        <v>7816</v>
      </c>
    </row>
    <row r="6487" spans="2:9" ht="15" customHeight="1" x14ac:dyDescent="0.25">
      <c r="B6487" s="9" t="s">
        <v>7815</v>
      </c>
      <c r="C6487" s="1">
        <v>2</v>
      </c>
      <c r="D6487" s="2" t="s">
        <v>9085</v>
      </c>
      <c r="E6487" s="16"/>
      <c r="F6487" s="16" t="str">
        <f>IF(INDEX(I.Electricity.ES5U6C6,2)="","",INDEX(I.Electricity.ES5U6C6,2))</f>
        <v/>
      </c>
      <c r="G6487" s="16"/>
      <c r="H6487" s="1" t="str">
        <f>IF(AND(I.Developer.ES5=TRUE,I.Facility.UnitCount&gt;=6,I.Developer.C6=TRUE,F6487=""),"Incomplete","Complete")</f>
        <v>Complete</v>
      </c>
      <c r="I6487" s="68" t="s">
        <v>7817</v>
      </c>
    </row>
    <row r="6488" spans="2:9" ht="15" customHeight="1" x14ac:dyDescent="0.25">
      <c r="B6488" s="7" t="s">
        <v>7815</v>
      </c>
      <c r="C6488" s="5">
        <v>3</v>
      </c>
      <c r="D6488" s="6" t="s">
        <v>9085</v>
      </c>
      <c r="E6488" s="76"/>
      <c r="F6488" s="76" t="str">
        <f>IF(INDEX(I.Electricity.ES5U6C6,3)="","",INDEX(I.Electricity.ES5U6C6,3))</f>
        <v/>
      </c>
      <c r="G6488" s="76"/>
      <c r="H6488" s="5" t="str">
        <f>IF(AND(I.Developer.ES5=TRUE,I.Facility.UnitCount&gt;=6,I.Developer.C6=TRUE,F6488=""),"Incomplete","Complete")</f>
        <v>Complete</v>
      </c>
      <c r="I6488" s="71" t="s">
        <v>7818</v>
      </c>
    </row>
    <row r="6489" spans="2:9" ht="15" customHeight="1" x14ac:dyDescent="0.25">
      <c r="B6489" s="9" t="s">
        <v>7819</v>
      </c>
      <c r="C6489" s="1">
        <v>1</v>
      </c>
      <c r="D6489" s="2" t="s">
        <v>9086</v>
      </c>
      <c r="E6489" s="16"/>
      <c r="F6489" s="16" t="str">
        <f>IF(INDEX(I.Electricity.ES5U7C6,1)="","",INDEX(I.Electricity.ES5U7C6,1))</f>
        <v/>
      </c>
      <c r="G6489" s="16"/>
      <c r="H6489" s="1" t="str">
        <f>IF(AND(I.Developer.ES5=TRUE,I.Facility.UnitCount&gt;=7,I.Developer.C6=TRUE,F6489=""),"Incomplete","Complete")</f>
        <v>Complete</v>
      </c>
      <c r="I6489" s="68" t="s">
        <v>7820</v>
      </c>
    </row>
    <row r="6490" spans="2:9" ht="15" customHeight="1" x14ac:dyDescent="0.25">
      <c r="B6490" s="9" t="s">
        <v>7819</v>
      </c>
      <c r="C6490" s="1">
        <v>2</v>
      </c>
      <c r="D6490" s="2" t="s">
        <v>9086</v>
      </c>
      <c r="E6490" s="16"/>
      <c r="F6490" s="16" t="str">
        <f>IF(INDEX(I.Electricity.ES5U7C6,2)="","",INDEX(I.Electricity.ES5U7C6,2))</f>
        <v/>
      </c>
      <c r="G6490" s="16"/>
      <c r="H6490" s="1" t="str">
        <f>IF(AND(I.Developer.ES5=TRUE,I.Facility.UnitCount&gt;=7,I.Developer.C6=TRUE,F6490=""),"Incomplete","Complete")</f>
        <v>Complete</v>
      </c>
      <c r="I6490" s="68" t="s">
        <v>7821</v>
      </c>
    </row>
    <row r="6491" spans="2:9" ht="15" customHeight="1" x14ac:dyDescent="0.25">
      <c r="B6491" s="7" t="s">
        <v>7819</v>
      </c>
      <c r="C6491" s="5">
        <v>3</v>
      </c>
      <c r="D6491" s="6" t="s">
        <v>9086</v>
      </c>
      <c r="E6491" s="76"/>
      <c r="F6491" s="76" t="str">
        <f>IF(INDEX(I.Electricity.ES5U7C6,3)="","",INDEX(I.Electricity.ES5U7C6,3))</f>
        <v/>
      </c>
      <c r="G6491" s="76"/>
      <c r="H6491" s="5" t="str">
        <f>IF(AND(I.Developer.ES5=TRUE,I.Facility.UnitCount&gt;=7,I.Developer.C6=TRUE,F6491=""),"Incomplete","Complete")</f>
        <v>Complete</v>
      </c>
      <c r="I6491" s="71" t="s">
        <v>7822</v>
      </c>
    </row>
    <row r="6492" spans="2:9" ht="15" customHeight="1" x14ac:dyDescent="0.25">
      <c r="B6492" s="9" t="s">
        <v>7823</v>
      </c>
      <c r="C6492" s="1">
        <v>1</v>
      </c>
      <c r="D6492" s="2" t="s">
        <v>9087</v>
      </c>
      <c r="E6492" s="16"/>
      <c r="F6492" s="16" t="str">
        <f>IF(INDEX(I.Electricity.ES5U8C6,1)="","",INDEX(I.Electricity.ES5U8C6,1))</f>
        <v/>
      </c>
      <c r="G6492" s="16"/>
      <c r="H6492" s="1" t="str">
        <f>IF(AND(I.Developer.ES5=TRUE,I.Facility.UnitCount&gt;=8,I.Developer.C6=TRUE,F6492=""),"Incomplete","Complete")</f>
        <v>Complete</v>
      </c>
      <c r="I6492" s="68" t="s">
        <v>7824</v>
      </c>
    </row>
    <row r="6493" spans="2:9" ht="15" customHeight="1" x14ac:dyDescent="0.25">
      <c r="B6493" s="9" t="s">
        <v>7823</v>
      </c>
      <c r="C6493" s="1">
        <v>2</v>
      </c>
      <c r="D6493" s="2" t="s">
        <v>9087</v>
      </c>
      <c r="E6493" s="16"/>
      <c r="F6493" s="16" t="str">
        <f>IF(INDEX(I.Electricity.ES5U8C6,2)="","",INDEX(I.Electricity.ES5U8C6,2))</f>
        <v/>
      </c>
      <c r="G6493" s="16"/>
      <c r="H6493" s="1" t="str">
        <f>IF(AND(I.Developer.ES5=TRUE,I.Facility.UnitCount&gt;=8,I.Developer.C6=TRUE,F6493=""),"Incomplete","Complete")</f>
        <v>Complete</v>
      </c>
      <c r="I6493" s="68" t="s">
        <v>7825</v>
      </c>
    </row>
    <row r="6494" spans="2:9" ht="15" customHeight="1" x14ac:dyDescent="0.25">
      <c r="B6494" s="7" t="s">
        <v>7823</v>
      </c>
      <c r="C6494" s="5">
        <v>3</v>
      </c>
      <c r="D6494" s="6" t="s">
        <v>9087</v>
      </c>
      <c r="E6494" s="76"/>
      <c r="F6494" s="76" t="str">
        <f>IF(INDEX(I.Electricity.ES5U8C6,3)="","",INDEX(I.Electricity.ES5U8C6,3))</f>
        <v/>
      </c>
      <c r="G6494" s="76"/>
      <c r="H6494" s="5" t="str">
        <f>IF(AND(I.Developer.ES5=TRUE,I.Facility.UnitCount&gt;=8,I.Developer.C6=TRUE,F6494=""),"Incomplete","Complete")</f>
        <v>Complete</v>
      </c>
      <c r="I6494" s="71" t="s">
        <v>7826</v>
      </c>
    </row>
    <row r="6495" spans="2:9" ht="15" customHeight="1" x14ac:dyDescent="0.25">
      <c r="B6495" s="9" t="s">
        <v>7827</v>
      </c>
      <c r="C6495" s="1">
        <v>1</v>
      </c>
      <c r="D6495" s="2" t="s">
        <v>9088</v>
      </c>
      <c r="E6495" s="16"/>
      <c r="F6495" s="16" t="str">
        <f>IF(INDEX(I.Electricity.ES5U9C6,1)="","",INDEX(I.Electricity.ES5U9C6,1))</f>
        <v/>
      </c>
      <c r="G6495" s="16"/>
      <c r="H6495" s="1" t="str">
        <f>IF(AND(I.Developer.ES5=TRUE,I.Facility.UnitCount&gt;=9,I.Developer.C6=TRUE,F6495=""),"Incomplete","Complete")</f>
        <v>Complete</v>
      </c>
      <c r="I6495" s="68" t="s">
        <v>7828</v>
      </c>
    </row>
    <row r="6496" spans="2:9" ht="15" customHeight="1" x14ac:dyDescent="0.25">
      <c r="B6496" s="9" t="s">
        <v>7827</v>
      </c>
      <c r="C6496" s="1">
        <v>2</v>
      </c>
      <c r="D6496" s="2" t="s">
        <v>9088</v>
      </c>
      <c r="E6496" s="16"/>
      <c r="F6496" s="16" t="str">
        <f>IF(INDEX(I.Electricity.ES5U9C6,2)="","",INDEX(I.Electricity.ES5U9C6,2))</f>
        <v/>
      </c>
      <c r="G6496" s="16"/>
      <c r="H6496" s="1" t="str">
        <f>IF(AND(I.Developer.ES5=TRUE,I.Facility.UnitCount&gt;=9,I.Developer.C6=TRUE,F6496=""),"Incomplete","Complete")</f>
        <v>Complete</v>
      </c>
      <c r="I6496" s="68" t="s">
        <v>7829</v>
      </c>
    </row>
    <row r="6497" spans="2:9" ht="15" customHeight="1" x14ac:dyDescent="0.25">
      <c r="B6497" s="7" t="s">
        <v>7827</v>
      </c>
      <c r="C6497" s="5">
        <v>3</v>
      </c>
      <c r="D6497" s="6" t="s">
        <v>9088</v>
      </c>
      <c r="E6497" s="76"/>
      <c r="F6497" s="76" t="str">
        <f>IF(INDEX(I.Electricity.ES5U9C6,3)="","",INDEX(I.Electricity.ES5U9C6,3))</f>
        <v/>
      </c>
      <c r="G6497" s="76"/>
      <c r="H6497" s="5" t="str">
        <f>IF(AND(I.Developer.ES5=TRUE,I.Facility.UnitCount&gt;=9,I.Developer.C6=TRUE,F6497=""),"Incomplete","Complete")</f>
        <v>Complete</v>
      </c>
      <c r="I6497" s="71" t="s">
        <v>7830</v>
      </c>
    </row>
    <row r="6498" spans="2:9" ht="15" customHeight="1" x14ac:dyDescent="0.25">
      <c r="B6498" s="9" t="s">
        <v>7831</v>
      </c>
      <c r="C6498" s="1">
        <v>1</v>
      </c>
      <c r="D6498" s="2" t="s">
        <v>9089</v>
      </c>
      <c r="E6498" s="16"/>
      <c r="F6498" s="16" t="str">
        <f>IF(INDEX(I.Electricity.ES5U10C6,1)="","",INDEX(I.Electricity.ES5U10C6,1))</f>
        <v/>
      </c>
      <c r="G6498" s="16"/>
      <c r="H6498" s="1" t="str">
        <f>IF(AND(I.Developer.ES5=TRUE,I.Facility.UnitCount&gt;=10,I.Developer.C6=TRUE,F6498=""),"Incomplete","Complete")</f>
        <v>Complete</v>
      </c>
      <c r="I6498" s="68" t="s">
        <v>7832</v>
      </c>
    </row>
    <row r="6499" spans="2:9" ht="15" customHeight="1" x14ac:dyDescent="0.25">
      <c r="B6499" s="9" t="s">
        <v>7831</v>
      </c>
      <c r="C6499" s="1">
        <v>2</v>
      </c>
      <c r="D6499" s="2" t="s">
        <v>9089</v>
      </c>
      <c r="E6499" s="16"/>
      <c r="F6499" s="16" t="str">
        <f>IF(INDEX(I.Electricity.ES5U10C6,2)="","",INDEX(I.Electricity.ES5U10C6,2))</f>
        <v/>
      </c>
      <c r="G6499" s="16"/>
      <c r="H6499" s="1" t="str">
        <f>IF(AND(I.Developer.ES5=TRUE,I.Facility.UnitCount&gt;=10,I.Developer.C6=TRUE,F6499=""),"Incomplete","Complete")</f>
        <v>Complete</v>
      </c>
      <c r="I6499" s="68" t="s">
        <v>7833</v>
      </c>
    </row>
    <row r="6500" spans="2:9" ht="15" customHeight="1" x14ac:dyDescent="0.25">
      <c r="B6500" s="7" t="s">
        <v>7831</v>
      </c>
      <c r="C6500" s="5">
        <v>3</v>
      </c>
      <c r="D6500" s="6" t="s">
        <v>9089</v>
      </c>
      <c r="E6500" s="76"/>
      <c r="F6500" s="76" t="str">
        <f>IF(INDEX(I.Electricity.ES5U10C6,3)="","",INDEX(I.Electricity.ES5U10C6,3))</f>
        <v/>
      </c>
      <c r="G6500" s="76"/>
      <c r="H6500" s="5" t="str">
        <f>IF(AND(I.Developer.ES5=TRUE,I.Facility.UnitCount&gt;=10,I.Developer.C6=TRUE,F6500=""),"Incomplete","Complete")</f>
        <v>Complete</v>
      </c>
      <c r="I6500" s="71" t="s">
        <v>7834</v>
      </c>
    </row>
    <row r="6501" spans="2:9" ht="15" customHeight="1" x14ac:dyDescent="0.25">
      <c r="B6501" s="9" t="s">
        <v>7835</v>
      </c>
      <c r="C6501" s="1">
        <v>1</v>
      </c>
      <c r="D6501" s="2" t="s">
        <v>9090</v>
      </c>
      <c r="E6501" s="16"/>
      <c r="F6501" s="16" t="str">
        <f>IF(INDEX(I.Electricity.ES5U11C6,1)="","",INDEX(I.Electricity.ES5U11C6,1))</f>
        <v/>
      </c>
      <c r="G6501" s="16"/>
      <c r="H6501" s="1" t="str">
        <f>IF(AND(I.Developer.ES5=TRUE,I.Facility.UnitCount&gt;=11,I.Developer.C6=TRUE,F6501=""),"Incomplete","Complete")</f>
        <v>Complete</v>
      </c>
      <c r="I6501" s="68" t="s">
        <v>7836</v>
      </c>
    </row>
    <row r="6502" spans="2:9" ht="15" customHeight="1" x14ac:dyDescent="0.25">
      <c r="B6502" s="9" t="s">
        <v>7835</v>
      </c>
      <c r="C6502" s="1">
        <v>2</v>
      </c>
      <c r="D6502" s="2" t="s">
        <v>9090</v>
      </c>
      <c r="E6502" s="16"/>
      <c r="F6502" s="16" t="str">
        <f>IF(INDEX(I.Electricity.ES5U11C6,2)="","",INDEX(I.Electricity.ES5U11C6,2))</f>
        <v/>
      </c>
      <c r="G6502" s="16"/>
      <c r="H6502" s="1" t="str">
        <f>IF(AND(I.Developer.ES5=TRUE,I.Facility.UnitCount&gt;=11,I.Developer.C6=TRUE,F6502=""),"Incomplete","Complete")</f>
        <v>Complete</v>
      </c>
      <c r="I6502" s="68" t="s">
        <v>7837</v>
      </c>
    </row>
    <row r="6503" spans="2:9" ht="15" customHeight="1" x14ac:dyDescent="0.25">
      <c r="B6503" s="7" t="s">
        <v>7835</v>
      </c>
      <c r="C6503" s="5">
        <v>3</v>
      </c>
      <c r="D6503" s="6" t="s">
        <v>9090</v>
      </c>
      <c r="E6503" s="76"/>
      <c r="F6503" s="76" t="str">
        <f>IF(INDEX(I.Electricity.ES5U11C6,3)="","",INDEX(I.Electricity.ES5U11C6,3))</f>
        <v/>
      </c>
      <c r="G6503" s="76"/>
      <c r="H6503" s="5" t="str">
        <f>IF(AND(I.Developer.ES5=TRUE,I.Facility.UnitCount&gt;=11,I.Developer.C6=TRUE,F6503=""),"Incomplete","Complete")</f>
        <v>Complete</v>
      </c>
      <c r="I6503" s="71" t="s">
        <v>7838</v>
      </c>
    </row>
    <row r="6504" spans="2:9" ht="15" customHeight="1" x14ac:dyDescent="0.25">
      <c r="B6504" s="9" t="s">
        <v>7839</v>
      </c>
      <c r="C6504" s="1">
        <v>1</v>
      </c>
      <c r="D6504" s="2" t="s">
        <v>9091</v>
      </c>
      <c r="E6504" s="16"/>
      <c r="F6504" s="16" t="str">
        <f>IF(INDEX(I.Electricity.ES5U12C6,1)="","",INDEX(I.Electricity.ES5U12C6,1))</f>
        <v/>
      </c>
      <c r="G6504" s="16"/>
      <c r="H6504" s="1" t="str">
        <f>IF(AND(I.Developer.ES5=TRUE,I.Facility.UnitCount&gt;=12,I.Developer.C6=TRUE,F6504=""),"Incomplete","Complete")</f>
        <v>Complete</v>
      </c>
      <c r="I6504" s="68" t="s">
        <v>7840</v>
      </c>
    </row>
    <row r="6505" spans="2:9" ht="15" customHeight="1" x14ac:dyDescent="0.25">
      <c r="B6505" s="9" t="s">
        <v>7839</v>
      </c>
      <c r="C6505" s="1">
        <v>2</v>
      </c>
      <c r="D6505" s="2" t="s">
        <v>9091</v>
      </c>
      <c r="E6505" s="16"/>
      <c r="F6505" s="16" t="str">
        <f>IF(INDEX(I.Electricity.ES5U12C6,2)="","",INDEX(I.Electricity.ES5U12C6,2))</f>
        <v/>
      </c>
      <c r="G6505" s="16"/>
      <c r="H6505" s="1" t="str">
        <f>IF(AND(I.Developer.ES5=TRUE,I.Facility.UnitCount&gt;=12,I.Developer.C6=TRUE,F6505=""),"Incomplete","Complete")</f>
        <v>Complete</v>
      </c>
      <c r="I6505" s="68" t="s">
        <v>7841</v>
      </c>
    </row>
    <row r="6506" spans="2:9" ht="15" customHeight="1" x14ac:dyDescent="0.25">
      <c r="B6506" s="7" t="s">
        <v>7839</v>
      </c>
      <c r="C6506" s="5">
        <v>3</v>
      </c>
      <c r="D6506" s="6" t="s">
        <v>9091</v>
      </c>
      <c r="E6506" s="76"/>
      <c r="F6506" s="76" t="str">
        <f>IF(INDEX(I.Electricity.ES5U12C6,3)="","",INDEX(I.Electricity.ES5U12C6,3))</f>
        <v/>
      </c>
      <c r="G6506" s="76"/>
      <c r="H6506" s="5" t="str">
        <f>IF(AND(I.Developer.ES5=TRUE,I.Facility.UnitCount&gt;=12,I.Developer.C6=TRUE,F6506=""),"Incomplete","Complete")</f>
        <v>Complete</v>
      </c>
      <c r="I6506" s="71" t="s">
        <v>7842</v>
      </c>
    </row>
    <row r="6507" spans="2:9" ht="15" customHeight="1" x14ac:dyDescent="0.25">
      <c r="B6507" s="9" t="s">
        <v>7843</v>
      </c>
      <c r="C6507" s="1">
        <v>1</v>
      </c>
      <c r="D6507" s="2" t="s">
        <v>9092</v>
      </c>
      <c r="E6507" s="16"/>
      <c r="F6507" s="16" t="str">
        <f>IF(INDEX(I.Electricity.ES5U13C6,1)="","",INDEX(I.Electricity.ES5U13C6,1))</f>
        <v/>
      </c>
      <c r="G6507" s="16"/>
      <c r="H6507" s="1" t="str">
        <f>IF(AND(I.Developer.ES5=TRUE,I.Facility.UnitCount&gt;=13,I.Developer.C6=TRUE,F6507=""),"Incomplete","Complete")</f>
        <v>Complete</v>
      </c>
      <c r="I6507" s="68" t="s">
        <v>7844</v>
      </c>
    </row>
    <row r="6508" spans="2:9" ht="15" customHeight="1" x14ac:dyDescent="0.25">
      <c r="B6508" s="9" t="s">
        <v>7843</v>
      </c>
      <c r="C6508" s="1">
        <v>2</v>
      </c>
      <c r="D6508" s="2" t="s">
        <v>9092</v>
      </c>
      <c r="E6508" s="16"/>
      <c r="F6508" s="16" t="str">
        <f>IF(INDEX(I.Electricity.ES5U13C6,2)="","",INDEX(I.Electricity.ES5U13C6,2))</f>
        <v/>
      </c>
      <c r="G6508" s="16"/>
      <c r="H6508" s="1" t="str">
        <f>IF(AND(I.Developer.ES5=TRUE,I.Facility.UnitCount&gt;=13,I.Developer.C6=TRUE,F6508=""),"Incomplete","Complete")</f>
        <v>Complete</v>
      </c>
      <c r="I6508" s="68" t="s">
        <v>7845</v>
      </c>
    </row>
    <row r="6509" spans="2:9" ht="15" customHeight="1" x14ac:dyDescent="0.25">
      <c r="B6509" s="7" t="s">
        <v>7843</v>
      </c>
      <c r="C6509" s="5">
        <v>3</v>
      </c>
      <c r="D6509" s="6" t="s">
        <v>9092</v>
      </c>
      <c r="E6509" s="76"/>
      <c r="F6509" s="76" t="str">
        <f>IF(INDEX(I.Electricity.ES5U13C6,3)="","",INDEX(I.Electricity.ES5U13C6,3))</f>
        <v/>
      </c>
      <c r="G6509" s="76"/>
      <c r="H6509" s="5" t="str">
        <f>IF(AND(I.Developer.ES5=TRUE,I.Facility.UnitCount&gt;=13,I.Developer.C6=TRUE,F6509=""),"Incomplete","Complete")</f>
        <v>Complete</v>
      </c>
      <c r="I6509" s="71" t="s">
        <v>7846</v>
      </c>
    </row>
    <row r="6510" spans="2:9" ht="15" customHeight="1" x14ac:dyDescent="0.25">
      <c r="B6510" s="9" t="s">
        <v>7847</v>
      </c>
      <c r="C6510" s="1">
        <v>1</v>
      </c>
      <c r="D6510" s="2" t="s">
        <v>9093</v>
      </c>
      <c r="E6510" s="16"/>
      <c r="F6510" s="16" t="str">
        <f>IF(INDEX(I.Electricity.ES5U14C6,1)="","",INDEX(I.Electricity.ES5U14C6,1))</f>
        <v/>
      </c>
      <c r="G6510" s="16"/>
      <c r="H6510" s="1" t="str">
        <f>IF(AND(I.Developer.ES5=TRUE,I.Facility.UnitCount&gt;=14,I.Developer.C6=TRUE,F6510=""),"Incomplete","Complete")</f>
        <v>Complete</v>
      </c>
      <c r="I6510" s="68" t="s">
        <v>7848</v>
      </c>
    </row>
    <row r="6511" spans="2:9" ht="15" customHeight="1" x14ac:dyDescent="0.25">
      <c r="B6511" s="9" t="s">
        <v>7847</v>
      </c>
      <c r="C6511" s="1">
        <v>2</v>
      </c>
      <c r="D6511" s="2" t="s">
        <v>9093</v>
      </c>
      <c r="E6511" s="16"/>
      <c r="F6511" s="16" t="str">
        <f>IF(INDEX(I.Electricity.ES5U14C6,2)="","",INDEX(I.Electricity.ES5U14C6,2))</f>
        <v/>
      </c>
      <c r="G6511" s="16"/>
      <c r="H6511" s="1" t="str">
        <f>IF(AND(I.Developer.ES5=TRUE,I.Facility.UnitCount&gt;=14,I.Developer.C6=TRUE,F6511=""),"Incomplete","Complete")</f>
        <v>Complete</v>
      </c>
      <c r="I6511" s="68" t="s">
        <v>7849</v>
      </c>
    </row>
    <row r="6512" spans="2:9" ht="15" customHeight="1" x14ac:dyDescent="0.25">
      <c r="B6512" s="7" t="s">
        <v>7847</v>
      </c>
      <c r="C6512" s="5">
        <v>3</v>
      </c>
      <c r="D6512" s="6" t="s">
        <v>9093</v>
      </c>
      <c r="E6512" s="76"/>
      <c r="F6512" s="76" t="str">
        <f>IF(INDEX(I.Electricity.ES5U14C6,3)="","",INDEX(I.Electricity.ES5U14C6,3))</f>
        <v/>
      </c>
      <c r="G6512" s="76"/>
      <c r="H6512" s="5" t="str">
        <f>IF(AND(I.Developer.ES5=TRUE,I.Facility.UnitCount&gt;=14,I.Developer.C6=TRUE,F6512=""),"Incomplete","Complete")</f>
        <v>Complete</v>
      </c>
      <c r="I6512" s="71" t="s">
        <v>7850</v>
      </c>
    </row>
    <row r="6513" spans="2:9" ht="15" customHeight="1" x14ac:dyDescent="0.25">
      <c r="B6513" s="9" t="s">
        <v>7851</v>
      </c>
      <c r="C6513" s="1">
        <v>1</v>
      </c>
      <c r="D6513" s="2" t="s">
        <v>9094</v>
      </c>
      <c r="E6513" s="16"/>
      <c r="F6513" s="16" t="str">
        <f>IF(INDEX(I.Electricity.ES5U15C6,1)="","",INDEX(I.Electricity.ES5U15C6,1))</f>
        <v/>
      </c>
      <c r="G6513" s="16"/>
      <c r="H6513" s="1" t="str">
        <f>IF(AND(I.Developer.ES5=TRUE,I.Facility.UnitCount&gt;=15,I.Developer.C6=TRUE,F6513=""),"Incomplete","Complete")</f>
        <v>Complete</v>
      </c>
      <c r="I6513" s="68" t="s">
        <v>7852</v>
      </c>
    </row>
    <row r="6514" spans="2:9" ht="15" customHeight="1" x14ac:dyDescent="0.25">
      <c r="B6514" s="9" t="s">
        <v>7851</v>
      </c>
      <c r="C6514" s="1">
        <v>2</v>
      </c>
      <c r="D6514" s="2" t="s">
        <v>9094</v>
      </c>
      <c r="E6514" s="16"/>
      <c r="F6514" s="16" t="str">
        <f>IF(INDEX(I.Electricity.ES5U15C6,2)="","",INDEX(I.Electricity.ES5U15C6,2))</f>
        <v/>
      </c>
      <c r="G6514" s="16"/>
      <c r="H6514" s="1" t="str">
        <f>IF(AND(I.Developer.ES5=TRUE,I.Facility.UnitCount&gt;=15,I.Developer.C6=TRUE,F6514=""),"Incomplete","Complete")</f>
        <v>Complete</v>
      </c>
      <c r="I6514" s="68" t="s">
        <v>7853</v>
      </c>
    </row>
    <row r="6515" spans="2:9" ht="15" customHeight="1" x14ac:dyDescent="0.25">
      <c r="B6515" s="7" t="s">
        <v>7851</v>
      </c>
      <c r="C6515" s="5">
        <v>3</v>
      </c>
      <c r="D6515" s="6" t="s">
        <v>9094</v>
      </c>
      <c r="E6515" s="76"/>
      <c r="F6515" s="76" t="str">
        <f>IF(INDEX(I.Electricity.ES5U15C6,3)="","",INDEX(I.Electricity.ES5U15C6,3))</f>
        <v/>
      </c>
      <c r="G6515" s="76"/>
      <c r="H6515" s="5" t="str">
        <f>IF(AND(I.Developer.ES5=TRUE,I.Facility.UnitCount&gt;=15,I.Developer.C6=TRUE,F6515=""),"Incomplete","Complete")</f>
        <v>Complete</v>
      </c>
      <c r="I6515" s="71" t="s">
        <v>7854</v>
      </c>
    </row>
    <row r="6516" spans="2:9" ht="15" customHeight="1" x14ac:dyDescent="0.25">
      <c r="B6516" s="9" t="s">
        <v>7855</v>
      </c>
      <c r="C6516" s="1">
        <v>1</v>
      </c>
      <c r="D6516" s="2" t="s">
        <v>9095</v>
      </c>
      <c r="E6516" s="16"/>
      <c r="F6516" s="16" t="str">
        <f>IF(INDEX(I.Electricity.ES5U16C6,1)="","",INDEX(I.Electricity.ES5U16C6,1))</f>
        <v/>
      </c>
      <c r="G6516" s="16"/>
      <c r="H6516" s="1" t="str">
        <f>IF(AND(I.Developer.ES5=TRUE,I.Facility.UnitCount&gt;=16,I.Developer.C6=TRUE,F6516=""),"Incomplete","Complete")</f>
        <v>Complete</v>
      </c>
      <c r="I6516" s="68" t="s">
        <v>7856</v>
      </c>
    </row>
    <row r="6517" spans="2:9" ht="15" customHeight="1" x14ac:dyDescent="0.25">
      <c r="B6517" s="9" t="s">
        <v>7855</v>
      </c>
      <c r="C6517" s="1">
        <v>2</v>
      </c>
      <c r="D6517" s="2" t="s">
        <v>9095</v>
      </c>
      <c r="E6517" s="16"/>
      <c r="F6517" s="16" t="str">
        <f>IF(INDEX(I.Electricity.ES5U16C6,2)="","",INDEX(I.Electricity.ES5U16C6,2))</f>
        <v/>
      </c>
      <c r="G6517" s="16"/>
      <c r="H6517" s="1" t="str">
        <f>IF(AND(I.Developer.ES5=TRUE,I.Facility.UnitCount&gt;=16,I.Developer.C6=TRUE,F6517=""),"Incomplete","Complete")</f>
        <v>Complete</v>
      </c>
      <c r="I6517" s="68" t="s">
        <v>7857</v>
      </c>
    </row>
    <row r="6518" spans="2:9" ht="15" customHeight="1" x14ac:dyDescent="0.25">
      <c r="B6518" s="7" t="s">
        <v>7855</v>
      </c>
      <c r="C6518" s="5">
        <v>3</v>
      </c>
      <c r="D6518" s="6" t="s">
        <v>9095</v>
      </c>
      <c r="E6518" s="76"/>
      <c r="F6518" s="76" t="str">
        <f>IF(INDEX(I.Electricity.ES5U16C6,3)="","",INDEX(I.Electricity.ES5U16C6,3))</f>
        <v/>
      </c>
      <c r="G6518" s="76"/>
      <c r="H6518" s="5" t="str">
        <f>IF(AND(I.Developer.ES5=TRUE,I.Facility.UnitCount&gt;=16,I.Developer.C6=TRUE,F6518=""),"Incomplete","Complete")</f>
        <v>Complete</v>
      </c>
      <c r="I6518" s="71" t="s">
        <v>7858</v>
      </c>
    </row>
    <row r="6519" spans="2:9" ht="15" customHeight="1" x14ac:dyDescent="0.25">
      <c r="B6519" s="9" t="s">
        <v>7859</v>
      </c>
      <c r="C6519" s="1">
        <v>1</v>
      </c>
      <c r="D6519" s="2" t="s">
        <v>9096</v>
      </c>
      <c r="E6519" s="16"/>
      <c r="F6519" s="16" t="str">
        <f>IF(INDEX(I.Electricity.ES5U17C6,1)="","",INDEX(I.Electricity.ES5U17C6,1))</f>
        <v/>
      </c>
      <c r="G6519" s="16"/>
      <c r="H6519" s="1" t="str">
        <f>IF(AND(I.Developer.ES5=TRUE,I.Facility.UnitCount&gt;=17,I.Developer.C6=TRUE,F6519=""),"Incomplete","Complete")</f>
        <v>Complete</v>
      </c>
      <c r="I6519" s="68" t="s">
        <v>7860</v>
      </c>
    </row>
    <row r="6520" spans="2:9" ht="15" customHeight="1" x14ac:dyDescent="0.25">
      <c r="B6520" s="9" t="s">
        <v>7859</v>
      </c>
      <c r="C6520" s="1">
        <v>2</v>
      </c>
      <c r="D6520" s="2" t="s">
        <v>9096</v>
      </c>
      <c r="E6520" s="16"/>
      <c r="F6520" s="16" t="str">
        <f>IF(INDEX(I.Electricity.ES5U17C6,2)="","",INDEX(I.Electricity.ES5U17C6,2))</f>
        <v/>
      </c>
      <c r="G6520" s="16"/>
      <c r="H6520" s="1" t="str">
        <f>IF(AND(I.Developer.ES5=TRUE,I.Facility.UnitCount&gt;=17,I.Developer.C6=TRUE,F6520=""),"Incomplete","Complete")</f>
        <v>Complete</v>
      </c>
      <c r="I6520" s="68" t="s">
        <v>7861</v>
      </c>
    </row>
    <row r="6521" spans="2:9" ht="15" customHeight="1" x14ac:dyDescent="0.25">
      <c r="B6521" s="7" t="s">
        <v>7859</v>
      </c>
      <c r="C6521" s="5">
        <v>3</v>
      </c>
      <c r="D6521" s="6" t="s">
        <v>9096</v>
      </c>
      <c r="E6521" s="76"/>
      <c r="F6521" s="76" t="str">
        <f>IF(INDEX(I.Electricity.ES5U17C6,3)="","",INDEX(I.Electricity.ES5U17C6,3))</f>
        <v/>
      </c>
      <c r="G6521" s="76"/>
      <c r="H6521" s="5" t="str">
        <f>IF(AND(I.Developer.ES5=TRUE,I.Facility.UnitCount&gt;=17,I.Developer.C6=TRUE,F6521=""),"Incomplete","Complete")</f>
        <v>Complete</v>
      </c>
      <c r="I6521" s="71" t="s">
        <v>7862</v>
      </c>
    </row>
    <row r="6522" spans="2:9" ht="15" customHeight="1" x14ac:dyDescent="0.25">
      <c r="B6522" s="9" t="s">
        <v>7863</v>
      </c>
      <c r="C6522" s="1">
        <v>1</v>
      </c>
      <c r="D6522" s="2" t="s">
        <v>9097</v>
      </c>
      <c r="E6522" s="16"/>
      <c r="F6522" s="16" t="str">
        <f>IF(INDEX(I.Electricity.ES5U18C6,1)="","",INDEX(I.Electricity.ES5U18C6,1))</f>
        <v/>
      </c>
      <c r="G6522" s="16"/>
      <c r="H6522" s="1" t="str">
        <f>IF(AND(I.Developer.ES5=TRUE,I.Facility.UnitCount&gt;=18,I.Developer.C6=TRUE,F6522=""),"Incomplete","Complete")</f>
        <v>Complete</v>
      </c>
      <c r="I6522" s="68" t="s">
        <v>7864</v>
      </c>
    </row>
    <row r="6523" spans="2:9" ht="15" customHeight="1" x14ac:dyDescent="0.25">
      <c r="B6523" s="9" t="s">
        <v>7863</v>
      </c>
      <c r="C6523" s="1">
        <v>2</v>
      </c>
      <c r="D6523" s="2" t="s">
        <v>9097</v>
      </c>
      <c r="E6523" s="16"/>
      <c r="F6523" s="16" t="str">
        <f>IF(INDEX(I.Electricity.ES5U18C6,2)="","",INDEX(I.Electricity.ES5U18C6,2))</f>
        <v/>
      </c>
      <c r="G6523" s="16"/>
      <c r="H6523" s="1" t="str">
        <f>IF(AND(I.Developer.ES5=TRUE,I.Facility.UnitCount&gt;=18,I.Developer.C6=TRUE,F6523=""),"Incomplete","Complete")</f>
        <v>Complete</v>
      </c>
      <c r="I6523" s="68" t="s">
        <v>7865</v>
      </c>
    </row>
    <row r="6524" spans="2:9" ht="15" customHeight="1" x14ac:dyDescent="0.25">
      <c r="B6524" s="7" t="s">
        <v>7863</v>
      </c>
      <c r="C6524" s="5">
        <v>3</v>
      </c>
      <c r="D6524" s="6" t="s">
        <v>9097</v>
      </c>
      <c r="E6524" s="76"/>
      <c r="F6524" s="76" t="str">
        <f>IF(INDEX(I.Electricity.ES5U18C6,3)="","",INDEX(I.Electricity.ES5U18C6,3))</f>
        <v/>
      </c>
      <c r="G6524" s="76"/>
      <c r="H6524" s="5" t="str">
        <f>IF(AND(I.Developer.ES5=TRUE,I.Facility.UnitCount&gt;=18,I.Developer.C6=TRUE,F6524=""),"Incomplete","Complete")</f>
        <v>Complete</v>
      </c>
      <c r="I6524" s="71" t="s">
        <v>7866</v>
      </c>
    </row>
    <row r="6525" spans="2:9" ht="15" customHeight="1" x14ac:dyDescent="0.25">
      <c r="B6525" s="9" t="s">
        <v>7867</v>
      </c>
      <c r="C6525" s="1">
        <v>1</v>
      </c>
      <c r="D6525" s="2" t="s">
        <v>9098</v>
      </c>
      <c r="E6525" s="16"/>
      <c r="F6525" s="16" t="str">
        <f>IF(INDEX(I.Electricity.ES5U19C6,1)="","",INDEX(I.Electricity.ES5U19C6,1))</f>
        <v/>
      </c>
      <c r="G6525" s="16"/>
      <c r="H6525" s="1" t="str">
        <f>IF(AND(I.Developer.ES5=TRUE,I.Facility.UnitCount&gt;=19,I.Developer.C6=TRUE,F6525=""),"Incomplete","Complete")</f>
        <v>Complete</v>
      </c>
      <c r="I6525" s="68" t="s">
        <v>7868</v>
      </c>
    </row>
    <row r="6526" spans="2:9" ht="15" customHeight="1" x14ac:dyDescent="0.25">
      <c r="B6526" s="9" t="s">
        <v>7867</v>
      </c>
      <c r="C6526" s="1">
        <v>2</v>
      </c>
      <c r="D6526" s="2" t="s">
        <v>9098</v>
      </c>
      <c r="E6526" s="16"/>
      <c r="F6526" s="16" t="str">
        <f>IF(INDEX(I.Electricity.ES5U19C6,2)="","",INDEX(I.Electricity.ES5U19C6,2))</f>
        <v/>
      </c>
      <c r="G6526" s="16"/>
      <c r="H6526" s="1" t="str">
        <f>IF(AND(I.Developer.ES5=TRUE,I.Facility.UnitCount&gt;=19,I.Developer.C6=TRUE,F6526=""),"Incomplete","Complete")</f>
        <v>Complete</v>
      </c>
      <c r="I6526" s="68" t="s">
        <v>7869</v>
      </c>
    </row>
    <row r="6527" spans="2:9" ht="15" customHeight="1" x14ac:dyDescent="0.25">
      <c r="B6527" s="7" t="s">
        <v>7867</v>
      </c>
      <c r="C6527" s="5">
        <v>3</v>
      </c>
      <c r="D6527" s="6" t="s">
        <v>9098</v>
      </c>
      <c r="E6527" s="76"/>
      <c r="F6527" s="76" t="str">
        <f>IF(INDEX(I.Electricity.ES5U19C6,3)="","",INDEX(I.Electricity.ES5U19C6,3))</f>
        <v/>
      </c>
      <c r="G6527" s="76"/>
      <c r="H6527" s="5" t="str">
        <f>IF(AND(I.Developer.ES5=TRUE,I.Facility.UnitCount&gt;=19,I.Developer.C6=TRUE,F6527=""),"Incomplete","Complete")</f>
        <v>Complete</v>
      </c>
      <c r="I6527" s="71" t="s">
        <v>7870</v>
      </c>
    </row>
    <row r="6528" spans="2:9" ht="15" customHeight="1" x14ac:dyDescent="0.25">
      <c r="B6528" s="9" t="s">
        <v>7871</v>
      </c>
      <c r="C6528" s="1">
        <v>1</v>
      </c>
      <c r="D6528" s="2" t="s">
        <v>9099</v>
      </c>
      <c r="E6528" s="16"/>
      <c r="F6528" s="16" t="str">
        <f>IF(INDEX(I.Electricity.ES5U20C6,1)="","",INDEX(I.Electricity.ES5U20C6,1))</f>
        <v/>
      </c>
      <c r="G6528" s="16"/>
      <c r="H6528" s="1" t="str">
        <f>IF(AND(I.Developer.ES5=TRUE,I.Facility.UnitCount&gt;=20,I.Developer.C6=TRUE,F6528=""),"Incomplete","Complete")</f>
        <v>Complete</v>
      </c>
      <c r="I6528" s="68" t="s">
        <v>7872</v>
      </c>
    </row>
    <row r="6529" spans="2:9" ht="15" customHeight="1" x14ac:dyDescent="0.25">
      <c r="B6529" s="9" t="s">
        <v>7871</v>
      </c>
      <c r="C6529" s="1">
        <v>2</v>
      </c>
      <c r="D6529" s="2" t="s">
        <v>9099</v>
      </c>
      <c r="E6529" s="16"/>
      <c r="F6529" s="16" t="str">
        <f>IF(INDEX(I.Electricity.ES5U20C6,2)="","",INDEX(I.Electricity.ES5U20C6,2))</f>
        <v/>
      </c>
      <c r="G6529" s="16"/>
      <c r="H6529" s="1" t="str">
        <f>IF(AND(I.Developer.ES5=TRUE,I.Facility.UnitCount&gt;=20,I.Developer.C6=TRUE,F6529=""),"Incomplete","Complete")</f>
        <v>Complete</v>
      </c>
      <c r="I6529" s="68" t="s">
        <v>7873</v>
      </c>
    </row>
    <row r="6530" spans="2:9" ht="15" customHeight="1" x14ac:dyDescent="0.25">
      <c r="B6530" s="7" t="s">
        <v>7871</v>
      </c>
      <c r="C6530" s="5">
        <v>3</v>
      </c>
      <c r="D6530" s="6" t="s">
        <v>9099</v>
      </c>
      <c r="E6530" s="76"/>
      <c r="F6530" s="76" t="str">
        <f>IF(INDEX(I.Electricity.ES5U20C6,3)="","",INDEX(I.Electricity.ES5U20C6,3))</f>
        <v/>
      </c>
      <c r="G6530" s="76"/>
      <c r="H6530" s="5" t="str">
        <f>IF(AND(I.Developer.ES5=TRUE,I.Facility.UnitCount&gt;=20,I.Developer.C6=TRUE,F6530=""),"Incomplete","Complete")</f>
        <v>Complete</v>
      </c>
      <c r="I6530" s="71" t="s">
        <v>7874</v>
      </c>
    </row>
    <row r="6531" spans="2:9" ht="15" customHeight="1" x14ac:dyDescent="0.25">
      <c r="B6531" s="9" t="s">
        <v>7875</v>
      </c>
      <c r="C6531" s="1">
        <v>1</v>
      </c>
      <c r="D6531" s="2" t="s">
        <v>9100</v>
      </c>
      <c r="E6531" s="16"/>
      <c r="F6531" s="16" t="str">
        <f>IF(INDEX(I.Electricity.ES5U1C7,1)="","",INDEX(I.Electricity.ES5U1C7,1))</f>
        <v/>
      </c>
      <c r="G6531" s="16"/>
      <c r="H6531" s="1" t="str">
        <f>IF(AND(I.Developer.ES5=TRUE,I.Facility.UnitCount&gt;=1,I.Developer.C7=TRUE,F6531=""),"Incomplete","Complete")</f>
        <v>Complete</v>
      </c>
      <c r="I6531" s="68" t="s">
        <v>7876</v>
      </c>
    </row>
    <row r="6532" spans="2:9" ht="15" customHeight="1" x14ac:dyDescent="0.25">
      <c r="B6532" s="9" t="s">
        <v>7875</v>
      </c>
      <c r="C6532" s="1">
        <v>2</v>
      </c>
      <c r="D6532" s="2" t="s">
        <v>9100</v>
      </c>
      <c r="E6532" s="16"/>
      <c r="F6532" s="16" t="str">
        <f>IF(INDEX(I.Electricity.ES5U1C7,2)="","",INDEX(I.Electricity.ES5U1C7,2))</f>
        <v/>
      </c>
      <c r="G6532" s="16"/>
      <c r="H6532" s="1" t="str">
        <f>IF(AND(I.Developer.ES5=TRUE,I.Facility.UnitCount&gt;=1,I.Developer.C7=TRUE,F6532=""),"Incomplete","Complete")</f>
        <v>Complete</v>
      </c>
      <c r="I6532" s="68" t="s">
        <v>7877</v>
      </c>
    </row>
    <row r="6533" spans="2:9" ht="15" customHeight="1" x14ac:dyDescent="0.25">
      <c r="B6533" s="7" t="s">
        <v>7875</v>
      </c>
      <c r="C6533" s="5">
        <v>3</v>
      </c>
      <c r="D6533" s="6" t="s">
        <v>9100</v>
      </c>
      <c r="E6533" s="76"/>
      <c r="F6533" s="76" t="str">
        <f>IF(INDEX(I.Electricity.ES5U1C7,3)="","",INDEX(I.Electricity.ES5U1C7,3))</f>
        <v/>
      </c>
      <c r="G6533" s="76"/>
      <c r="H6533" s="5" t="str">
        <f>IF(AND(I.Developer.ES5=TRUE,I.Facility.UnitCount&gt;=1,I.Developer.C7=TRUE,F6533=""),"Incomplete","Complete")</f>
        <v>Complete</v>
      </c>
      <c r="I6533" s="71" t="s">
        <v>7878</v>
      </c>
    </row>
    <row r="6534" spans="2:9" ht="15" customHeight="1" x14ac:dyDescent="0.25">
      <c r="B6534" s="9" t="s">
        <v>7879</v>
      </c>
      <c r="C6534" s="1">
        <v>1</v>
      </c>
      <c r="D6534" s="2" t="s">
        <v>9101</v>
      </c>
      <c r="E6534" s="16"/>
      <c r="F6534" s="16" t="str">
        <f>IF(INDEX(I.Electricity.ES5U2C7,1)="","",INDEX(I.Electricity.ES5U2C7,1))</f>
        <v/>
      </c>
      <c r="G6534" s="16"/>
      <c r="H6534" s="1" t="str">
        <f>IF(AND(I.Developer.ES5=TRUE,I.Facility.UnitCount&gt;=2,I.Developer.C7=TRUE,F6534=""),"Incomplete","Complete")</f>
        <v>Complete</v>
      </c>
      <c r="I6534" s="68" t="s">
        <v>7880</v>
      </c>
    </row>
    <row r="6535" spans="2:9" ht="15" customHeight="1" x14ac:dyDescent="0.25">
      <c r="B6535" s="9" t="s">
        <v>7879</v>
      </c>
      <c r="C6535" s="1">
        <v>2</v>
      </c>
      <c r="D6535" s="2" t="s">
        <v>9101</v>
      </c>
      <c r="E6535" s="16"/>
      <c r="F6535" s="16" t="str">
        <f>IF(INDEX(I.Electricity.ES5U2C7,2)="","",INDEX(I.Electricity.ES5U2C7,2))</f>
        <v/>
      </c>
      <c r="G6535" s="16"/>
      <c r="H6535" s="1" t="str">
        <f>IF(AND(I.Developer.ES5=TRUE,I.Facility.UnitCount&gt;=2,I.Developer.C7=TRUE,F6535=""),"Incomplete","Complete")</f>
        <v>Complete</v>
      </c>
      <c r="I6535" s="68" t="s">
        <v>7881</v>
      </c>
    </row>
    <row r="6536" spans="2:9" ht="15" customHeight="1" x14ac:dyDescent="0.25">
      <c r="B6536" s="7" t="s">
        <v>7879</v>
      </c>
      <c r="C6536" s="5">
        <v>3</v>
      </c>
      <c r="D6536" s="6" t="s">
        <v>9101</v>
      </c>
      <c r="E6536" s="76"/>
      <c r="F6536" s="76" t="str">
        <f>IF(INDEX(I.Electricity.ES5U2C7,3)="","",INDEX(I.Electricity.ES5U2C7,3))</f>
        <v/>
      </c>
      <c r="G6536" s="76"/>
      <c r="H6536" s="5" t="str">
        <f>IF(AND(I.Developer.ES5=TRUE,I.Facility.UnitCount&gt;=2,I.Developer.C7=TRUE,F6536=""),"Incomplete","Complete")</f>
        <v>Complete</v>
      </c>
      <c r="I6536" s="71" t="s">
        <v>7882</v>
      </c>
    </row>
    <row r="6537" spans="2:9" ht="15" customHeight="1" x14ac:dyDescent="0.25">
      <c r="B6537" s="9" t="s">
        <v>7883</v>
      </c>
      <c r="C6537" s="1">
        <v>1</v>
      </c>
      <c r="D6537" s="2" t="s">
        <v>9102</v>
      </c>
      <c r="E6537" s="16"/>
      <c r="F6537" s="16" t="str">
        <f>IF(INDEX(I.Electricity.ES5U3C7,1)="","",INDEX(I.Electricity.ES5U3C7,1))</f>
        <v/>
      </c>
      <c r="G6537" s="16"/>
      <c r="H6537" s="1" t="str">
        <f>IF(AND(I.Developer.ES5=TRUE,I.Facility.UnitCount&gt;=3,I.Developer.C7=TRUE,F6537=""),"Incomplete","Complete")</f>
        <v>Complete</v>
      </c>
      <c r="I6537" s="68" t="s">
        <v>7884</v>
      </c>
    </row>
    <row r="6538" spans="2:9" ht="15" customHeight="1" x14ac:dyDescent="0.25">
      <c r="B6538" s="9" t="s">
        <v>7883</v>
      </c>
      <c r="C6538" s="1">
        <v>2</v>
      </c>
      <c r="D6538" s="2" t="s">
        <v>9102</v>
      </c>
      <c r="E6538" s="16"/>
      <c r="F6538" s="16" t="str">
        <f>IF(INDEX(I.Electricity.ES5U3C7,2)="","",INDEX(I.Electricity.ES5U3C7,2))</f>
        <v/>
      </c>
      <c r="G6538" s="16"/>
      <c r="H6538" s="1" t="str">
        <f>IF(AND(I.Developer.ES5=TRUE,I.Facility.UnitCount&gt;=3,I.Developer.C7=TRUE,F6538=""),"Incomplete","Complete")</f>
        <v>Complete</v>
      </c>
      <c r="I6538" s="68" t="s">
        <v>7885</v>
      </c>
    </row>
    <row r="6539" spans="2:9" ht="15" customHeight="1" x14ac:dyDescent="0.25">
      <c r="B6539" s="7" t="s">
        <v>7883</v>
      </c>
      <c r="C6539" s="5">
        <v>3</v>
      </c>
      <c r="D6539" s="6" t="s">
        <v>9102</v>
      </c>
      <c r="E6539" s="76"/>
      <c r="F6539" s="76" t="str">
        <f>IF(INDEX(I.Electricity.ES5U3C7,3)="","",INDEX(I.Electricity.ES5U3C7,3))</f>
        <v/>
      </c>
      <c r="G6539" s="76"/>
      <c r="H6539" s="5" t="str">
        <f>IF(AND(I.Developer.ES5=TRUE,I.Facility.UnitCount&gt;=3,I.Developer.C7=TRUE,F6539=""),"Incomplete","Complete")</f>
        <v>Complete</v>
      </c>
      <c r="I6539" s="71" t="s">
        <v>7886</v>
      </c>
    </row>
    <row r="6540" spans="2:9" ht="15" customHeight="1" x14ac:dyDescent="0.25">
      <c r="B6540" s="9" t="s">
        <v>7887</v>
      </c>
      <c r="C6540" s="1">
        <v>1</v>
      </c>
      <c r="D6540" s="2" t="s">
        <v>9103</v>
      </c>
      <c r="E6540" s="16"/>
      <c r="F6540" s="16" t="str">
        <f>IF(INDEX(I.Electricity.ES5U4C7,1)="","",INDEX(I.Electricity.ES5U4C7,1))</f>
        <v/>
      </c>
      <c r="G6540" s="16"/>
      <c r="H6540" s="1" t="str">
        <f>IF(AND(I.Developer.ES5=TRUE,I.Facility.UnitCount&gt;=4,I.Developer.C7=TRUE,F6540=""),"Incomplete","Complete")</f>
        <v>Complete</v>
      </c>
      <c r="I6540" s="68" t="s">
        <v>7888</v>
      </c>
    </row>
    <row r="6541" spans="2:9" ht="15" customHeight="1" x14ac:dyDescent="0.25">
      <c r="B6541" s="9" t="s">
        <v>7887</v>
      </c>
      <c r="C6541" s="1">
        <v>2</v>
      </c>
      <c r="D6541" s="2" t="s">
        <v>9103</v>
      </c>
      <c r="E6541" s="16"/>
      <c r="F6541" s="16" t="str">
        <f>IF(INDEX(I.Electricity.ES5U4C7,2)="","",INDEX(I.Electricity.ES5U4C7,2))</f>
        <v/>
      </c>
      <c r="G6541" s="16"/>
      <c r="H6541" s="1" t="str">
        <f>IF(AND(I.Developer.ES5=TRUE,I.Facility.UnitCount&gt;=4,I.Developer.C7=TRUE,F6541=""),"Incomplete","Complete")</f>
        <v>Complete</v>
      </c>
      <c r="I6541" s="68" t="s">
        <v>7889</v>
      </c>
    </row>
    <row r="6542" spans="2:9" ht="15" customHeight="1" x14ac:dyDescent="0.25">
      <c r="B6542" s="7" t="s">
        <v>7887</v>
      </c>
      <c r="C6542" s="5">
        <v>3</v>
      </c>
      <c r="D6542" s="6" t="s">
        <v>9103</v>
      </c>
      <c r="E6542" s="76"/>
      <c r="F6542" s="76" t="str">
        <f>IF(INDEX(I.Electricity.ES5U4C7,3)="","",INDEX(I.Electricity.ES5U4C7,3))</f>
        <v/>
      </c>
      <c r="G6542" s="76"/>
      <c r="H6542" s="5" t="str">
        <f>IF(AND(I.Developer.ES5=TRUE,I.Facility.UnitCount&gt;=4,I.Developer.C7=TRUE,F6542=""),"Incomplete","Complete")</f>
        <v>Complete</v>
      </c>
      <c r="I6542" s="71" t="s">
        <v>7890</v>
      </c>
    </row>
    <row r="6543" spans="2:9" ht="15" customHeight="1" x14ac:dyDescent="0.25">
      <c r="B6543" s="9" t="s">
        <v>7891</v>
      </c>
      <c r="C6543" s="1">
        <v>1</v>
      </c>
      <c r="D6543" s="2" t="s">
        <v>9104</v>
      </c>
      <c r="E6543" s="16"/>
      <c r="F6543" s="16" t="str">
        <f>IF(INDEX(I.Electricity.ES5U5C7,1)="","",INDEX(I.Electricity.ES5U5C7,1))</f>
        <v/>
      </c>
      <c r="G6543" s="16"/>
      <c r="H6543" s="1" t="str">
        <f>IF(AND(I.Developer.ES5=TRUE,I.Facility.UnitCount&gt;=5,I.Developer.C7=TRUE,F6543=""),"Incomplete","Complete")</f>
        <v>Complete</v>
      </c>
      <c r="I6543" s="68" t="s">
        <v>7892</v>
      </c>
    </row>
    <row r="6544" spans="2:9" ht="15" customHeight="1" x14ac:dyDescent="0.25">
      <c r="B6544" s="9" t="s">
        <v>7891</v>
      </c>
      <c r="C6544" s="1">
        <v>2</v>
      </c>
      <c r="D6544" s="2" t="s">
        <v>9104</v>
      </c>
      <c r="E6544" s="16"/>
      <c r="F6544" s="16" t="str">
        <f>IF(INDEX(I.Electricity.ES5U5C7,2)="","",INDEX(I.Electricity.ES5U5C7,2))</f>
        <v/>
      </c>
      <c r="G6544" s="16"/>
      <c r="H6544" s="1" t="str">
        <f>IF(AND(I.Developer.ES5=TRUE,I.Facility.UnitCount&gt;=5,I.Developer.C7=TRUE,F6544=""),"Incomplete","Complete")</f>
        <v>Complete</v>
      </c>
      <c r="I6544" s="68" t="s">
        <v>7893</v>
      </c>
    </row>
    <row r="6545" spans="2:9" ht="15" customHeight="1" x14ac:dyDescent="0.25">
      <c r="B6545" s="7" t="s">
        <v>7891</v>
      </c>
      <c r="C6545" s="5">
        <v>3</v>
      </c>
      <c r="D6545" s="6" t="s">
        <v>9104</v>
      </c>
      <c r="E6545" s="76"/>
      <c r="F6545" s="76" t="str">
        <f>IF(INDEX(I.Electricity.ES5U5C7,3)="","",INDEX(I.Electricity.ES5U5C7,3))</f>
        <v/>
      </c>
      <c r="G6545" s="76"/>
      <c r="H6545" s="5" t="str">
        <f>IF(AND(I.Developer.ES5=TRUE,I.Facility.UnitCount&gt;=5,I.Developer.C7=TRUE,F6545=""),"Incomplete","Complete")</f>
        <v>Complete</v>
      </c>
      <c r="I6545" s="71" t="s">
        <v>7894</v>
      </c>
    </row>
    <row r="6546" spans="2:9" ht="15" customHeight="1" x14ac:dyDescent="0.25">
      <c r="B6546" s="9" t="s">
        <v>7895</v>
      </c>
      <c r="C6546" s="1">
        <v>1</v>
      </c>
      <c r="D6546" s="2" t="s">
        <v>9105</v>
      </c>
      <c r="E6546" s="16"/>
      <c r="F6546" s="16" t="str">
        <f>IF(INDEX(I.Electricity.ES5U6C7,1)="","",INDEX(I.Electricity.ES5U6C7,1))</f>
        <v/>
      </c>
      <c r="G6546" s="16"/>
      <c r="H6546" s="1" t="str">
        <f>IF(AND(I.Developer.ES5=TRUE,I.Facility.UnitCount&gt;=6,I.Developer.C7=TRUE,F6546=""),"Incomplete","Complete")</f>
        <v>Complete</v>
      </c>
      <c r="I6546" s="68" t="s">
        <v>7896</v>
      </c>
    </row>
    <row r="6547" spans="2:9" ht="15" customHeight="1" x14ac:dyDescent="0.25">
      <c r="B6547" s="9" t="s">
        <v>7895</v>
      </c>
      <c r="C6547" s="1">
        <v>2</v>
      </c>
      <c r="D6547" s="2" t="s">
        <v>9105</v>
      </c>
      <c r="E6547" s="16"/>
      <c r="F6547" s="16" t="str">
        <f>IF(INDEX(I.Electricity.ES5U6C7,2)="","",INDEX(I.Electricity.ES5U6C7,2))</f>
        <v/>
      </c>
      <c r="G6547" s="16"/>
      <c r="H6547" s="1" t="str">
        <f>IF(AND(I.Developer.ES5=TRUE,I.Facility.UnitCount&gt;=6,I.Developer.C7=TRUE,F6547=""),"Incomplete","Complete")</f>
        <v>Complete</v>
      </c>
      <c r="I6547" s="68" t="s">
        <v>7897</v>
      </c>
    </row>
    <row r="6548" spans="2:9" ht="15" customHeight="1" x14ac:dyDescent="0.25">
      <c r="B6548" s="7" t="s">
        <v>7895</v>
      </c>
      <c r="C6548" s="5">
        <v>3</v>
      </c>
      <c r="D6548" s="6" t="s">
        <v>9105</v>
      </c>
      <c r="E6548" s="76"/>
      <c r="F6548" s="76" t="str">
        <f>IF(INDEX(I.Electricity.ES5U6C7,3)="","",INDEX(I.Electricity.ES5U6C7,3))</f>
        <v/>
      </c>
      <c r="G6548" s="76"/>
      <c r="H6548" s="5" t="str">
        <f>IF(AND(I.Developer.ES5=TRUE,I.Facility.UnitCount&gt;=6,I.Developer.C7=TRUE,F6548=""),"Incomplete","Complete")</f>
        <v>Complete</v>
      </c>
      <c r="I6548" s="71" t="s">
        <v>7898</v>
      </c>
    </row>
    <row r="6549" spans="2:9" ht="15" customHeight="1" x14ac:dyDescent="0.25">
      <c r="B6549" s="9" t="s">
        <v>7899</v>
      </c>
      <c r="C6549" s="1">
        <v>1</v>
      </c>
      <c r="D6549" s="2" t="s">
        <v>9106</v>
      </c>
      <c r="E6549" s="16"/>
      <c r="F6549" s="16" t="str">
        <f>IF(INDEX(I.Electricity.ES5U7C7,1)="","",INDEX(I.Electricity.ES5U7C7,1))</f>
        <v/>
      </c>
      <c r="G6549" s="16"/>
      <c r="H6549" s="1" t="str">
        <f>IF(AND(I.Developer.ES5=TRUE,I.Facility.UnitCount&gt;=7,I.Developer.C7=TRUE,F6549=""),"Incomplete","Complete")</f>
        <v>Complete</v>
      </c>
      <c r="I6549" s="68" t="s">
        <v>7900</v>
      </c>
    </row>
    <row r="6550" spans="2:9" ht="15" customHeight="1" x14ac:dyDescent="0.25">
      <c r="B6550" s="9" t="s">
        <v>7899</v>
      </c>
      <c r="C6550" s="1">
        <v>2</v>
      </c>
      <c r="D6550" s="2" t="s">
        <v>9106</v>
      </c>
      <c r="E6550" s="16"/>
      <c r="F6550" s="16" t="str">
        <f>IF(INDEX(I.Electricity.ES5U7C7,2)="","",INDEX(I.Electricity.ES5U7C7,2))</f>
        <v/>
      </c>
      <c r="G6550" s="16"/>
      <c r="H6550" s="1" t="str">
        <f>IF(AND(I.Developer.ES5=TRUE,I.Facility.UnitCount&gt;=7,I.Developer.C7=TRUE,F6550=""),"Incomplete","Complete")</f>
        <v>Complete</v>
      </c>
      <c r="I6550" s="68" t="s">
        <v>7901</v>
      </c>
    </row>
    <row r="6551" spans="2:9" ht="15" customHeight="1" x14ac:dyDescent="0.25">
      <c r="B6551" s="7" t="s">
        <v>7899</v>
      </c>
      <c r="C6551" s="5">
        <v>3</v>
      </c>
      <c r="D6551" s="6" t="s">
        <v>9106</v>
      </c>
      <c r="E6551" s="76"/>
      <c r="F6551" s="76" t="str">
        <f>IF(INDEX(I.Electricity.ES5U7C7,3)="","",INDEX(I.Electricity.ES5U7C7,3))</f>
        <v/>
      </c>
      <c r="G6551" s="76"/>
      <c r="H6551" s="5" t="str">
        <f>IF(AND(I.Developer.ES5=TRUE,I.Facility.UnitCount&gt;=7,I.Developer.C7=TRUE,F6551=""),"Incomplete","Complete")</f>
        <v>Complete</v>
      </c>
      <c r="I6551" s="71" t="s">
        <v>7902</v>
      </c>
    </row>
    <row r="6552" spans="2:9" ht="15" customHeight="1" x14ac:dyDescent="0.25">
      <c r="B6552" s="9" t="s">
        <v>7903</v>
      </c>
      <c r="C6552" s="1">
        <v>1</v>
      </c>
      <c r="D6552" s="2" t="s">
        <v>9107</v>
      </c>
      <c r="E6552" s="16"/>
      <c r="F6552" s="16" t="str">
        <f>IF(INDEX(I.Electricity.ES5U8C7,1)="","",INDEX(I.Electricity.ES5U8C7,1))</f>
        <v/>
      </c>
      <c r="G6552" s="16"/>
      <c r="H6552" s="1" t="str">
        <f>IF(AND(I.Developer.ES5=TRUE,I.Facility.UnitCount&gt;=8,I.Developer.C7=TRUE,F6552=""),"Incomplete","Complete")</f>
        <v>Complete</v>
      </c>
      <c r="I6552" s="68" t="s">
        <v>7904</v>
      </c>
    </row>
    <row r="6553" spans="2:9" ht="15" customHeight="1" x14ac:dyDescent="0.25">
      <c r="B6553" s="9" t="s">
        <v>7903</v>
      </c>
      <c r="C6553" s="1">
        <v>2</v>
      </c>
      <c r="D6553" s="2" t="s">
        <v>9107</v>
      </c>
      <c r="E6553" s="16"/>
      <c r="F6553" s="16" t="str">
        <f>IF(INDEX(I.Electricity.ES5U8C7,2)="","",INDEX(I.Electricity.ES5U8C7,2))</f>
        <v/>
      </c>
      <c r="G6553" s="16"/>
      <c r="H6553" s="1" t="str">
        <f>IF(AND(I.Developer.ES5=TRUE,I.Facility.UnitCount&gt;=8,I.Developer.C7=TRUE,F6553=""),"Incomplete","Complete")</f>
        <v>Complete</v>
      </c>
      <c r="I6553" s="68" t="s">
        <v>7905</v>
      </c>
    </row>
    <row r="6554" spans="2:9" ht="15" customHeight="1" x14ac:dyDescent="0.25">
      <c r="B6554" s="15" t="s">
        <v>7903</v>
      </c>
      <c r="C6554" s="13">
        <v>3</v>
      </c>
      <c r="D6554" s="14" t="s">
        <v>9107</v>
      </c>
      <c r="E6554" s="63"/>
      <c r="F6554" s="63" t="str">
        <f>IF(INDEX(I.Electricity.ES5U8C7,3)="","",INDEX(I.Electricity.ES5U8C7,3))</f>
        <v/>
      </c>
      <c r="G6554" s="63"/>
      <c r="H6554" s="13" t="str">
        <f>IF(AND(I.Developer.ES5=TRUE,I.Facility.UnitCount&gt;=8,I.Developer.C7=TRUE,F6554=""),"Incomplete","Complete")</f>
        <v>Complete</v>
      </c>
      <c r="I6554" s="70" t="s">
        <v>7906</v>
      </c>
    </row>
    <row r="6555" spans="2:9" ht="15" customHeight="1" x14ac:dyDescent="0.25">
      <c r="B6555" s="12" t="s">
        <v>7907</v>
      </c>
      <c r="C6555" s="10">
        <v>1</v>
      </c>
      <c r="D6555" s="11" t="s">
        <v>9108</v>
      </c>
      <c r="E6555" s="17"/>
      <c r="F6555" s="17" t="str">
        <f>IF(INDEX(I.Electricity.ES5U9C7,1)="","",INDEX(I.Electricity.ES5U9C7,1))</f>
        <v/>
      </c>
      <c r="G6555" s="17"/>
      <c r="H6555" s="10" t="str">
        <f>IF(AND(I.Developer.ES5=TRUE,I.Facility.UnitCount&gt;=9,I.Developer.C7=TRUE,F6555=""),"Incomplete","Complete")</f>
        <v>Complete</v>
      </c>
      <c r="I6555" s="69" t="s">
        <v>7908</v>
      </c>
    </row>
    <row r="6556" spans="2:9" ht="15" customHeight="1" x14ac:dyDescent="0.25">
      <c r="B6556" s="9" t="s">
        <v>7907</v>
      </c>
      <c r="C6556" s="1">
        <v>2</v>
      </c>
      <c r="D6556" s="2" t="s">
        <v>9108</v>
      </c>
      <c r="E6556" s="16"/>
      <c r="F6556" s="16" t="str">
        <f>IF(INDEX(I.Electricity.ES5U9C7,2)="","",INDEX(I.Electricity.ES5U9C7,2))</f>
        <v/>
      </c>
      <c r="G6556" s="16"/>
      <c r="H6556" s="1" t="str">
        <f>IF(AND(I.Developer.ES5=TRUE,I.Facility.UnitCount&gt;=9,I.Developer.C7=TRUE,F6556=""),"Incomplete","Complete")</f>
        <v>Complete</v>
      </c>
      <c r="I6556" s="68" t="s">
        <v>7909</v>
      </c>
    </row>
    <row r="6557" spans="2:9" ht="15" customHeight="1" x14ac:dyDescent="0.25">
      <c r="B6557" s="7" t="s">
        <v>7907</v>
      </c>
      <c r="C6557" s="5">
        <v>3</v>
      </c>
      <c r="D6557" s="6" t="s">
        <v>9108</v>
      </c>
      <c r="E6557" s="76"/>
      <c r="F6557" s="76" t="str">
        <f>IF(INDEX(I.Electricity.ES5U9C7,3)="","",INDEX(I.Electricity.ES5U9C7,3))</f>
        <v/>
      </c>
      <c r="G6557" s="76"/>
      <c r="H6557" s="5" t="str">
        <f>IF(AND(I.Developer.ES5=TRUE,I.Facility.UnitCount&gt;=9,I.Developer.C7=TRUE,F6557=""),"Incomplete","Complete")</f>
        <v>Complete</v>
      </c>
      <c r="I6557" s="71" t="s">
        <v>7910</v>
      </c>
    </row>
    <row r="6558" spans="2:9" ht="15" customHeight="1" x14ac:dyDescent="0.25">
      <c r="B6558" s="9" t="s">
        <v>7911</v>
      </c>
      <c r="C6558" s="1">
        <v>1</v>
      </c>
      <c r="D6558" s="2" t="s">
        <v>9109</v>
      </c>
      <c r="E6558" s="16"/>
      <c r="F6558" s="16" t="str">
        <f>IF(INDEX(I.Electricity.ES5U10C7,1)="","",INDEX(I.Electricity.ES5U10C7,1))</f>
        <v/>
      </c>
      <c r="G6558" s="16"/>
      <c r="H6558" s="1" t="str">
        <f>IF(AND(I.Developer.ES5=TRUE,I.Facility.UnitCount&gt;=10,I.Developer.C7=TRUE,F6558=""),"Incomplete","Complete")</f>
        <v>Complete</v>
      </c>
      <c r="I6558" s="68" t="s">
        <v>7912</v>
      </c>
    </row>
    <row r="6559" spans="2:9" ht="15" customHeight="1" x14ac:dyDescent="0.25">
      <c r="B6559" s="9" t="s">
        <v>7911</v>
      </c>
      <c r="C6559" s="1">
        <v>2</v>
      </c>
      <c r="D6559" s="2" t="s">
        <v>9109</v>
      </c>
      <c r="E6559" s="16"/>
      <c r="F6559" s="16" t="str">
        <f>IF(INDEX(I.Electricity.ES5U10C7,2)="","",INDEX(I.Electricity.ES5U10C7,2))</f>
        <v/>
      </c>
      <c r="G6559" s="16"/>
      <c r="H6559" s="1" t="str">
        <f>IF(AND(I.Developer.ES5=TRUE,I.Facility.UnitCount&gt;=10,I.Developer.C7=TRUE,F6559=""),"Incomplete","Complete")</f>
        <v>Complete</v>
      </c>
      <c r="I6559" s="68" t="s">
        <v>7913</v>
      </c>
    </row>
    <row r="6560" spans="2:9" ht="15" customHeight="1" x14ac:dyDescent="0.25">
      <c r="B6560" s="7" t="s">
        <v>7911</v>
      </c>
      <c r="C6560" s="5">
        <v>3</v>
      </c>
      <c r="D6560" s="6" t="s">
        <v>9109</v>
      </c>
      <c r="E6560" s="76"/>
      <c r="F6560" s="76" t="str">
        <f>IF(INDEX(I.Electricity.ES5U10C7,3)="","",INDEX(I.Electricity.ES5U10C7,3))</f>
        <v/>
      </c>
      <c r="G6560" s="76"/>
      <c r="H6560" s="5" t="str">
        <f>IF(AND(I.Developer.ES5=TRUE,I.Facility.UnitCount&gt;=10,I.Developer.C7=TRUE,F6560=""),"Incomplete","Complete")</f>
        <v>Complete</v>
      </c>
      <c r="I6560" s="71" t="s">
        <v>7914</v>
      </c>
    </row>
    <row r="6561" spans="2:9" ht="15" customHeight="1" x14ac:dyDescent="0.25">
      <c r="B6561" s="9" t="s">
        <v>7915</v>
      </c>
      <c r="C6561" s="1">
        <v>1</v>
      </c>
      <c r="D6561" s="2" t="s">
        <v>9110</v>
      </c>
      <c r="E6561" s="16"/>
      <c r="F6561" s="16" t="str">
        <f>IF(INDEX(I.Electricity.ES5U11C7,1)="","",INDEX(I.Electricity.ES5U11C7,1))</f>
        <v/>
      </c>
      <c r="G6561" s="16"/>
      <c r="H6561" s="1" t="str">
        <f>IF(AND(I.Developer.ES5=TRUE,I.Facility.UnitCount&gt;=11,I.Developer.C7=TRUE,F6561=""),"Incomplete","Complete")</f>
        <v>Complete</v>
      </c>
      <c r="I6561" s="68" t="s">
        <v>7916</v>
      </c>
    </row>
    <row r="6562" spans="2:9" ht="15" customHeight="1" x14ac:dyDescent="0.25">
      <c r="B6562" s="9" t="s">
        <v>7915</v>
      </c>
      <c r="C6562" s="1">
        <v>2</v>
      </c>
      <c r="D6562" s="2" t="s">
        <v>9110</v>
      </c>
      <c r="E6562" s="16"/>
      <c r="F6562" s="16" t="str">
        <f>IF(INDEX(I.Electricity.ES5U11C7,2)="","",INDEX(I.Electricity.ES5U11C7,2))</f>
        <v/>
      </c>
      <c r="G6562" s="16"/>
      <c r="H6562" s="1" t="str">
        <f>IF(AND(I.Developer.ES5=TRUE,I.Facility.UnitCount&gt;=11,I.Developer.C7=TRUE,F6562=""),"Incomplete","Complete")</f>
        <v>Complete</v>
      </c>
      <c r="I6562" s="68" t="s">
        <v>7917</v>
      </c>
    </row>
    <row r="6563" spans="2:9" ht="15" customHeight="1" x14ac:dyDescent="0.25">
      <c r="B6563" s="7" t="s">
        <v>7915</v>
      </c>
      <c r="C6563" s="5">
        <v>3</v>
      </c>
      <c r="D6563" s="6" t="s">
        <v>9110</v>
      </c>
      <c r="E6563" s="76"/>
      <c r="F6563" s="76" t="str">
        <f>IF(INDEX(I.Electricity.ES5U11C7,3)="","",INDEX(I.Electricity.ES5U11C7,3))</f>
        <v/>
      </c>
      <c r="G6563" s="76"/>
      <c r="H6563" s="5" t="str">
        <f>IF(AND(I.Developer.ES5=TRUE,I.Facility.UnitCount&gt;=11,I.Developer.C7=TRUE,F6563=""),"Incomplete","Complete")</f>
        <v>Complete</v>
      </c>
      <c r="I6563" s="71" t="s">
        <v>7918</v>
      </c>
    </row>
    <row r="6564" spans="2:9" ht="15" customHeight="1" x14ac:dyDescent="0.25">
      <c r="B6564" s="9" t="s">
        <v>7919</v>
      </c>
      <c r="C6564" s="1">
        <v>1</v>
      </c>
      <c r="D6564" s="2" t="s">
        <v>9111</v>
      </c>
      <c r="E6564" s="16"/>
      <c r="F6564" s="16" t="str">
        <f>IF(INDEX(I.Electricity.ES5U12C7,1)="","",INDEX(I.Electricity.ES5U12C7,1))</f>
        <v/>
      </c>
      <c r="G6564" s="16"/>
      <c r="H6564" s="1" t="str">
        <f>IF(AND(I.Developer.ES5=TRUE,I.Facility.UnitCount&gt;=12,I.Developer.C7=TRUE,F6564=""),"Incomplete","Complete")</f>
        <v>Complete</v>
      </c>
      <c r="I6564" s="68" t="s">
        <v>7920</v>
      </c>
    </row>
    <row r="6565" spans="2:9" ht="15" customHeight="1" x14ac:dyDescent="0.25">
      <c r="B6565" s="9" t="s">
        <v>7919</v>
      </c>
      <c r="C6565" s="1">
        <v>2</v>
      </c>
      <c r="D6565" s="2" t="s">
        <v>9111</v>
      </c>
      <c r="E6565" s="16"/>
      <c r="F6565" s="16" t="str">
        <f>IF(INDEX(I.Electricity.ES5U12C7,2)="","",INDEX(I.Electricity.ES5U12C7,2))</f>
        <v/>
      </c>
      <c r="G6565" s="16"/>
      <c r="H6565" s="1" t="str">
        <f>IF(AND(I.Developer.ES5=TRUE,I.Facility.UnitCount&gt;=12,I.Developer.C7=TRUE,F6565=""),"Incomplete","Complete")</f>
        <v>Complete</v>
      </c>
      <c r="I6565" s="68" t="s">
        <v>7921</v>
      </c>
    </row>
    <row r="6566" spans="2:9" ht="15" customHeight="1" x14ac:dyDescent="0.25">
      <c r="B6566" s="7" t="s">
        <v>7919</v>
      </c>
      <c r="C6566" s="5">
        <v>3</v>
      </c>
      <c r="D6566" s="6" t="s">
        <v>9111</v>
      </c>
      <c r="E6566" s="76"/>
      <c r="F6566" s="76" t="str">
        <f>IF(INDEX(I.Electricity.ES5U12C7,3)="","",INDEX(I.Electricity.ES5U12C7,3))</f>
        <v/>
      </c>
      <c r="G6566" s="76"/>
      <c r="H6566" s="5" t="str">
        <f>IF(AND(I.Developer.ES5=TRUE,I.Facility.UnitCount&gt;=12,I.Developer.C7=TRUE,F6566=""),"Incomplete","Complete")</f>
        <v>Complete</v>
      </c>
      <c r="I6566" s="71" t="s">
        <v>7922</v>
      </c>
    </row>
    <row r="6567" spans="2:9" ht="15" customHeight="1" x14ac:dyDescent="0.25">
      <c r="B6567" s="9" t="s">
        <v>7923</v>
      </c>
      <c r="C6567" s="1">
        <v>1</v>
      </c>
      <c r="D6567" s="2" t="s">
        <v>9112</v>
      </c>
      <c r="E6567" s="16"/>
      <c r="F6567" s="16" t="str">
        <f>IF(INDEX(I.Electricity.ES5U13C7,1)="","",INDEX(I.Electricity.ES5U13C7,1))</f>
        <v/>
      </c>
      <c r="G6567" s="16"/>
      <c r="H6567" s="1" t="str">
        <f>IF(AND(I.Developer.ES5=TRUE,I.Facility.UnitCount&gt;=13,I.Developer.C7=TRUE,F6567=""),"Incomplete","Complete")</f>
        <v>Complete</v>
      </c>
      <c r="I6567" s="68" t="s">
        <v>7924</v>
      </c>
    </row>
    <row r="6568" spans="2:9" ht="15" customHeight="1" x14ac:dyDescent="0.25">
      <c r="B6568" s="9" t="s">
        <v>7923</v>
      </c>
      <c r="C6568" s="1">
        <v>2</v>
      </c>
      <c r="D6568" s="2" t="s">
        <v>9112</v>
      </c>
      <c r="E6568" s="16"/>
      <c r="F6568" s="16" t="str">
        <f>IF(INDEX(I.Electricity.ES5U13C7,2)="","",INDEX(I.Electricity.ES5U13C7,2))</f>
        <v/>
      </c>
      <c r="G6568" s="16"/>
      <c r="H6568" s="1" t="str">
        <f>IF(AND(I.Developer.ES5=TRUE,I.Facility.UnitCount&gt;=13,I.Developer.C7=TRUE,F6568=""),"Incomplete","Complete")</f>
        <v>Complete</v>
      </c>
      <c r="I6568" s="68" t="s">
        <v>7925</v>
      </c>
    </row>
    <row r="6569" spans="2:9" ht="15" customHeight="1" x14ac:dyDescent="0.25">
      <c r="B6569" s="7" t="s">
        <v>7923</v>
      </c>
      <c r="C6569" s="5">
        <v>3</v>
      </c>
      <c r="D6569" s="6" t="s">
        <v>9112</v>
      </c>
      <c r="E6569" s="76"/>
      <c r="F6569" s="76" t="str">
        <f>IF(INDEX(I.Electricity.ES5U13C7,3)="","",INDEX(I.Electricity.ES5U13C7,3))</f>
        <v/>
      </c>
      <c r="G6569" s="76"/>
      <c r="H6569" s="5" t="str">
        <f>IF(AND(I.Developer.ES5=TRUE,I.Facility.UnitCount&gt;=13,I.Developer.C7=TRUE,F6569=""),"Incomplete","Complete")</f>
        <v>Complete</v>
      </c>
      <c r="I6569" s="71" t="s">
        <v>7926</v>
      </c>
    </row>
    <row r="6570" spans="2:9" ht="15" customHeight="1" x14ac:dyDescent="0.25">
      <c r="B6570" s="9" t="s">
        <v>7927</v>
      </c>
      <c r="C6570" s="1">
        <v>1</v>
      </c>
      <c r="D6570" s="2" t="s">
        <v>9113</v>
      </c>
      <c r="E6570" s="16"/>
      <c r="F6570" s="16" t="str">
        <f>IF(INDEX(I.Electricity.ES5U14C7,1)="","",INDEX(I.Electricity.ES5U14C7,1))</f>
        <v/>
      </c>
      <c r="G6570" s="16"/>
      <c r="H6570" s="1" t="str">
        <f>IF(AND(I.Developer.ES5=TRUE,I.Facility.UnitCount&gt;=14,I.Developer.C7=TRUE,F6570=""),"Incomplete","Complete")</f>
        <v>Complete</v>
      </c>
      <c r="I6570" s="68" t="s">
        <v>7928</v>
      </c>
    </row>
    <row r="6571" spans="2:9" ht="15" customHeight="1" x14ac:dyDescent="0.25">
      <c r="B6571" s="9" t="s">
        <v>7927</v>
      </c>
      <c r="C6571" s="1">
        <v>2</v>
      </c>
      <c r="D6571" s="2" t="s">
        <v>9113</v>
      </c>
      <c r="E6571" s="16"/>
      <c r="F6571" s="16" t="str">
        <f>IF(INDEX(I.Electricity.ES5U14C7,2)="","",INDEX(I.Electricity.ES5U14C7,2))</f>
        <v/>
      </c>
      <c r="G6571" s="16"/>
      <c r="H6571" s="1" t="str">
        <f>IF(AND(I.Developer.ES5=TRUE,I.Facility.UnitCount&gt;=14,I.Developer.C7=TRUE,F6571=""),"Incomplete","Complete")</f>
        <v>Complete</v>
      </c>
      <c r="I6571" s="68" t="s">
        <v>7929</v>
      </c>
    </row>
    <row r="6572" spans="2:9" ht="15" customHeight="1" x14ac:dyDescent="0.25">
      <c r="B6572" s="7" t="s">
        <v>7927</v>
      </c>
      <c r="C6572" s="5">
        <v>3</v>
      </c>
      <c r="D6572" s="6" t="s">
        <v>9113</v>
      </c>
      <c r="E6572" s="76"/>
      <c r="F6572" s="76" t="str">
        <f>IF(INDEX(I.Electricity.ES5U14C7,3)="","",INDEX(I.Electricity.ES5U14C7,3))</f>
        <v/>
      </c>
      <c r="G6572" s="76"/>
      <c r="H6572" s="5" t="str">
        <f>IF(AND(I.Developer.ES5=TRUE,I.Facility.UnitCount&gt;=14,I.Developer.C7=TRUE,F6572=""),"Incomplete","Complete")</f>
        <v>Complete</v>
      </c>
      <c r="I6572" s="71" t="s">
        <v>7930</v>
      </c>
    </row>
    <row r="6573" spans="2:9" ht="15" customHeight="1" x14ac:dyDescent="0.25">
      <c r="B6573" s="9" t="s">
        <v>7931</v>
      </c>
      <c r="C6573" s="1">
        <v>1</v>
      </c>
      <c r="D6573" s="2" t="s">
        <v>9114</v>
      </c>
      <c r="E6573" s="16"/>
      <c r="F6573" s="16" t="str">
        <f>IF(INDEX(I.Electricity.ES5U15C7,1)="","",INDEX(I.Electricity.ES5U15C7,1))</f>
        <v/>
      </c>
      <c r="G6573" s="16"/>
      <c r="H6573" s="1" t="str">
        <f>IF(AND(I.Developer.ES5=TRUE,I.Facility.UnitCount&gt;=15,I.Developer.C7=TRUE,F6573=""),"Incomplete","Complete")</f>
        <v>Complete</v>
      </c>
      <c r="I6573" s="68" t="s">
        <v>7932</v>
      </c>
    </row>
    <row r="6574" spans="2:9" ht="15" customHeight="1" x14ac:dyDescent="0.25">
      <c r="B6574" s="9" t="s">
        <v>7931</v>
      </c>
      <c r="C6574" s="1">
        <v>2</v>
      </c>
      <c r="D6574" s="2" t="s">
        <v>9114</v>
      </c>
      <c r="E6574" s="16"/>
      <c r="F6574" s="16" t="str">
        <f>IF(INDEX(I.Electricity.ES5U15C7,2)="","",INDEX(I.Electricity.ES5U15C7,2))</f>
        <v/>
      </c>
      <c r="G6574" s="16"/>
      <c r="H6574" s="1" t="str">
        <f>IF(AND(I.Developer.ES5=TRUE,I.Facility.UnitCount&gt;=15,I.Developer.C7=TRUE,F6574=""),"Incomplete","Complete")</f>
        <v>Complete</v>
      </c>
      <c r="I6574" s="68" t="s">
        <v>7933</v>
      </c>
    </row>
    <row r="6575" spans="2:9" ht="15" customHeight="1" x14ac:dyDescent="0.25">
      <c r="B6575" s="7" t="s">
        <v>7931</v>
      </c>
      <c r="C6575" s="5">
        <v>3</v>
      </c>
      <c r="D6575" s="6" t="s">
        <v>9114</v>
      </c>
      <c r="E6575" s="76"/>
      <c r="F6575" s="76" t="str">
        <f>IF(INDEX(I.Electricity.ES5U15C7,3)="","",INDEX(I.Electricity.ES5U15C7,3))</f>
        <v/>
      </c>
      <c r="G6575" s="76"/>
      <c r="H6575" s="5" t="str">
        <f>IF(AND(I.Developer.ES5=TRUE,I.Facility.UnitCount&gt;=15,I.Developer.C7=TRUE,F6575=""),"Incomplete","Complete")</f>
        <v>Complete</v>
      </c>
      <c r="I6575" s="71" t="s">
        <v>7934</v>
      </c>
    </row>
    <row r="6576" spans="2:9" ht="15" customHeight="1" x14ac:dyDescent="0.25">
      <c r="B6576" s="9" t="s">
        <v>7935</v>
      </c>
      <c r="C6576" s="1">
        <v>1</v>
      </c>
      <c r="D6576" s="2" t="s">
        <v>9115</v>
      </c>
      <c r="E6576" s="16"/>
      <c r="F6576" s="16" t="str">
        <f>IF(INDEX(I.Electricity.ES5U16C7,1)="","",INDEX(I.Electricity.ES5U16C7,1))</f>
        <v/>
      </c>
      <c r="G6576" s="16"/>
      <c r="H6576" s="1" t="str">
        <f>IF(AND(I.Developer.ES5=TRUE,I.Facility.UnitCount&gt;=16,I.Developer.C7=TRUE,F6576=""),"Incomplete","Complete")</f>
        <v>Complete</v>
      </c>
      <c r="I6576" s="68" t="s">
        <v>7936</v>
      </c>
    </row>
    <row r="6577" spans="2:9" ht="15" customHeight="1" x14ac:dyDescent="0.25">
      <c r="B6577" s="9" t="s">
        <v>7935</v>
      </c>
      <c r="C6577" s="1">
        <v>2</v>
      </c>
      <c r="D6577" s="2" t="s">
        <v>9115</v>
      </c>
      <c r="E6577" s="16"/>
      <c r="F6577" s="16" t="str">
        <f>IF(INDEX(I.Electricity.ES5U16C7,2)="","",INDEX(I.Electricity.ES5U16C7,2))</f>
        <v/>
      </c>
      <c r="G6577" s="16"/>
      <c r="H6577" s="1" t="str">
        <f>IF(AND(I.Developer.ES5=TRUE,I.Facility.UnitCount&gt;=16,I.Developer.C7=TRUE,F6577=""),"Incomplete","Complete")</f>
        <v>Complete</v>
      </c>
      <c r="I6577" s="68" t="s">
        <v>7937</v>
      </c>
    </row>
    <row r="6578" spans="2:9" ht="15" customHeight="1" x14ac:dyDescent="0.25">
      <c r="B6578" s="7" t="s">
        <v>7935</v>
      </c>
      <c r="C6578" s="5">
        <v>3</v>
      </c>
      <c r="D6578" s="6" t="s">
        <v>9115</v>
      </c>
      <c r="E6578" s="76"/>
      <c r="F6578" s="76" t="str">
        <f>IF(INDEX(I.Electricity.ES5U16C7,3)="","",INDEX(I.Electricity.ES5U16C7,3))</f>
        <v/>
      </c>
      <c r="G6578" s="76"/>
      <c r="H6578" s="5" t="str">
        <f>IF(AND(I.Developer.ES5=TRUE,I.Facility.UnitCount&gt;=16,I.Developer.C7=TRUE,F6578=""),"Incomplete","Complete")</f>
        <v>Complete</v>
      </c>
      <c r="I6578" s="71" t="s">
        <v>7938</v>
      </c>
    </row>
    <row r="6579" spans="2:9" ht="15" customHeight="1" x14ac:dyDescent="0.25">
      <c r="B6579" s="9" t="s">
        <v>7939</v>
      </c>
      <c r="C6579" s="1">
        <v>1</v>
      </c>
      <c r="D6579" s="2" t="s">
        <v>9116</v>
      </c>
      <c r="E6579" s="16"/>
      <c r="F6579" s="16" t="str">
        <f>IF(INDEX(I.Electricity.ES5U17C7,1)="","",INDEX(I.Electricity.ES5U17C7,1))</f>
        <v/>
      </c>
      <c r="G6579" s="16"/>
      <c r="H6579" s="1" t="str">
        <f>IF(AND(I.Developer.ES5=TRUE,I.Facility.UnitCount&gt;=17,I.Developer.C7=TRUE,F6579=""),"Incomplete","Complete")</f>
        <v>Complete</v>
      </c>
      <c r="I6579" s="68" t="s">
        <v>7940</v>
      </c>
    </row>
    <row r="6580" spans="2:9" ht="15" customHeight="1" x14ac:dyDescent="0.25">
      <c r="B6580" s="9" t="s">
        <v>7939</v>
      </c>
      <c r="C6580" s="1">
        <v>2</v>
      </c>
      <c r="D6580" s="2" t="s">
        <v>9116</v>
      </c>
      <c r="E6580" s="16"/>
      <c r="F6580" s="16" t="str">
        <f>IF(INDEX(I.Electricity.ES5U17C7,2)="","",INDEX(I.Electricity.ES5U17C7,2))</f>
        <v/>
      </c>
      <c r="G6580" s="16"/>
      <c r="H6580" s="1" t="str">
        <f>IF(AND(I.Developer.ES5=TRUE,I.Facility.UnitCount&gt;=17,I.Developer.C7=TRUE,F6580=""),"Incomplete","Complete")</f>
        <v>Complete</v>
      </c>
      <c r="I6580" s="68" t="s">
        <v>7941</v>
      </c>
    </row>
    <row r="6581" spans="2:9" ht="15" customHeight="1" x14ac:dyDescent="0.25">
      <c r="B6581" s="7" t="s">
        <v>7939</v>
      </c>
      <c r="C6581" s="5">
        <v>3</v>
      </c>
      <c r="D6581" s="6" t="s">
        <v>9116</v>
      </c>
      <c r="E6581" s="76"/>
      <c r="F6581" s="76" t="str">
        <f>IF(INDEX(I.Electricity.ES5U17C7,3)="","",INDEX(I.Electricity.ES5U17C7,3))</f>
        <v/>
      </c>
      <c r="G6581" s="76"/>
      <c r="H6581" s="5" t="str">
        <f>IF(AND(I.Developer.ES5=TRUE,I.Facility.UnitCount&gt;=17,I.Developer.C7=TRUE,F6581=""),"Incomplete","Complete")</f>
        <v>Complete</v>
      </c>
      <c r="I6581" s="71" t="s">
        <v>7942</v>
      </c>
    </row>
    <row r="6582" spans="2:9" ht="15" customHeight="1" x14ac:dyDescent="0.25">
      <c r="B6582" s="9" t="s">
        <v>7943</v>
      </c>
      <c r="C6582" s="1">
        <v>1</v>
      </c>
      <c r="D6582" s="2" t="s">
        <v>9117</v>
      </c>
      <c r="E6582" s="16"/>
      <c r="F6582" s="16" t="str">
        <f>IF(INDEX(I.Electricity.ES5U18C7,1)="","",INDEX(I.Electricity.ES5U18C7,1))</f>
        <v/>
      </c>
      <c r="G6582" s="16"/>
      <c r="H6582" s="1" t="str">
        <f>IF(AND(I.Developer.ES5=TRUE,I.Facility.UnitCount&gt;=18,I.Developer.C7=TRUE,F6582=""),"Incomplete","Complete")</f>
        <v>Complete</v>
      </c>
      <c r="I6582" s="68" t="s">
        <v>7944</v>
      </c>
    </row>
    <row r="6583" spans="2:9" ht="15" customHeight="1" x14ac:dyDescent="0.25">
      <c r="B6583" s="9" t="s">
        <v>7943</v>
      </c>
      <c r="C6583" s="1">
        <v>2</v>
      </c>
      <c r="D6583" s="2" t="s">
        <v>9117</v>
      </c>
      <c r="E6583" s="16"/>
      <c r="F6583" s="16" t="str">
        <f>IF(INDEX(I.Electricity.ES5U18C7,2)="","",INDEX(I.Electricity.ES5U18C7,2))</f>
        <v/>
      </c>
      <c r="G6583" s="16"/>
      <c r="H6583" s="1" t="str">
        <f>IF(AND(I.Developer.ES5=TRUE,I.Facility.UnitCount&gt;=18,I.Developer.C7=TRUE,F6583=""),"Incomplete","Complete")</f>
        <v>Complete</v>
      </c>
      <c r="I6583" s="68" t="s">
        <v>7945</v>
      </c>
    </row>
    <row r="6584" spans="2:9" ht="15" customHeight="1" x14ac:dyDescent="0.25">
      <c r="B6584" s="7" t="s">
        <v>7943</v>
      </c>
      <c r="C6584" s="5">
        <v>3</v>
      </c>
      <c r="D6584" s="6" t="s">
        <v>9117</v>
      </c>
      <c r="E6584" s="76"/>
      <c r="F6584" s="76" t="str">
        <f>IF(INDEX(I.Electricity.ES5U18C7,3)="","",INDEX(I.Electricity.ES5U18C7,3))</f>
        <v/>
      </c>
      <c r="G6584" s="76"/>
      <c r="H6584" s="5" t="str">
        <f>IF(AND(I.Developer.ES5=TRUE,I.Facility.UnitCount&gt;=18,I.Developer.C7=TRUE,F6584=""),"Incomplete","Complete")</f>
        <v>Complete</v>
      </c>
      <c r="I6584" s="71" t="s">
        <v>7946</v>
      </c>
    </row>
    <row r="6585" spans="2:9" ht="15" customHeight="1" x14ac:dyDescent="0.25">
      <c r="B6585" s="9" t="s">
        <v>7947</v>
      </c>
      <c r="C6585" s="1">
        <v>1</v>
      </c>
      <c r="D6585" s="2" t="s">
        <v>9118</v>
      </c>
      <c r="E6585" s="16"/>
      <c r="F6585" s="16" t="str">
        <f>IF(INDEX(I.Electricity.ES5U19C7,1)="","",INDEX(I.Electricity.ES5U19C7,1))</f>
        <v/>
      </c>
      <c r="G6585" s="16"/>
      <c r="H6585" s="1" t="str">
        <f>IF(AND(I.Developer.ES5=TRUE,I.Facility.UnitCount&gt;=19,I.Developer.C7=TRUE,F6585=""),"Incomplete","Complete")</f>
        <v>Complete</v>
      </c>
      <c r="I6585" s="68" t="s">
        <v>7948</v>
      </c>
    </row>
    <row r="6586" spans="2:9" ht="15" customHeight="1" x14ac:dyDescent="0.25">
      <c r="B6586" s="9" t="s">
        <v>7947</v>
      </c>
      <c r="C6586" s="1">
        <v>2</v>
      </c>
      <c r="D6586" s="2" t="s">
        <v>9118</v>
      </c>
      <c r="E6586" s="16"/>
      <c r="F6586" s="16" t="str">
        <f>IF(INDEX(I.Electricity.ES5U19C7,2)="","",INDEX(I.Electricity.ES5U19C7,2))</f>
        <v/>
      </c>
      <c r="G6586" s="16"/>
      <c r="H6586" s="1" t="str">
        <f>IF(AND(I.Developer.ES5=TRUE,I.Facility.UnitCount&gt;=19,I.Developer.C7=TRUE,F6586=""),"Incomplete","Complete")</f>
        <v>Complete</v>
      </c>
      <c r="I6586" s="68" t="s">
        <v>7949</v>
      </c>
    </row>
    <row r="6587" spans="2:9" ht="15" customHeight="1" x14ac:dyDescent="0.25">
      <c r="B6587" s="7" t="s">
        <v>7947</v>
      </c>
      <c r="C6587" s="5">
        <v>3</v>
      </c>
      <c r="D6587" s="6" t="s">
        <v>9118</v>
      </c>
      <c r="E6587" s="76"/>
      <c r="F6587" s="76" t="str">
        <f>IF(INDEX(I.Electricity.ES5U19C7,3)="","",INDEX(I.Electricity.ES5U19C7,3))</f>
        <v/>
      </c>
      <c r="G6587" s="76"/>
      <c r="H6587" s="5" t="str">
        <f>IF(AND(I.Developer.ES5=TRUE,I.Facility.UnitCount&gt;=19,I.Developer.C7=TRUE,F6587=""),"Incomplete","Complete")</f>
        <v>Complete</v>
      </c>
      <c r="I6587" s="71" t="s">
        <v>7950</v>
      </c>
    </row>
    <row r="6588" spans="2:9" ht="15" customHeight="1" x14ac:dyDescent="0.25">
      <c r="B6588" s="9" t="s">
        <v>7951</v>
      </c>
      <c r="C6588" s="1">
        <v>1</v>
      </c>
      <c r="D6588" s="2" t="s">
        <v>9119</v>
      </c>
      <c r="E6588" s="16"/>
      <c r="F6588" s="16" t="str">
        <f>IF(INDEX(I.Electricity.ES5U20C7,1)="","",INDEX(I.Electricity.ES5U20C7,1))</f>
        <v/>
      </c>
      <c r="G6588" s="16"/>
      <c r="H6588" s="1" t="str">
        <f>IF(AND(I.Developer.ES5=TRUE,I.Facility.UnitCount&gt;=20,I.Developer.C7=TRUE,F6588=""),"Incomplete","Complete")</f>
        <v>Complete</v>
      </c>
      <c r="I6588" s="68" t="s">
        <v>7952</v>
      </c>
    </row>
    <row r="6589" spans="2:9" ht="15" customHeight="1" x14ac:dyDescent="0.25">
      <c r="B6589" s="9" t="s">
        <v>7951</v>
      </c>
      <c r="C6589" s="1">
        <v>2</v>
      </c>
      <c r="D6589" s="2" t="s">
        <v>9119</v>
      </c>
      <c r="E6589" s="16"/>
      <c r="F6589" s="16" t="str">
        <f>IF(INDEX(I.Electricity.ES5U20C7,2)="","",INDEX(I.Electricity.ES5U20C7,2))</f>
        <v/>
      </c>
      <c r="G6589" s="16"/>
      <c r="H6589" s="1" t="str">
        <f>IF(AND(I.Developer.ES5=TRUE,I.Facility.UnitCount&gt;=20,I.Developer.C7=TRUE,F6589=""),"Incomplete","Complete")</f>
        <v>Complete</v>
      </c>
      <c r="I6589" s="68" t="s">
        <v>7953</v>
      </c>
    </row>
    <row r="6590" spans="2:9" ht="15" customHeight="1" x14ac:dyDescent="0.25">
      <c r="B6590" s="7" t="s">
        <v>7951</v>
      </c>
      <c r="C6590" s="5">
        <v>3</v>
      </c>
      <c r="D6590" s="6" t="s">
        <v>9119</v>
      </c>
      <c r="E6590" s="76"/>
      <c r="F6590" s="76" t="str">
        <f>IF(INDEX(I.Electricity.ES5U20C7,3)="","",INDEX(I.Electricity.ES5U20C7,3))</f>
        <v/>
      </c>
      <c r="G6590" s="76"/>
      <c r="H6590" s="5" t="str">
        <f>IF(AND(I.Developer.ES5=TRUE,I.Facility.UnitCount&gt;=20,I.Developer.C7=TRUE,F6590=""),"Incomplete","Complete")</f>
        <v>Complete</v>
      </c>
      <c r="I6590" s="71" t="s">
        <v>7954</v>
      </c>
    </row>
    <row r="6591" spans="2:9" ht="15" customHeight="1" x14ac:dyDescent="0.25">
      <c r="B6591" s="9" t="s">
        <v>7955</v>
      </c>
      <c r="C6591" s="1">
        <v>1</v>
      </c>
      <c r="D6591" s="2" t="s">
        <v>9120</v>
      </c>
      <c r="E6591" s="16"/>
      <c r="F6591" s="16" t="str">
        <f>IF(INDEX(I.Electricity.ES5U1C8,1)="","",INDEX(I.Electricity.ES5U1C8,1))</f>
        <v/>
      </c>
      <c r="G6591" s="16"/>
      <c r="H6591" s="1" t="str">
        <f>IF(AND(I.Developer.ES5=TRUE,I.Facility.UnitCount&gt;=1,I.Developer.C8=TRUE,F6591=""),"Incomplete","Complete")</f>
        <v>Complete</v>
      </c>
      <c r="I6591" s="68" t="s">
        <v>7956</v>
      </c>
    </row>
    <row r="6592" spans="2:9" ht="15" customHeight="1" x14ac:dyDescent="0.25">
      <c r="B6592" s="9" t="s">
        <v>7955</v>
      </c>
      <c r="C6592" s="1">
        <v>2</v>
      </c>
      <c r="D6592" s="2" t="s">
        <v>9120</v>
      </c>
      <c r="E6592" s="16"/>
      <c r="F6592" s="16" t="str">
        <f>IF(INDEX(I.Electricity.ES5U1C8,2)="","",INDEX(I.Electricity.ES5U1C8,2))</f>
        <v/>
      </c>
      <c r="G6592" s="16"/>
      <c r="H6592" s="1" t="str">
        <f>IF(AND(I.Developer.ES5=TRUE,I.Facility.UnitCount&gt;=1,I.Developer.C8=TRUE,F6592=""),"Incomplete","Complete")</f>
        <v>Complete</v>
      </c>
      <c r="I6592" s="68" t="s">
        <v>7957</v>
      </c>
    </row>
    <row r="6593" spans="2:9" ht="15" customHeight="1" x14ac:dyDescent="0.25">
      <c r="B6593" s="7" t="s">
        <v>7955</v>
      </c>
      <c r="C6593" s="5">
        <v>3</v>
      </c>
      <c r="D6593" s="6" t="s">
        <v>9120</v>
      </c>
      <c r="E6593" s="76"/>
      <c r="F6593" s="76" t="str">
        <f>IF(INDEX(I.Electricity.ES5U1C8,3)="","",INDEX(I.Electricity.ES5U1C8,3))</f>
        <v/>
      </c>
      <c r="G6593" s="76"/>
      <c r="H6593" s="5" t="str">
        <f>IF(AND(I.Developer.ES5=TRUE,I.Facility.UnitCount&gt;=1,I.Developer.C8=TRUE,F6593=""),"Incomplete","Complete")</f>
        <v>Complete</v>
      </c>
      <c r="I6593" s="71" t="s">
        <v>7958</v>
      </c>
    </row>
    <row r="6594" spans="2:9" ht="15" customHeight="1" x14ac:dyDescent="0.25">
      <c r="B6594" s="9" t="s">
        <v>7959</v>
      </c>
      <c r="C6594" s="1">
        <v>1</v>
      </c>
      <c r="D6594" s="2" t="s">
        <v>9121</v>
      </c>
      <c r="E6594" s="16"/>
      <c r="F6594" s="16" t="str">
        <f>IF(INDEX(I.Electricity.ES5U2C8,1)="","",INDEX(I.Electricity.ES5U2C8,1))</f>
        <v/>
      </c>
      <c r="G6594" s="16"/>
      <c r="H6594" s="1" t="str">
        <f>IF(AND(I.Developer.ES5=TRUE,I.Facility.UnitCount&gt;=2,I.Developer.C8=TRUE,F6594=""),"Incomplete","Complete")</f>
        <v>Complete</v>
      </c>
      <c r="I6594" s="68" t="s">
        <v>7960</v>
      </c>
    </row>
    <row r="6595" spans="2:9" ht="15" customHeight="1" x14ac:dyDescent="0.25">
      <c r="B6595" s="9" t="s">
        <v>7959</v>
      </c>
      <c r="C6595" s="1">
        <v>2</v>
      </c>
      <c r="D6595" s="2" t="s">
        <v>9121</v>
      </c>
      <c r="E6595" s="16"/>
      <c r="F6595" s="16" t="str">
        <f>IF(INDEX(I.Electricity.ES5U2C8,2)="","",INDEX(I.Electricity.ES5U2C8,2))</f>
        <v/>
      </c>
      <c r="G6595" s="16"/>
      <c r="H6595" s="1" t="str">
        <f>IF(AND(I.Developer.ES5=TRUE,I.Facility.UnitCount&gt;=2,I.Developer.C8=TRUE,F6595=""),"Incomplete","Complete")</f>
        <v>Complete</v>
      </c>
      <c r="I6595" s="68" t="s">
        <v>7961</v>
      </c>
    </row>
    <row r="6596" spans="2:9" ht="15" customHeight="1" x14ac:dyDescent="0.25">
      <c r="B6596" s="7" t="s">
        <v>7959</v>
      </c>
      <c r="C6596" s="5">
        <v>3</v>
      </c>
      <c r="D6596" s="6" t="s">
        <v>9121</v>
      </c>
      <c r="E6596" s="76"/>
      <c r="F6596" s="76" t="str">
        <f>IF(INDEX(I.Electricity.ES5U2C8,3)="","",INDEX(I.Electricity.ES5U2C8,3))</f>
        <v/>
      </c>
      <c r="G6596" s="76"/>
      <c r="H6596" s="5" t="str">
        <f>IF(AND(I.Developer.ES5=TRUE,I.Facility.UnitCount&gt;=2,I.Developer.C8=TRUE,F6596=""),"Incomplete","Complete")</f>
        <v>Complete</v>
      </c>
      <c r="I6596" s="71" t="s">
        <v>7962</v>
      </c>
    </row>
    <row r="6597" spans="2:9" ht="15" customHeight="1" x14ac:dyDescent="0.25">
      <c r="B6597" s="9" t="s">
        <v>7963</v>
      </c>
      <c r="C6597" s="1">
        <v>1</v>
      </c>
      <c r="D6597" s="2" t="s">
        <v>9122</v>
      </c>
      <c r="E6597" s="16"/>
      <c r="F6597" s="16" t="str">
        <f>IF(INDEX(I.Electricity.ES5U3C8,1)="","",INDEX(I.Electricity.ES5U3C8,1))</f>
        <v/>
      </c>
      <c r="G6597" s="16"/>
      <c r="H6597" s="1" t="str">
        <f>IF(AND(I.Developer.ES5=TRUE,I.Facility.UnitCount&gt;=3,I.Developer.C8=TRUE,F6597=""),"Incomplete","Complete")</f>
        <v>Complete</v>
      </c>
      <c r="I6597" s="68" t="s">
        <v>7964</v>
      </c>
    </row>
    <row r="6598" spans="2:9" ht="15" customHeight="1" x14ac:dyDescent="0.25">
      <c r="B6598" s="9" t="s">
        <v>7963</v>
      </c>
      <c r="C6598" s="1">
        <v>2</v>
      </c>
      <c r="D6598" s="2" t="s">
        <v>9122</v>
      </c>
      <c r="E6598" s="16"/>
      <c r="F6598" s="16" t="str">
        <f>IF(INDEX(I.Electricity.ES5U3C8,2)="","",INDEX(I.Electricity.ES5U3C8,2))</f>
        <v/>
      </c>
      <c r="G6598" s="16"/>
      <c r="H6598" s="1" t="str">
        <f>IF(AND(I.Developer.ES5=TRUE,I.Facility.UnitCount&gt;=3,I.Developer.C8=TRUE,F6598=""),"Incomplete","Complete")</f>
        <v>Complete</v>
      </c>
      <c r="I6598" s="68" t="s">
        <v>7965</v>
      </c>
    </row>
    <row r="6599" spans="2:9" ht="15" customHeight="1" x14ac:dyDescent="0.25">
      <c r="B6599" s="7" t="s">
        <v>7963</v>
      </c>
      <c r="C6599" s="5">
        <v>3</v>
      </c>
      <c r="D6599" s="6" t="s">
        <v>9122</v>
      </c>
      <c r="E6599" s="76"/>
      <c r="F6599" s="76" t="str">
        <f>IF(INDEX(I.Electricity.ES5U3C8,3)="","",INDEX(I.Electricity.ES5U3C8,3))</f>
        <v/>
      </c>
      <c r="G6599" s="76"/>
      <c r="H6599" s="5" t="str">
        <f>IF(AND(I.Developer.ES5=TRUE,I.Facility.UnitCount&gt;=3,I.Developer.C8=TRUE,F6599=""),"Incomplete","Complete")</f>
        <v>Complete</v>
      </c>
      <c r="I6599" s="71" t="s">
        <v>7966</v>
      </c>
    </row>
    <row r="6600" spans="2:9" ht="15" customHeight="1" x14ac:dyDescent="0.25">
      <c r="B6600" s="9" t="s">
        <v>7967</v>
      </c>
      <c r="C6600" s="1">
        <v>1</v>
      </c>
      <c r="D6600" s="2" t="s">
        <v>9123</v>
      </c>
      <c r="E6600" s="16"/>
      <c r="F6600" s="16" t="str">
        <f>IF(INDEX(I.Electricity.ES5U4C8,1)="","",INDEX(I.Electricity.ES5U4C8,1))</f>
        <v/>
      </c>
      <c r="G6600" s="16"/>
      <c r="H6600" s="1" t="str">
        <f>IF(AND(I.Developer.ES5=TRUE,I.Facility.UnitCount&gt;=4,I.Developer.C8=TRUE,F6600=""),"Incomplete","Complete")</f>
        <v>Complete</v>
      </c>
      <c r="I6600" s="68" t="s">
        <v>7968</v>
      </c>
    </row>
    <row r="6601" spans="2:9" ht="15" customHeight="1" x14ac:dyDescent="0.25">
      <c r="B6601" s="9" t="s">
        <v>7967</v>
      </c>
      <c r="C6601" s="1">
        <v>2</v>
      </c>
      <c r="D6601" s="2" t="s">
        <v>9123</v>
      </c>
      <c r="E6601" s="16"/>
      <c r="F6601" s="16" t="str">
        <f>IF(INDEX(I.Electricity.ES5U4C8,2)="","",INDEX(I.Electricity.ES5U4C8,2))</f>
        <v/>
      </c>
      <c r="G6601" s="16"/>
      <c r="H6601" s="1" t="str">
        <f>IF(AND(I.Developer.ES5=TRUE,I.Facility.UnitCount&gt;=4,I.Developer.C8=TRUE,F6601=""),"Incomplete","Complete")</f>
        <v>Complete</v>
      </c>
      <c r="I6601" s="68" t="s">
        <v>7969</v>
      </c>
    </row>
    <row r="6602" spans="2:9" ht="15" customHeight="1" x14ac:dyDescent="0.25">
      <c r="B6602" s="7" t="s">
        <v>7967</v>
      </c>
      <c r="C6602" s="5">
        <v>3</v>
      </c>
      <c r="D6602" s="6" t="s">
        <v>9123</v>
      </c>
      <c r="E6602" s="76"/>
      <c r="F6602" s="76" t="str">
        <f>IF(INDEX(I.Electricity.ES5U4C8,3)="","",INDEX(I.Electricity.ES5U4C8,3))</f>
        <v/>
      </c>
      <c r="G6602" s="76"/>
      <c r="H6602" s="5" t="str">
        <f>IF(AND(I.Developer.ES5=TRUE,I.Facility.UnitCount&gt;=4,I.Developer.C8=TRUE,F6602=""),"Incomplete","Complete")</f>
        <v>Complete</v>
      </c>
      <c r="I6602" s="71" t="s">
        <v>7970</v>
      </c>
    </row>
    <row r="6603" spans="2:9" ht="15" customHeight="1" x14ac:dyDescent="0.25">
      <c r="B6603" s="9" t="s">
        <v>7971</v>
      </c>
      <c r="C6603" s="1">
        <v>1</v>
      </c>
      <c r="D6603" s="2" t="s">
        <v>9124</v>
      </c>
      <c r="E6603" s="16"/>
      <c r="F6603" s="16" t="str">
        <f>IF(INDEX(I.Electricity.ES5U5C8,1)="","",INDEX(I.Electricity.ES5U5C8,1))</f>
        <v/>
      </c>
      <c r="G6603" s="16"/>
      <c r="H6603" s="1" t="str">
        <f>IF(AND(I.Developer.ES5=TRUE,I.Facility.UnitCount&gt;=5,I.Developer.C8=TRUE,F6603=""),"Incomplete","Complete")</f>
        <v>Complete</v>
      </c>
      <c r="I6603" s="68" t="s">
        <v>7972</v>
      </c>
    </row>
    <row r="6604" spans="2:9" ht="15" customHeight="1" x14ac:dyDescent="0.25">
      <c r="B6604" s="9" t="s">
        <v>7971</v>
      </c>
      <c r="C6604" s="1">
        <v>2</v>
      </c>
      <c r="D6604" s="2" t="s">
        <v>9124</v>
      </c>
      <c r="E6604" s="16"/>
      <c r="F6604" s="16" t="str">
        <f>IF(INDEX(I.Electricity.ES5U5C8,2)="","",INDEX(I.Electricity.ES5U5C8,2))</f>
        <v/>
      </c>
      <c r="G6604" s="16"/>
      <c r="H6604" s="1" t="str">
        <f>IF(AND(I.Developer.ES5=TRUE,I.Facility.UnitCount&gt;=5,I.Developer.C8=TRUE,F6604=""),"Incomplete","Complete")</f>
        <v>Complete</v>
      </c>
      <c r="I6604" s="68" t="s">
        <v>7973</v>
      </c>
    </row>
    <row r="6605" spans="2:9" ht="15" customHeight="1" x14ac:dyDescent="0.25">
      <c r="B6605" s="7" t="s">
        <v>7971</v>
      </c>
      <c r="C6605" s="5">
        <v>3</v>
      </c>
      <c r="D6605" s="6" t="s">
        <v>9124</v>
      </c>
      <c r="E6605" s="76"/>
      <c r="F6605" s="76" t="str">
        <f>IF(INDEX(I.Electricity.ES5U5C8,3)="","",INDEX(I.Electricity.ES5U5C8,3))</f>
        <v/>
      </c>
      <c r="G6605" s="76"/>
      <c r="H6605" s="5" t="str">
        <f>IF(AND(I.Developer.ES5=TRUE,I.Facility.UnitCount&gt;=5,I.Developer.C8=TRUE,F6605=""),"Incomplete","Complete")</f>
        <v>Complete</v>
      </c>
      <c r="I6605" s="71" t="s">
        <v>7974</v>
      </c>
    </row>
    <row r="6606" spans="2:9" ht="15" customHeight="1" x14ac:dyDescent="0.25">
      <c r="B6606" s="9" t="s">
        <v>7975</v>
      </c>
      <c r="C6606" s="1">
        <v>1</v>
      </c>
      <c r="D6606" s="2" t="s">
        <v>9125</v>
      </c>
      <c r="E6606" s="16"/>
      <c r="F6606" s="16" t="str">
        <f>IF(INDEX(I.Electricity.ES5U6C8,1)="","",INDEX(I.Electricity.ES5U6C8,1))</f>
        <v/>
      </c>
      <c r="G6606" s="16"/>
      <c r="H6606" s="1" t="str">
        <f>IF(AND(I.Developer.ES5=TRUE,I.Facility.UnitCount&gt;=6,I.Developer.C8=TRUE,F6606=""),"Incomplete","Complete")</f>
        <v>Complete</v>
      </c>
      <c r="I6606" s="68" t="s">
        <v>7976</v>
      </c>
    </row>
    <row r="6607" spans="2:9" ht="15" customHeight="1" x14ac:dyDescent="0.25">
      <c r="B6607" s="9" t="s">
        <v>7975</v>
      </c>
      <c r="C6607" s="1">
        <v>2</v>
      </c>
      <c r="D6607" s="2" t="s">
        <v>9125</v>
      </c>
      <c r="E6607" s="16"/>
      <c r="F6607" s="16" t="str">
        <f>IF(INDEX(I.Electricity.ES5U6C8,2)="","",INDEX(I.Electricity.ES5U6C8,2))</f>
        <v/>
      </c>
      <c r="G6607" s="16"/>
      <c r="H6607" s="1" t="str">
        <f>IF(AND(I.Developer.ES5=TRUE,I.Facility.UnitCount&gt;=6,I.Developer.C8=TRUE,F6607=""),"Incomplete","Complete")</f>
        <v>Complete</v>
      </c>
      <c r="I6607" s="68" t="s">
        <v>7977</v>
      </c>
    </row>
    <row r="6608" spans="2:9" ht="15" customHeight="1" x14ac:dyDescent="0.25">
      <c r="B6608" s="7" t="s">
        <v>7975</v>
      </c>
      <c r="C6608" s="5">
        <v>3</v>
      </c>
      <c r="D6608" s="6" t="s">
        <v>9125</v>
      </c>
      <c r="E6608" s="76"/>
      <c r="F6608" s="76" t="str">
        <f>IF(INDEX(I.Electricity.ES5U6C8,3)="","",INDEX(I.Electricity.ES5U6C8,3))</f>
        <v/>
      </c>
      <c r="G6608" s="76"/>
      <c r="H6608" s="5" t="str">
        <f>IF(AND(I.Developer.ES5=TRUE,I.Facility.UnitCount&gt;=6,I.Developer.C8=TRUE,F6608=""),"Incomplete","Complete")</f>
        <v>Complete</v>
      </c>
      <c r="I6608" s="71" t="s">
        <v>7978</v>
      </c>
    </row>
    <row r="6609" spans="2:9" ht="15" customHeight="1" x14ac:dyDescent="0.25">
      <c r="B6609" s="9" t="s">
        <v>7979</v>
      </c>
      <c r="C6609" s="1">
        <v>1</v>
      </c>
      <c r="D6609" s="2" t="s">
        <v>9126</v>
      </c>
      <c r="E6609" s="16"/>
      <c r="F6609" s="16" t="str">
        <f>IF(INDEX(I.Electricity.ES5U7C8,1)="","",INDEX(I.Electricity.ES5U7C8,1))</f>
        <v/>
      </c>
      <c r="G6609" s="16"/>
      <c r="H6609" s="1" t="str">
        <f>IF(AND(I.Developer.ES5=TRUE,I.Facility.UnitCount&gt;=7,I.Developer.C8=TRUE,F6609=""),"Incomplete","Complete")</f>
        <v>Complete</v>
      </c>
      <c r="I6609" s="68" t="s">
        <v>7980</v>
      </c>
    </row>
    <row r="6610" spans="2:9" ht="15" customHeight="1" x14ac:dyDescent="0.25">
      <c r="B6610" s="9" t="s">
        <v>7979</v>
      </c>
      <c r="C6610" s="1">
        <v>2</v>
      </c>
      <c r="D6610" s="2" t="s">
        <v>9126</v>
      </c>
      <c r="E6610" s="16"/>
      <c r="F6610" s="16" t="str">
        <f>IF(INDEX(I.Electricity.ES5U7C8,2)="","",INDEX(I.Electricity.ES5U7C8,2))</f>
        <v/>
      </c>
      <c r="G6610" s="16"/>
      <c r="H6610" s="1" t="str">
        <f>IF(AND(I.Developer.ES5=TRUE,I.Facility.UnitCount&gt;=7,I.Developer.C8=TRUE,F6610=""),"Incomplete","Complete")</f>
        <v>Complete</v>
      </c>
      <c r="I6610" s="68" t="s">
        <v>7981</v>
      </c>
    </row>
    <row r="6611" spans="2:9" ht="15" customHeight="1" x14ac:dyDescent="0.25">
      <c r="B6611" s="7" t="s">
        <v>7979</v>
      </c>
      <c r="C6611" s="5">
        <v>3</v>
      </c>
      <c r="D6611" s="6" t="s">
        <v>9126</v>
      </c>
      <c r="E6611" s="76"/>
      <c r="F6611" s="76" t="str">
        <f>IF(INDEX(I.Electricity.ES5U7C8,3)="","",INDEX(I.Electricity.ES5U7C8,3))</f>
        <v/>
      </c>
      <c r="G6611" s="76"/>
      <c r="H6611" s="5" t="str">
        <f>IF(AND(I.Developer.ES5=TRUE,I.Facility.UnitCount&gt;=7,I.Developer.C8=TRUE,F6611=""),"Incomplete","Complete")</f>
        <v>Complete</v>
      </c>
      <c r="I6611" s="71" t="s">
        <v>7982</v>
      </c>
    </row>
    <row r="6612" spans="2:9" ht="15" customHeight="1" x14ac:dyDescent="0.25">
      <c r="B6612" s="9" t="s">
        <v>7983</v>
      </c>
      <c r="C6612" s="1">
        <v>1</v>
      </c>
      <c r="D6612" s="2" t="s">
        <v>9127</v>
      </c>
      <c r="E6612" s="16"/>
      <c r="F6612" s="16" t="str">
        <f>IF(INDEX(I.Electricity.ES5U8C8,1)="","",INDEX(I.Electricity.ES5U8C8,1))</f>
        <v/>
      </c>
      <c r="G6612" s="16"/>
      <c r="H6612" s="1" t="str">
        <f>IF(AND(I.Developer.ES5=TRUE,I.Facility.UnitCount&gt;=8,I.Developer.C8=TRUE,F6612=""),"Incomplete","Complete")</f>
        <v>Complete</v>
      </c>
      <c r="I6612" s="68" t="s">
        <v>7984</v>
      </c>
    </row>
    <row r="6613" spans="2:9" ht="15" customHeight="1" x14ac:dyDescent="0.25">
      <c r="B6613" s="9" t="s">
        <v>7983</v>
      </c>
      <c r="C6613" s="1">
        <v>2</v>
      </c>
      <c r="D6613" s="2" t="s">
        <v>9127</v>
      </c>
      <c r="E6613" s="16"/>
      <c r="F6613" s="16" t="str">
        <f>IF(INDEX(I.Electricity.ES5U8C8,2)="","",INDEX(I.Electricity.ES5U8C8,2))</f>
        <v/>
      </c>
      <c r="G6613" s="16"/>
      <c r="H6613" s="1" t="str">
        <f>IF(AND(I.Developer.ES5=TRUE,I.Facility.UnitCount&gt;=8,I.Developer.C8=TRUE,F6613=""),"Incomplete","Complete")</f>
        <v>Complete</v>
      </c>
      <c r="I6613" s="68" t="s">
        <v>7985</v>
      </c>
    </row>
    <row r="6614" spans="2:9" ht="15" customHeight="1" x14ac:dyDescent="0.25">
      <c r="B6614" s="7" t="s">
        <v>7983</v>
      </c>
      <c r="C6614" s="5">
        <v>3</v>
      </c>
      <c r="D6614" s="6" t="s">
        <v>9127</v>
      </c>
      <c r="E6614" s="76"/>
      <c r="F6614" s="76" t="str">
        <f>IF(INDEX(I.Electricity.ES5U8C8,3)="","",INDEX(I.Electricity.ES5U8C8,3))</f>
        <v/>
      </c>
      <c r="G6614" s="76"/>
      <c r="H6614" s="5" t="str">
        <f>IF(AND(I.Developer.ES5=TRUE,I.Facility.UnitCount&gt;=8,I.Developer.C8=TRUE,F6614=""),"Incomplete","Complete")</f>
        <v>Complete</v>
      </c>
      <c r="I6614" s="71" t="s">
        <v>7986</v>
      </c>
    </row>
    <row r="6615" spans="2:9" ht="15" customHeight="1" x14ac:dyDescent="0.25">
      <c r="B6615" s="9" t="s">
        <v>7987</v>
      </c>
      <c r="C6615" s="1">
        <v>1</v>
      </c>
      <c r="D6615" s="2" t="s">
        <v>9128</v>
      </c>
      <c r="E6615" s="16"/>
      <c r="F6615" s="16" t="str">
        <f>IF(INDEX(I.Electricity.ES5U9C8,1)="","",INDEX(I.Electricity.ES5U9C8,1))</f>
        <v/>
      </c>
      <c r="G6615" s="16"/>
      <c r="H6615" s="1" t="str">
        <f>IF(AND(I.Developer.ES5=TRUE,I.Facility.UnitCount&gt;=9,I.Developer.C8=TRUE,F6615=""),"Incomplete","Complete")</f>
        <v>Complete</v>
      </c>
      <c r="I6615" s="68" t="s">
        <v>7988</v>
      </c>
    </row>
    <row r="6616" spans="2:9" ht="15" customHeight="1" x14ac:dyDescent="0.25">
      <c r="B6616" s="9" t="s">
        <v>7987</v>
      </c>
      <c r="C6616" s="1">
        <v>2</v>
      </c>
      <c r="D6616" s="2" t="s">
        <v>9128</v>
      </c>
      <c r="E6616" s="16"/>
      <c r="F6616" s="16" t="str">
        <f>IF(INDEX(I.Electricity.ES5U9C8,2)="","",INDEX(I.Electricity.ES5U9C8,2))</f>
        <v/>
      </c>
      <c r="G6616" s="16"/>
      <c r="H6616" s="1" t="str">
        <f>IF(AND(I.Developer.ES5=TRUE,I.Facility.UnitCount&gt;=9,I.Developer.C8=TRUE,F6616=""),"Incomplete","Complete")</f>
        <v>Complete</v>
      </c>
      <c r="I6616" s="68" t="s">
        <v>7989</v>
      </c>
    </row>
    <row r="6617" spans="2:9" ht="15" customHeight="1" x14ac:dyDescent="0.25">
      <c r="B6617" s="7" t="s">
        <v>7987</v>
      </c>
      <c r="C6617" s="5">
        <v>3</v>
      </c>
      <c r="D6617" s="6" t="s">
        <v>9128</v>
      </c>
      <c r="E6617" s="76"/>
      <c r="F6617" s="76" t="str">
        <f>IF(INDEX(I.Electricity.ES5U9C8,3)="","",INDEX(I.Electricity.ES5U9C8,3))</f>
        <v/>
      </c>
      <c r="G6617" s="76"/>
      <c r="H6617" s="5" t="str">
        <f>IF(AND(I.Developer.ES5=TRUE,I.Facility.UnitCount&gt;=9,I.Developer.C8=TRUE,F6617=""),"Incomplete","Complete")</f>
        <v>Complete</v>
      </c>
      <c r="I6617" s="71" t="s">
        <v>7990</v>
      </c>
    </row>
    <row r="6618" spans="2:9" ht="15" customHeight="1" x14ac:dyDescent="0.25">
      <c r="B6618" s="9" t="s">
        <v>7991</v>
      </c>
      <c r="C6618" s="1">
        <v>1</v>
      </c>
      <c r="D6618" s="2" t="s">
        <v>9129</v>
      </c>
      <c r="E6618" s="16"/>
      <c r="F6618" s="16" t="str">
        <f>IF(INDEX(I.Electricity.ES5U10C8,1)="","",INDEX(I.Electricity.ES5U10C8,1))</f>
        <v/>
      </c>
      <c r="G6618" s="16"/>
      <c r="H6618" s="1" t="str">
        <f>IF(AND(I.Developer.ES5=TRUE,I.Facility.UnitCount&gt;=10,I.Developer.C8=TRUE,F6618=""),"Incomplete","Complete")</f>
        <v>Complete</v>
      </c>
      <c r="I6618" s="68" t="s">
        <v>7992</v>
      </c>
    </row>
    <row r="6619" spans="2:9" ht="15" customHeight="1" x14ac:dyDescent="0.25">
      <c r="B6619" s="9" t="s">
        <v>7991</v>
      </c>
      <c r="C6619" s="1">
        <v>2</v>
      </c>
      <c r="D6619" s="2" t="s">
        <v>9129</v>
      </c>
      <c r="E6619" s="16"/>
      <c r="F6619" s="16" t="str">
        <f>IF(INDEX(I.Electricity.ES5U10C8,2)="","",INDEX(I.Electricity.ES5U10C8,2))</f>
        <v/>
      </c>
      <c r="G6619" s="16"/>
      <c r="H6619" s="1" t="str">
        <f>IF(AND(I.Developer.ES5=TRUE,I.Facility.UnitCount&gt;=10,I.Developer.C8=TRUE,F6619=""),"Incomplete","Complete")</f>
        <v>Complete</v>
      </c>
      <c r="I6619" s="68" t="s">
        <v>7993</v>
      </c>
    </row>
    <row r="6620" spans="2:9" ht="15" customHeight="1" x14ac:dyDescent="0.25">
      <c r="B6620" s="7" t="s">
        <v>7991</v>
      </c>
      <c r="C6620" s="5">
        <v>3</v>
      </c>
      <c r="D6620" s="6" t="s">
        <v>9129</v>
      </c>
      <c r="E6620" s="76"/>
      <c r="F6620" s="76" t="str">
        <f>IF(INDEX(I.Electricity.ES5U10C8,3)="","",INDEX(I.Electricity.ES5U10C8,3))</f>
        <v/>
      </c>
      <c r="G6620" s="76"/>
      <c r="H6620" s="5" t="str">
        <f>IF(AND(I.Developer.ES5=TRUE,I.Facility.UnitCount&gt;=10,I.Developer.C8=TRUE,F6620=""),"Incomplete","Complete")</f>
        <v>Complete</v>
      </c>
      <c r="I6620" s="71" t="s">
        <v>7994</v>
      </c>
    </row>
    <row r="6621" spans="2:9" ht="15" customHeight="1" x14ac:dyDescent="0.25">
      <c r="B6621" s="9" t="s">
        <v>7995</v>
      </c>
      <c r="C6621" s="1">
        <v>1</v>
      </c>
      <c r="D6621" s="2" t="s">
        <v>9130</v>
      </c>
      <c r="E6621" s="16"/>
      <c r="F6621" s="16" t="str">
        <f>IF(INDEX(I.Electricity.ES5U11C8,1)="","",INDEX(I.Electricity.ES5U11C8,1))</f>
        <v/>
      </c>
      <c r="G6621" s="16"/>
      <c r="H6621" s="1" t="str">
        <f>IF(AND(I.Developer.ES5=TRUE,I.Facility.UnitCount&gt;=11,I.Developer.C8=TRUE,F6621=""),"Incomplete","Complete")</f>
        <v>Complete</v>
      </c>
      <c r="I6621" s="68" t="s">
        <v>7996</v>
      </c>
    </row>
    <row r="6622" spans="2:9" ht="15" customHeight="1" x14ac:dyDescent="0.25">
      <c r="B6622" s="9" t="s">
        <v>7995</v>
      </c>
      <c r="C6622" s="1">
        <v>2</v>
      </c>
      <c r="D6622" s="2" t="s">
        <v>9130</v>
      </c>
      <c r="E6622" s="16"/>
      <c r="F6622" s="16" t="str">
        <f>IF(INDEX(I.Electricity.ES5U11C8,2)="","",INDEX(I.Electricity.ES5U11C8,2))</f>
        <v/>
      </c>
      <c r="G6622" s="16"/>
      <c r="H6622" s="1" t="str">
        <f>IF(AND(I.Developer.ES5=TRUE,I.Facility.UnitCount&gt;=11,I.Developer.C8=TRUE,F6622=""),"Incomplete","Complete")</f>
        <v>Complete</v>
      </c>
      <c r="I6622" s="68" t="s">
        <v>7997</v>
      </c>
    </row>
    <row r="6623" spans="2:9" ht="15" customHeight="1" x14ac:dyDescent="0.25">
      <c r="B6623" s="7" t="s">
        <v>7995</v>
      </c>
      <c r="C6623" s="5">
        <v>3</v>
      </c>
      <c r="D6623" s="6" t="s">
        <v>9130</v>
      </c>
      <c r="E6623" s="76"/>
      <c r="F6623" s="76" t="str">
        <f>IF(INDEX(I.Electricity.ES5U11C8,3)="","",INDEX(I.Electricity.ES5U11C8,3))</f>
        <v/>
      </c>
      <c r="G6623" s="76"/>
      <c r="H6623" s="5" t="str">
        <f>IF(AND(I.Developer.ES5=TRUE,I.Facility.UnitCount&gt;=11,I.Developer.C8=TRUE,F6623=""),"Incomplete","Complete")</f>
        <v>Complete</v>
      </c>
      <c r="I6623" s="71" t="s">
        <v>7998</v>
      </c>
    </row>
    <row r="6624" spans="2:9" ht="15" customHeight="1" x14ac:dyDescent="0.25">
      <c r="B6624" s="9" t="s">
        <v>7999</v>
      </c>
      <c r="C6624" s="1">
        <v>1</v>
      </c>
      <c r="D6624" s="2" t="s">
        <v>9131</v>
      </c>
      <c r="E6624" s="16"/>
      <c r="F6624" s="16" t="str">
        <f>IF(INDEX(I.Electricity.ES5U12C8,1)="","",INDEX(I.Electricity.ES5U12C8,1))</f>
        <v/>
      </c>
      <c r="G6624" s="16"/>
      <c r="H6624" s="1" t="str">
        <f>IF(AND(I.Developer.ES5=TRUE,I.Facility.UnitCount&gt;=12,I.Developer.C8=TRUE,F6624=""),"Incomplete","Complete")</f>
        <v>Complete</v>
      </c>
      <c r="I6624" s="68" t="s">
        <v>8000</v>
      </c>
    </row>
    <row r="6625" spans="2:9" ht="15" customHeight="1" x14ac:dyDescent="0.25">
      <c r="B6625" s="9" t="s">
        <v>7999</v>
      </c>
      <c r="C6625" s="1">
        <v>2</v>
      </c>
      <c r="D6625" s="2" t="s">
        <v>9131</v>
      </c>
      <c r="E6625" s="16"/>
      <c r="F6625" s="16" t="str">
        <f>IF(INDEX(I.Electricity.ES5U12C8,2)="","",INDEX(I.Electricity.ES5U12C8,2))</f>
        <v/>
      </c>
      <c r="G6625" s="16"/>
      <c r="H6625" s="1" t="str">
        <f>IF(AND(I.Developer.ES5=TRUE,I.Facility.UnitCount&gt;=12,I.Developer.C8=TRUE,F6625=""),"Incomplete","Complete")</f>
        <v>Complete</v>
      </c>
      <c r="I6625" s="68" t="s">
        <v>8001</v>
      </c>
    </row>
    <row r="6626" spans="2:9" ht="15" customHeight="1" x14ac:dyDescent="0.25">
      <c r="B6626" s="7" t="s">
        <v>7999</v>
      </c>
      <c r="C6626" s="5">
        <v>3</v>
      </c>
      <c r="D6626" s="6" t="s">
        <v>9131</v>
      </c>
      <c r="E6626" s="76"/>
      <c r="F6626" s="76" t="str">
        <f>IF(INDEX(I.Electricity.ES5U12C8,3)="","",INDEX(I.Electricity.ES5U12C8,3))</f>
        <v/>
      </c>
      <c r="G6626" s="76"/>
      <c r="H6626" s="5" t="str">
        <f>IF(AND(I.Developer.ES5=TRUE,I.Facility.UnitCount&gt;=12,I.Developer.C8=TRUE,F6626=""),"Incomplete","Complete")</f>
        <v>Complete</v>
      </c>
      <c r="I6626" s="71" t="s">
        <v>8002</v>
      </c>
    </row>
    <row r="6627" spans="2:9" ht="15" customHeight="1" x14ac:dyDescent="0.25">
      <c r="B6627" s="9" t="s">
        <v>8003</v>
      </c>
      <c r="C6627" s="1">
        <v>1</v>
      </c>
      <c r="D6627" s="2" t="s">
        <v>9132</v>
      </c>
      <c r="E6627" s="16"/>
      <c r="F6627" s="16" t="str">
        <f>IF(INDEX(I.Electricity.ES5U13C8,1)="","",INDEX(I.Electricity.ES5U13C8,1))</f>
        <v/>
      </c>
      <c r="G6627" s="16"/>
      <c r="H6627" s="1" t="str">
        <f>IF(AND(I.Developer.ES5=TRUE,I.Facility.UnitCount&gt;=13,I.Developer.C8=TRUE,F6627=""),"Incomplete","Complete")</f>
        <v>Complete</v>
      </c>
      <c r="I6627" s="68" t="s">
        <v>8004</v>
      </c>
    </row>
    <row r="6628" spans="2:9" ht="15" customHeight="1" x14ac:dyDescent="0.25">
      <c r="B6628" s="9" t="s">
        <v>8003</v>
      </c>
      <c r="C6628" s="1">
        <v>2</v>
      </c>
      <c r="D6628" s="2" t="s">
        <v>9132</v>
      </c>
      <c r="E6628" s="16"/>
      <c r="F6628" s="16" t="str">
        <f>IF(INDEX(I.Electricity.ES5U13C8,2)="","",INDEX(I.Electricity.ES5U13C8,2))</f>
        <v/>
      </c>
      <c r="G6628" s="16"/>
      <c r="H6628" s="1" t="str">
        <f>IF(AND(I.Developer.ES5=TRUE,I.Facility.UnitCount&gt;=13,I.Developer.C8=TRUE,F6628=""),"Incomplete","Complete")</f>
        <v>Complete</v>
      </c>
      <c r="I6628" s="68" t="s">
        <v>8005</v>
      </c>
    </row>
    <row r="6629" spans="2:9" ht="15" customHeight="1" x14ac:dyDescent="0.25">
      <c r="B6629" s="7" t="s">
        <v>8003</v>
      </c>
      <c r="C6629" s="5">
        <v>3</v>
      </c>
      <c r="D6629" s="6" t="s">
        <v>9132</v>
      </c>
      <c r="E6629" s="76"/>
      <c r="F6629" s="76" t="str">
        <f>IF(INDEX(I.Electricity.ES5U13C8,3)="","",INDEX(I.Electricity.ES5U13C8,3))</f>
        <v/>
      </c>
      <c r="G6629" s="76"/>
      <c r="H6629" s="5" t="str">
        <f>IF(AND(I.Developer.ES5=TRUE,I.Facility.UnitCount&gt;=13,I.Developer.C8=TRUE,F6629=""),"Incomplete","Complete")</f>
        <v>Complete</v>
      </c>
      <c r="I6629" s="71" t="s">
        <v>8006</v>
      </c>
    </row>
    <row r="6630" spans="2:9" ht="15" customHeight="1" x14ac:dyDescent="0.25">
      <c r="B6630" s="9" t="s">
        <v>8007</v>
      </c>
      <c r="C6630" s="1">
        <v>1</v>
      </c>
      <c r="D6630" s="2" t="s">
        <v>9133</v>
      </c>
      <c r="E6630" s="16"/>
      <c r="F6630" s="16" t="str">
        <f>IF(INDEX(I.Electricity.ES5U14C8,1)="","",INDEX(I.Electricity.ES5U14C8,1))</f>
        <v/>
      </c>
      <c r="G6630" s="16"/>
      <c r="H6630" s="1" t="str">
        <f>IF(AND(I.Developer.ES5=TRUE,I.Facility.UnitCount&gt;=14,I.Developer.C8=TRUE,F6630=""),"Incomplete","Complete")</f>
        <v>Complete</v>
      </c>
      <c r="I6630" s="68" t="s">
        <v>8008</v>
      </c>
    </row>
    <row r="6631" spans="2:9" ht="15" customHeight="1" x14ac:dyDescent="0.25">
      <c r="B6631" s="9" t="s">
        <v>8007</v>
      </c>
      <c r="C6631" s="1">
        <v>2</v>
      </c>
      <c r="D6631" s="2" t="s">
        <v>9133</v>
      </c>
      <c r="E6631" s="16"/>
      <c r="F6631" s="16" t="str">
        <f>IF(INDEX(I.Electricity.ES5U14C8,2)="","",INDEX(I.Electricity.ES5U14C8,2))</f>
        <v/>
      </c>
      <c r="G6631" s="16"/>
      <c r="H6631" s="1" t="str">
        <f>IF(AND(I.Developer.ES5=TRUE,I.Facility.UnitCount&gt;=14,I.Developer.C8=TRUE,F6631=""),"Incomplete","Complete")</f>
        <v>Complete</v>
      </c>
      <c r="I6631" s="68" t="s">
        <v>8009</v>
      </c>
    </row>
    <row r="6632" spans="2:9" ht="15" customHeight="1" x14ac:dyDescent="0.25">
      <c r="B6632" s="7" t="s">
        <v>8007</v>
      </c>
      <c r="C6632" s="5">
        <v>3</v>
      </c>
      <c r="D6632" s="6" t="s">
        <v>9133</v>
      </c>
      <c r="E6632" s="76"/>
      <c r="F6632" s="76" t="str">
        <f>IF(INDEX(I.Electricity.ES5U14C8,3)="","",INDEX(I.Electricity.ES5U14C8,3))</f>
        <v/>
      </c>
      <c r="G6632" s="76"/>
      <c r="H6632" s="5" t="str">
        <f>IF(AND(I.Developer.ES5=TRUE,I.Facility.UnitCount&gt;=14,I.Developer.C8=TRUE,F6632=""),"Incomplete","Complete")</f>
        <v>Complete</v>
      </c>
      <c r="I6632" s="71" t="s">
        <v>8010</v>
      </c>
    </row>
    <row r="6633" spans="2:9" ht="15" customHeight="1" x14ac:dyDescent="0.25">
      <c r="B6633" s="9" t="s">
        <v>8011</v>
      </c>
      <c r="C6633" s="1">
        <v>1</v>
      </c>
      <c r="D6633" s="2" t="s">
        <v>9134</v>
      </c>
      <c r="E6633" s="16"/>
      <c r="F6633" s="16" t="str">
        <f>IF(INDEX(I.Electricity.ES5U15C8,1)="","",INDEX(I.Electricity.ES5U15C8,1))</f>
        <v/>
      </c>
      <c r="G6633" s="16"/>
      <c r="H6633" s="1" t="str">
        <f>IF(AND(I.Developer.ES5=TRUE,I.Facility.UnitCount&gt;=15,I.Developer.C8=TRUE,F6633=""),"Incomplete","Complete")</f>
        <v>Complete</v>
      </c>
      <c r="I6633" s="68" t="s">
        <v>8012</v>
      </c>
    </row>
    <row r="6634" spans="2:9" ht="15" customHeight="1" x14ac:dyDescent="0.25">
      <c r="B6634" s="9" t="s">
        <v>8011</v>
      </c>
      <c r="C6634" s="1">
        <v>2</v>
      </c>
      <c r="D6634" s="2" t="s">
        <v>9134</v>
      </c>
      <c r="E6634" s="16"/>
      <c r="F6634" s="16" t="str">
        <f>IF(INDEX(I.Electricity.ES5U15C8,2)="","",INDEX(I.Electricity.ES5U15C8,2))</f>
        <v/>
      </c>
      <c r="G6634" s="16"/>
      <c r="H6634" s="1" t="str">
        <f>IF(AND(I.Developer.ES5=TRUE,I.Facility.UnitCount&gt;=15,I.Developer.C8=TRUE,F6634=""),"Incomplete","Complete")</f>
        <v>Complete</v>
      </c>
      <c r="I6634" s="68" t="s">
        <v>8013</v>
      </c>
    </row>
    <row r="6635" spans="2:9" ht="15" customHeight="1" x14ac:dyDescent="0.25">
      <c r="B6635" s="7" t="s">
        <v>8011</v>
      </c>
      <c r="C6635" s="5">
        <v>3</v>
      </c>
      <c r="D6635" s="6" t="s">
        <v>9134</v>
      </c>
      <c r="E6635" s="76"/>
      <c r="F6635" s="76" t="str">
        <f>IF(INDEX(I.Electricity.ES5U15C8,3)="","",INDEX(I.Electricity.ES5U15C8,3))</f>
        <v/>
      </c>
      <c r="G6635" s="76"/>
      <c r="H6635" s="5" t="str">
        <f>IF(AND(I.Developer.ES5=TRUE,I.Facility.UnitCount&gt;=15,I.Developer.C8=TRUE,F6635=""),"Incomplete","Complete")</f>
        <v>Complete</v>
      </c>
      <c r="I6635" s="71" t="s">
        <v>8014</v>
      </c>
    </row>
    <row r="6636" spans="2:9" ht="15" customHeight="1" x14ac:dyDescent="0.25">
      <c r="B6636" s="9" t="s">
        <v>8015</v>
      </c>
      <c r="C6636" s="1">
        <v>1</v>
      </c>
      <c r="D6636" s="2" t="s">
        <v>9135</v>
      </c>
      <c r="E6636" s="16"/>
      <c r="F6636" s="16" t="str">
        <f>IF(INDEX(I.Electricity.ES5U16C8,1)="","",INDEX(I.Electricity.ES5U16C8,1))</f>
        <v/>
      </c>
      <c r="G6636" s="16"/>
      <c r="H6636" s="1" t="str">
        <f>IF(AND(I.Developer.ES5=TRUE,I.Facility.UnitCount&gt;=16,I.Developer.C8=TRUE,F6636=""),"Incomplete","Complete")</f>
        <v>Complete</v>
      </c>
      <c r="I6636" s="68" t="s">
        <v>8016</v>
      </c>
    </row>
    <row r="6637" spans="2:9" ht="15" customHeight="1" x14ac:dyDescent="0.25">
      <c r="B6637" s="9" t="s">
        <v>8015</v>
      </c>
      <c r="C6637" s="1">
        <v>2</v>
      </c>
      <c r="D6637" s="2" t="s">
        <v>9135</v>
      </c>
      <c r="E6637" s="16"/>
      <c r="F6637" s="16" t="str">
        <f>IF(INDEX(I.Electricity.ES5U16C8,2)="","",INDEX(I.Electricity.ES5U16C8,2))</f>
        <v/>
      </c>
      <c r="G6637" s="16"/>
      <c r="H6637" s="1" t="str">
        <f>IF(AND(I.Developer.ES5=TRUE,I.Facility.UnitCount&gt;=16,I.Developer.C8=TRUE,F6637=""),"Incomplete","Complete")</f>
        <v>Complete</v>
      </c>
      <c r="I6637" s="68" t="s">
        <v>8017</v>
      </c>
    </row>
    <row r="6638" spans="2:9" ht="15" customHeight="1" x14ac:dyDescent="0.25">
      <c r="B6638" s="7" t="s">
        <v>8015</v>
      </c>
      <c r="C6638" s="5">
        <v>3</v>
      </c>
      <c r="D6638" s="6" t="s">
        <v>9135</v>
      </c>
      <c r="E6638" s="76"/>
      <c r="F6638" s="76" t="str">
        <f>IF(INDEX(I.Electricity.ES5U16C8,3)="","",INDEX(I.Electricity.ES5U16C8,3))</f>
        <v/>
      </c>
      <c r="G6638" s="76"/>
      <c r="H6638" s="5" t="str">
        <f>IF(AND(I.Developer.ES5=TRUE,I.Facility.UnitCount&gt;=16,I.Developer.C8=TRUE,F6638=""),"Incomplete","Complete")</f>
        <v>Complete</v>
      </c>
      <c r="I6638" s="71" t="s">
        <v>8018</v>
      </c>
    </row>
    <row r="6639" spans="2:9" ht="15" customHeight="1" x14ac:dyDescent="0.25">
      <c r="B6639" s="9" t="s">
        <v>8019</v>
      </c>
      <c r="C6639" s="1">
        <v>1</v>
      </c>
      <c r="D6639" s="2" t="s">
        <v>9136</v>
      </c>
      <c r="E6639" s="16"/>
      <c r="F6639" s="16" t="str">
        <f>IF(INDEX(I.Electricity.ES5U17C8,1)="","",INDEX(I.Electricity.ES5U17C8,1))</f>
        <v/>
      </c>
      <c r="G6639" s="16"/>
      <c r="H6639" s="1" t="str">
        <f>IF(AND(I.Developer.ES5=TRUE,I.Facility.UnitCount&gt;=17,I.Developer.C8=TRUE,F6639=""),"Incomplete","Complete")</f>
        <v>Complete</v>
      </c>
      <c r="I6639" s="68" t="s">
        <v>8020</v>
      </c>
    </row>
    <row r="6640" spans="2:9" ht="15" customHeight="1" x14ac:dyDescent="0.25">
      <c r="B6640" s="9" t="s">
        <v>8019</v>
      </c>
      <c r="C6640" s="1">
        <v>2</v>
      </c>
      <c r="D6640" s="2" t="s">
        <v>9136</v>
      </c>
      <c r="E6640" s="16"/>
      <c r="F6640" s="16" t="str">
        <f>IF(INDEX(I.Electricity.ES5U17C8,2)="","",INDEX(I.Electricity.ES5U17C8,2))</f>
        <v/>
      </c>
      <c r="G6640" s="16"/>
      <c r="H6640" s="1" t="str">
        <f>IF(AND(I.Developer.ES5=TRUE,I.Facility.UnitCount&gt;=17,I.Developer.C8=TRUE,F6640=""),"Incomplete","Complete")</f>
        <v>Complete</v>
      </c>
      <c r="I6640" s="68" t="s">
        <v>8021</v>
      </c>
    </row>
    <row r="6641" spans="2:9" ht="15" customHeight="1" x14ac:dyDescent="0.25">
      <c r="B6641" s="7" t="s">
        <v>8019</v>
      </c>
      <c r="C6641" s="5">
        <v>3</v>
      </c>
      <c r="D6641" s="6" t="s">
        <v>9136</v>
      </c>
      <c r="E6641" s="76"/>
      <c r="F6641" s="76" t="str">
        <f>IF(INDEX(I.Electricity.ES5U17C8,3)="","",INDEX(I.Electricity.ES5U17C8,3))</f>
        <v/>
      </c>
      <c r="G6641" s="76"/>
      <c r="H6641" s="5" t="str">
        <f>IF(AND(I.Developer.ES5=TRUE,I.Facility.UnitCount&gt;=17,I.Developer.C8=TRUE,F6641=""),"Incomplete","Complete")</f>
        <v>Complete</v>
      </c>
      <c r="I6641" s="71" t="s">
        <v>8022</v>
      </c>
    </row>
    <row r="6642" spans="2:9" ht="15" customHeight="1" x14ac:dyDescent="0.25">
      <c r="B6642" s="9" t="s">
        <v>8023</v>
      </c>
      <c r="C6642" s="1">
        <v>1</v>
      </c>
      <c r="D6642" s="2" t="s">
        <v>9137</v>
      </c>
      <c r="E6642" s="16"/>
      <c r="F6642" s="16" t="str">
        <f>IF(INDEX(I.Electricity.ES5U18C8,1)="","",INDEX(I.Electricity.ES5U18C8,1))</f>
        <v/>
      </c>
      <c r="G6642" s="16"/>
      <c r="H6642" s="1" t="str">
        <f>IF(AND(I.Developer.ES5=TRUE,I.Facility.UnitCount&gt;=18,I.Developer.C8=TRUE,F6642=""),"Incomplete","Complete")</f>
        <v>Complete</v>
      </c>
      <c r="I6642" s="68" t="s">
        <v>8024</v>
      </c>
    </row>
    <row r="6643" spans="2:9" ht="15" customHeight="1" x14ac:dyDescent="0.25">
      <c r="B6643" s="9" t="s">
        <v>8023</v>
      </c>
      <c r="C6643" s="1">
        <v>2</v>
      </c>
      <c r="D6643" s="2" t="s">
        <v>9137</v>
      </c>
      <c r="E6643" s="16"/>
      <c r="F6643" s="16" t="str">
        <f>IF(INDEX(I.Electricity.ES5U18C8,2)="","",INDEX(I.Electricity.ES5U18C8,2))</f>
        <v/>
      </c>
      <c r="G6643" s="16"/>
      <c r="H6643" s="1" t="str">
        <f>IF(AND(I.Developer.ES5=TRUE,I.Facility.UnitCount&gt;=18,I.Developer.C8=TRUE,F6643=""),"Incomplete","Complete")</f>
        <v>Complete</v>
      </c>
      <c r="I6643" s="68" t="s">
        <v>8025</v>
      </c>
    </row>
    <row r="6644" spans="2:9" ht="15" customHeight="1" x14ac:dyDescent="0.25">
      <c r="B6644" s="7" t="s">
        <v>8023</v>
      </c>
      <c r="C6644" s="5">
        <v>3</v>
      </c>
      <c r="D6644" s="6" t="s">
        <v>9137</v>
      </c>
      <c r="E6644" s="76"/>
      <c r="F6644" s="76" t="str">
        <f>IF(INDEX(I.Electricity.ES5U18C8,3)="","",INDEX(I.Electricity.ES5U18C8,3))</f>
        <v/>
      </c>
      <c r="G6644" s="76"/>
      <c r="H6644" s="5" t="str">
        <f>IF(AND(I.Developer.ES5=TRUE,I.Facility.UnitCount&gt;=18,I.Developer.C8=TRUE,F6644=""),"Incomplete","Complete")</f>
        <v>Complete</v>
      </c>
      <c r="I6644" s="71" t="s">
        <v>8026</v>
      </c>
    </row>
    <row r="6645" spans="2:9" ht="15" customHeight="1" x14ac:dyDescent="0.25">
      <c r="B6645" s="9" t="s">
        <v>8027</v>
      </c>
      <c r="C6645" s="1">
        <v>1</v>
      </c>
      <c r="D6645" s="2" t="s">
        <v>9138</v>
      </c>
      <c r="E6645" s="16"/>
      <c r="F6645" s="16" t="str">
        <f>IF(INDEX(I.Electricity.ES5U19C8,1)="","",INDEX(I.Electricity.ES5U19C8,1))</f>
        <v/>
      </c>
      <c r="G6645" s="16"/>
      <c r="H6645" s="1" t="str">
        <f>IF(AND(I.Developer.ES5=TRUE,I.Facility.UnitCount&gt;=19,I.Developer.C8=TRUE,F6645=""),"Incomplete","Complete")</f>
        <v>Complete</v>
      </c>
      <c r="I6645" s="68" t="s">
        <v>8028</v>
      </c>
    </row>
    <row r="6646" spans="2:9" ht="15" customHeight="1" x14ac:dyDescent="0.25">
      <c r="B6646" s="9" t="s">
        <v>8027</v>
      </c>
      <c r="C6646" s="1">
        <v>2</v>
      </c>
      <c r="D6646" s="2" t="s">
        <v>9138</v>
      </c>
      <c r="E6646" s="16"/>
      <c r="F6646" s="16" t="str">
        <f>IF(INDEX(I.Electricity.ES5U19C8,2)="","",INDEX(I.Electricity.ES5U19C8,2))</f>
        <v/>
      </c>
      <c r="G6646" s="16"/>
      <c r="H6646" s="1" t="str">
        <f>IF(AND(I.Developer.ES5=TRUE,I.Facility.UnitCount&gt;=19,I.Developer.C8=TRUE,F6646=""),"Incomplete","Complete")</f>
        <v>Complete</v>
      </c>
      <c r="I6646" s="68" t="s">
        <v>8029</v>
      </c>
    </row>
    <row r="6647" spans="2:9" ht="15" customHeight="1" x14ac:dyDescent="0.25">
      <c r="B6647" s="7" t="s">
        <v>8027</v>
      </c>
      <c r="C6647" s="5">
        <v>3</v>
      </c>
      <c r="D6647" s="6" t="s">
        <v>9138</v>
      </c>
      <c r="E6647" s="76"/>
      <c r="F6647" s="76" t="str">
        <f>IF(INDEX(I.Electricity.ES5U19C8,3)="","",INDEX(I.Electricity.ES5U19C8,3))</f>
        <v/>
      </c>
      <c r="G6647" s="76"/>
      <c r="H6647" s="5" t="str">
        <f>IF(AND(I.Developer.ES5=TRUE,I.Facility.UnitCount&gt;=19,I.Developer.C8=TRUE,F6647=""),"Incomplete","Complete")</f>
        <v>Complete</v>
      </c>
      <c r="I6647" s="71" t="s">
        <v>8030</v>
      </c>
    </row>
    <row r="6648" spans="2:9" ht="15" customHeight="1" x14ac:dyDescent="0.25">
      <c r="B6648" s="9" t="s">
        <v>8031</v>
      </c>
      <c r="C6648" s="1">
        <v>1</v>
      </c>
      <c r="D6648" s="2" t="s">
        <v>9139</v>
      </c>
      <c r="E6648" s="16"/>
      <c r="F6648" s="16" t="str">
        <f>IF(INDEX(I.Electricity.ES5U20C8,1)="","",INDEX(I.Electricity.ES5U20C8,1))</f>
        <v/>
      </c>
      <c r="G6648" s="16"/>
      <c r="H6648" s="1" t="str">
        <f>IF(AND(I.Developer.ES5=TRUE,I.Facility.UnitCount&gt;=20,I.Developer.C8=TRUE,F6648=""),"Incomplete","Complete")</f>
        <v>Complete</v>
      </c>
      <c r="I6648" s="68" t="s">
        <v>8032</v>
      </c>
    </row>
    <row r="6649" spans="2:9" ht="15" customHeight="1" x14ac:dyDescent="0.25">
      <c r="B6649" s="9" t="s">
        <v>8031</v>
      </c>
      <c r="C6649" s="1">
        <v>2</v>
      </c>
      <c r="D6649" s="2" t="s">
        <v>9139</v>
      </c>
      <c r="E6649" s="16"/>
      <c r="F6649" s="16" t="str">
        <f>IF(INDEX(I.Electricity.ES5U20C8,2)="","",INDEX(I.Electricity.ES5U20C8,2))</f>
        <v/>
      </c>
      <c r="G6649" s="16"/>
      <c r="H6649" s="1" t="str">
        <f>IF(AND(I.Developer.ES5=TRUE,I.Facility.UnitCount&gt;=20,I.Developer.C8=TRUE,F6649=""),"Incomplete","Complete")</f>
        <v>Complete</v>
      </c>
      <c r="I6649" s="68" t="s">
        <v>8033</v>
      </c>
    </row>
    <row r="6650" spans="2:9" ht="15" customHeight="1" x14ac:dyDescent="0.25">
      <c r="B6650" s="7" t="s">
        <v>8031</v>
      </c>
      <c r="C6650" s="5">
        <v>3</v>
      </c>
      <c r="D6650" s="6" t="s">
        <v>9139</v>
      </c>
      <c r="E6650" s="76"/>
      <c r="F6650" s="76" t="str">
        <f>IF(INDEX(I.Electricity.ES5U20C8,3)="","",INDEX(I.Electricity.ES5U20C8,3))</f>
        <v/>
      </c>
      <c r="G6650" s="76"/>
      <c r="H6650" s="5" t="str">
        <f>IF(AND(I.Developer.ES5=TRUE,I.Facility.UnitCount&gt;=20,I.Developer.C8=TRUE,F6650=""),"Incomplete","Complete")</f>
        <v>Complete</v>
      </c>
      <c r="I6650" s="71" t="s">
        <v>8034</v>
      </c>
    </row>
    <row r="6651" spans="2:9" ht="15" customHeight="1" x14ac:dyDescent="0.25">
      <c r="B6651" s="9" t="s">
        <v>8035</v>
      </c>
      <c r="C6651" s="1">
        <v>1</v>
      </c>
      <c r="D6651" s="2" t="s">
        <v>9140</v>
      </c>
      <c r="E6651" s="16"/>
      <c r="F6651" s="16" t="str">
        <f>IF(INDEX(I.Electricity.ES5U1C9,1)="","",INDEX(I.Electricity.ES5U1C9,1))</f>
        <v/>
      </c>
      <c r="G6651" s="16"/>
      <c r="H6651" s="1" t="str">
        <f>IF(AND(I.Developer.ES5=TRUE,I.Facility.UnitCount&gt;=1,I.Developer.C9=TRUE,F6651=""),"Incomplete","Complete")</f>
        <v>Complete</v>
      </c>
      <c r="I6651" s="68" t="s">
        <v>8036</v>
      </c>
    </row>
    <row r="6652" spans="2:9" ht="15" customHeight="1" x14ac:dyDescent="0.25">
      <c r="B6652" s="9" t="s">
        <v>8035</v>
      </c>
      <c r="C6652" s="1">
        <v>2</v>
      </c>
      <c r="D6652" s="2" t="s">
        <v>9140</v>
      </c>
      <c r="E6652" s="16"/>
      <c r="F6652" s="16" t="str">
        <f>IF(INDEX(I.Electricity.ES5U1C9,2)="","",INDEX(I.Electricity.ES5U1C9,2))</f>
        <v/>
      </c>
      <c r="G6652" s="16"/>
      <c r="H6652" s="1" t="str">
        <f>IF(AND(I.Developer.ES5=TRUE,I.Facility.UnitCount&gt;=1,I.Developer.C9=TRUE,F6652=""),"Incomplete","Complete")</f>
        <v>Complete</v>
      </c>
      <c r="I6652" s="68" t="s">
        <v>8037</v>
      </c>
    </row>
    <row r="6653" spans="2:9" ht="15" customHeight="1" x14ac:dyDescent="0.25">
      <c r="B6653" s="7" t="s">
        <v>8035</v>
      </c>
      <c r="C6653" s="5">
        <v>3</v>
      </c>
      <c r="D6653" s="6" t="s">
        <v>9140</v>
      </c>
      <c r="E6653" s="76"/>
      <c r="F6653" s="76" t="str">
        <f>IF(INDEX(I.Electricity.ES5U1C9,3)="","",INDEX(I.Electricity.ES5U1C9,3))</f>
        <v/>
      </c>
      <c r="G6653" s="76"/>
      <c r="H6653" s="5" t="str">
        <f>IF(AND(I.Developer.ES5=TRUE,I.Facility.UnitCount&gt;=1,I.Developer.C9=TRUE,F6653=""),"Incomplete","Complete")</f>
        <v>Complete</v>
      </c>
      <c r="I6653" s="71" t="s">
        <v>8038</v>
      </c>
    </row>
    <row r="6654" spans="2:9" ht="15" customHeight="1" x14ac:dyDescent="0.25">
      <c r="B6654" s="9" t="s">
        <v>8039</v>
      </c>
      <c r="C6654" s="1">
        <v>1</v>
      </c>
      <c r="D6654" s="2" t="s">
        <v>9141</v>
      </c>
      <c r="E6654" s="16"/>
      <c r="F6654" s="16" t="str">
        <f>IF(INDEX(I.Electricity.ES5U2C9,1)="","",INDEX(I.Electricity.ES5U2C9,1))</f>
        <v/>
      </c>
      <c r="G6654" s="16"/>
      <c r="H6654" s="1" t="str">
        <f>IF(AND(I.Developer.ES5=TRUE,I.Facility.UnitCount&gt;=2,I.Developer.C9=TRUE,F6654=""),"Incomplete","Complete")</f>
        <v>Complete</v>
      </c>
      <c r="I6654" s="68" t="s">
        <v>8040</v>
      </c>
    </row>
    <row r="6655" spans="2:9" ht="15" customHeight="1" x14ac:dyDescent="0.25">
      <c r="B6655" s="9" t="s">
        <v>8039</v>
      </c>
      <c r="C6655" s="1">
        <v>2</v>
      </c>
      <c r="D6655" s="2" t="s">
        <v>9141</v>
      </c>
      <c r="E6655" s="16"/>
      <c r="F6655" s="16" t="str">
        <f>IF(INDEX(I.Electricity.ES5U2C9,2)="","",INDEX(I.Electricity.ES5U2C9,2))</f>
        <v/>
      </c>
      <c r="G6655" s="16"/>
      <c r="H6655" s="1" t="str">
        <f>IF(AND(I.Developer.ES5=TRUE,I.Facility.UnitCount&gt;=2,I.Developer.C9=TRUE,F6655=""),"Incomplete","Complete")</f>
        <v>Complete</v>
      </c>
      <c r="I6655" s="68" t="s">
        <v>8041</v>
      </c>
    </row>
    <row r="6656" spans="2:9" ht="15" customHeight="1" x14ac:dyDescent="0.25">
      <c r="B6656" s="7" t="s">
        <v>8039</v>
      </c>
      <c r="C6656" s="5">
        <v>3</v>
      </c>
      <c r="D6656" s="6" t="s">
        <v>9141</v>
      </c>
      <c r="E6656" s="76"/>
      <c r="F6656" s="76" t="str">
        <f>IF(INDEX(I.Electricity.ES5U2C9,3)="","",INDEX(I.Electricity.ES5U2C9,3))</f>
        <v/>
      </c>
      <c r="G6656" s="76"/>
      <c r="H6656" s="5" t="str">
        <f>IF(AND(I.Developer.ES5=TRUE,I.Facility.UnitCount&gt;=2,I.Developer.C9=TRUE,F6656=""),"Incomplete","Complete")</f>
        <v>Complete</v>
      </c>
      <c r="I6656" s="71" t="s">
        <v>8042</v>
      </c>
    </row>
    <row r="6657" spans="2:9" ht="15" customHeight="1" x14ac:dyDescent="0.25">
      <c r="B6657" s="9" t="s">
        <v>8043</v>
      </c>
      <c r="C6657" s="1">
        <v>1</v>
      </c>
      <c r="D6657" s="2" t="s">
        <v>9142</v>
      </c>
      <c r="E6657" s="16"/>
      <c r="F6657" s="16" t="str">
        <f>IF(INDEX(I.Electricity.ES5U3C9,1)="","",INDEX(I.Electricity.ES5U3C9,1))</f>
        <v/>
      </c>
      <c r="G6657" s="16"/>
      <c r="H6657" s="1" t="str">
        <f>IF(AND(I.Developer.ES5=TRUE,I.Facility.UnitCount&gt;=3,I.Developer.C9=TRUE,F6657=""),"Incomplete","Complete")</f>
        <v>Complete</v>
      </c>
      <c r="I6657" s="68" t="s">
        <v>8044</v>
      </c>
    </row>
    <row r="6658" spans="2:9" ht="15" customHeight="1" x14ac:dyDescent="0.25">
      <c r="B6658" s="9" t="s">
        <v>8043</v>
      </c>
      <c r="C6658" s="1">
        <v>2</v>
      </c>
      <c r="D6658" s="2" t="s">
        <v>9142</v>
      </c>
      <c r="E6658" s="16"/>
      <c r="F6658" s="16" t="str">
        <f>IF(INDEX(I.Electricity.ES5U3C9,2)="","",INDEX(I.Electricity.ES5U3C9,2))</f>
        <v/>
      </c>
      <c r="G6658" s="16"/>
      <c r="H6658" s="1" t="str">
        <f>IF(AND(I.Developer.ES5=TRUE,I.Facility.UnitCount&gt;=3,I.Developer.C9=TRUE,F6658=""),"Incomplete","Complete")</f>
        <v>Complete</v>
      </c>
      <c r="I6658" s="68" t="s">
        <v>8045</v>
      </c>
    </row>
    <row r="6659" spans="2:9" ht="15" customHeight="1" x14ac:dyDescent="0.25">
      <c r="B6659" s="7" t="s">
        <v>8043</v>
      </c>
      <c r="C6659" s="5">
        <v>3</v>
      </c>
      <c r="D6659" s="6" t="s">
        <v>9142</v>
      </c>
      <c r="E6659" s="76"/>
      <c r="F6659" s="76" t="str">
        <f>IF(INDEX(I.Electricity.ES5U3C9,3)="","",INDEX(I.Electricity.ES5U3C9,3))</f>
        <v/>
      </c>
      <c r="G6659" s="76"/>
      <c r="H6659" s="5" t="str">
        <f>IF(AND(I.Developer.ES5=TRUE,I.Facility.UnitCount&gt;=3,I.Developer.C9=TRUE,F6659=""),"Incomplete","Complete")</f>
        <v>Complete</v>
      </c>
      <c r="I6659" s="71" t="s">
        <v>8046</v>
      </c>
    </row>
    <row r="6660" spans="2:9" ht="15" customHeight="1" x14ac:dyDescent="0.25">
      <c r="B6660" s="9" t="s">
        <v>8047</v>
      </c>
      <c r="C6660" s="1">
        <v>1</v>
      </c>
      <c r="D6660" s="2" t="s">
        <v>9143</v>
      </c>
      <c r="E6660" s="16"/>
      <c r="F6660" s="16" t="str">
        <f>IF(INDEX(I.Electricity.ES5U4C9,1)="","",INDEX(I.Electricity.ES5U4C9,1))</f>
        <v/>
      </c>
      <c r="G6660" s="16"/>
      <c r="H6660" s="1" t="str">
        <f>IF(AND(I.Developer.ES5=TRUE,I.Facility.UnitCount&gt;=4,I.Developer.C9=TRUE,F6660=""),"Incomplete","Complete")</f>
        <v>Complete</v>
      </c>
      <c r="I6660" s="68" t="s">
        <v>8048</v>
      </c>
    </row>
    <row r="6661" spans="2:9" ht="15" customHeight="1" x14ac:dyDescent="0.25">
      <c r="B6661" s="9" t="s">
        <v>8047</v>
      </c>
      <c r="C6661" s="1">
        <v>2</v>
      </c>
      <c r="D6661" s="2" t="s">
        <v>9143</v>
      </c>
      <c r="E6661" s="16"/>
      <c r="F6661" s="16" t="str">
        <f>IF(INDEX(I.Electricity.ES5U4C9,2)="","",INDEX(I.Electricity.ES5U4C9,2))</f>
        <v/>
      </c>
      <c r="G6661" s="16"/>
      <c r="H6661" s="1" t="str">
        <f>IF(AND(I.Developer.ES5=TRUE,I.Facility.UnitCount&gt;=4,I.Developer.C9=TRUE,F6661=""),"Incomplete","Complete")</f>
        <v>Complete</v>
      </c>
      <c r="I6661" s="68" t="s">
        <v>8049</v>
      </c>
    </row>
    <row r="6662" spans="2:9" ht="15" customHeight="1" x14ac:dyDescent="0.25">
      <c r="B6662" s="7" t="s">
        <v>8047</v>
      </c>
      <c r="C6662" s="5">
        <v>3</v>
      </c>
      <c r="D6662" s="6" t="s">
        <v>9143</v>
      </c>
      <c r="E6662" s="76"/>
      <c r="F6662" s="76" t="str">
        <f>IF(INDEX(I.Electricity.ES5U4C9,3)="","",INDEX(I.Electricity.ES5U4C9,3))</f>
        <v/>
      </c>
      <c r="G6662" s="76"/>
      <c r="H6662" s="5" t="str">
        <f>IF(AND(I.Developer.ES5=TRUE,I.Facility.UnitCount&gt;=4,I.Developer.C9=TRUE,F6662=""),"Incomplete","Complete")</f>
        <v>Complete</v>
      </c>
      <c r="I6662" s="71" t="s">
        <v>8050</v>
      </c>
    </row>
    <row r="6663" spans="2:9" ht="15" customHeight="1" x14ac:dyDescent="0.25">
      <c r="B6663" s="9" t="s">
        <v>8051</v>
      </c>
      <c r="C6663" s="1">
        <v>1</v>
      </c>
      <c r="D6663" s="2" t="s">
        <v>9144</v>
      </c>
      <c r="E6663" s="16"/>
      <c r="F6663" s="16" t="str">
        <f>IF(INDEX(I.Electricity.ES5U5C9,1)="","",INDEX(I.Electricity.ES5U5C9,1))</f>
        <v/>
      </c>
      <c r="G6663" s="16"/>
      <c r="H6663" s="1" t="str">
        <f>IF(AND(I.Developer.ES5=TRUE,I.Facility.UnitCount&gt;=5,I.Developer.C9=TRUE,F6663=""),"Incomplete","Complete")</f>
        <v>Complete</v>
      </c>
      <c r="I6663" s="68" t="s">
        <v>8052</v>
      </c>
    </row>
    <row r="6664" spans="2:9" ht="15" customHeight="1" x14ac:dyDescent="0.25">
      <c r="B6664" s="9" t="s">
        <v>8051</v>
      </c>
      <c r="C6664" s="1">
        <v>2</v>
      </c>
      <c r="D6664" s="2" t="s">
        <v>9144</v>
      </c>
      <c r="E6664" s="16"/>
      <c r="F6664" s="16" t="str">
        <f>IF(INDEX(I.Electricity.ES5U5C9,2)="","",INDEX(I.Electricity.ES5U5C9,2))</f>
        <v/>
      </c>
      <c r="G6664" s="16"/>
      <c r="H6664" s="1" t="str">
        <f>IF(AND(I.Developer.ES5=TRUE,I.Facility.UnitCount&gt;=5,I.Developer.C9=TRUE,F6664=""),"Incomplete","Complete")</f>
        <v>Complete</v>
      </c>
      <c r="I6664" s="68" t="s">
        <v>8053</v>
      </c>
    </row>
    <row r="6665" spans="2:9" ht="15" customHeight="1" x14ac:dyDescent="0.25">
      <c r="B6665" s="7" t="s">
        <v>8051</v>
      </c>
      <c r="C6665" s="5">
        <v>3</v>
      </c>
      <c r="D6665" s="6" t="s">
        <v>9144</v>
      </c>
      <c r="E6665" s="76"/>
      <c r="F6665" s="76" t="str">
        <f>IF(INDEX(I.Electricity.ES5U5C9,3)="","",INDEX(I.Electricity.ES5U5C9,3))</f>
        <v/>
      </c>
      <c r="G6665" s="76"/>
      <c r="H6665" s="5" t="str">
        <f>IF(AND(I.Developer.ES5=TRUE,I.Facility.UnitCount&gt;=5,I.Developer.C9=TRUE,F6665=""),"Incomplete","Complete")</f>
        <v>Complete</v>
      </c>
      <c r="I6665" s="71" t="s">
        <v>8054</v>
      </c>
    </row>
    <row r="6666" spans="2:9" ht="15" customHeight="1" x14ac:dyDescent="0.25">
      <c r="B6666" s="9" t="s">
        <v>8055</v>
      </c>
      <c r="C6666" s="1">
        <v>1</v>
      </c>
      <c r="D6666" s="2" t="s">
        <v>9145</v>
      </c>
      <c r="E6666" s="16"/>
      <c r="F6666" s="16" t="str">
        <f>IF(INDEX(I.Electricity.ES5U6C9,1)="","",INDEX(I.Electricity.ES5U6C9,1))</f>
        <v/>
      </c>
      <c r="G6666" s="16"/>
      <c r="H6666" s="1" t="str">
        <f>IF(AND(I.Developer.ES5=TRUE,I.Facility.UnitCount&gt;=6,I.Developer.C9=TRUE,F6666=""),"Incomplete","Complete")</f>
        <v>Complete</v>
      </c>
      <c r="I6666" s="68" t="s">
        <v>8056</v>
      </c>
    </row>
    <row r="6667" spans="2:9" ht="15" customHeight="1" x14ac:dyDescent="0.25">
      <c r="B6667" s="9" t="s">
        <v>8055</v>
      </c>
      <c r="C6667" s="1">
        <v>2</v>
      </c>
      <c r="D6667" s="2" t="s">
        <v>9145</v>
      </c>
      <c r="E6667" s="16"/>
      <c r="F6667" s="16" t="str">
        <f>IF(INDEX(I.Electricity.ES5U6C9,2)="","",INDEX(I.Electricity.ES5U6C9,2))</f>
        <v/>
      </c>
      <c r="G6667" s="16"/>
      <c r="H6667" s="1" t="str">
        <f>IF(AND(I.Developer.ES5=TRUE,I.Facility.UnitCount&gt;=6,I.Developer.C9=TRUE,F6667=""),"Incomplete","Complete")</f>
        <v>Complete</v>
      </c>
      <c r="I6667" s="68" t="s">
        <v>8057</v>
      </c>
    </row>
    <row r="6668" spans="2:9" ht="15" customHeight="1" x14ac:dyDescent="0.25">
      <c r="B6668" s="7" t="s">
        <v>8055</v>
      </c>
      <c r="C6668" s="5">
        <v>3</v>
      </c>
      <c r="D6668" s="6" t="s">
        <v>9145</v>
      </c>
      <c r="E6668" s="76"/>
      <c r="F6668" s="76" t="str">
        <f>IF(INDEX(I.Electricity.ES5U6C9,3)="","",INDEX(I.Electricity.ES5U6C9,3))</f>
        <v/>
      </c>
      <c r="G6668" s="76"/>
      <c r="H6668" s="5" t="str">
        <f>IF(AND(I.Developer.ES5=TRUE,I.Facility.UnitCount&gt;=6,I.Developer.C9=TRUE,F6668=""),"Incomplete","Complete")</f>
        <v>Complete</v>
      </c>
      <c r="I6668" s="71" t="s">
        <v>8058</v>
      </c>
    </row>
    <row r="6669" spans="2:9" ht="15" customHeight="1" x14ac:dyDescent="0.25">
      <c r="B6669" s="9" t="s">
        <v>8059</v>
      </c>
      <c r="C6669" s="1">
        <v>1</v>
      </c>
      <c r="D6669" s="2" t="s">
        <v>9146</v>
      </c>
      <c r="E6669" s="16"/>
      <c r="F6669" s="16" t="str">
        <f>IF(INDEX(I.Electricity.ES5U7C9,1)="","",INDEX(I.Electricity.ES5U7C9,1))</f>
        <v/>
      </c>
      <c r="G6669" s="16"/>
      <c r="H6669" s="1" t="str">
        <f>IF(AND(I.Developer.ES5=TRUE,I.Facility.UnitCount&gt;=7,I.Developer.C9=TRUE,F6669=""),"Incomplete","Complete")</f>
        <v>Complete</v>
      </c>
      <c r="I6669" s="68" t="s">
        <v>8060</v>
      </c>
    </row>
    <row r="6670" spans="2:9" ht="15" customHeight="1" x14ac:dyDescent="0.25">
      <c r="B6670" s="9" t="s">
        <v>8059</v>
      </c>
      <c r="C6670" s="1">
        <v>2</v>
      </c>
      <c r="D6670" s="2" t="s">
        <v>9146</v>
      </c>
      <c r="E6670" s="16"/>
      <c r="F6670" s="16" t="str">
        <f>IF(INDEX(I.Electricity.ES5U7C9,2)="","",INDEX(I.Electricity.ES5U7C9,2))</f>
        <v/>
      </c>
      <c r="G6670" s="16"/>
      <c r="H6670" s="1" t="str">
        <f>IF(AND(I.Developer.ES5=TRUE,I.Facility.UnitCount&gt;=7,I.Developer.C9=TRUE,F6670=""),"Incomplete","Complete")</f>
        <v>Complete</v>
      </c>
      <c r="I6670" s="68" t="s">
        <v>8061</v>
      </c>
    </row>
    <row r="6671" spans="2:9" ht="15" customHeight="1" x14ac:dyDescent="0.25">
      <c r="B6671" s="7" t="s">
        <v>8059</v>
      </c>
      <c r="C6671" s="5">
        <v>3</v>
      </c>
      <c r="D6671" s="6" t="s">
        <v>9146</v>
      </c>
      <c r="E6671" s="76"/>
      <c r="F6671" s="76" t="str">
        <f>IF(INDEX(I.Electricity.ES5U7C9,3)="","",INDEX(I.Electricity.ES5U7C9,3))</f>
        <v/>
      </c>
      <c r="G6671" s="76"/>
      <c r="H6671" s="5" t="str">
        <f>IF(AND(I.Developer.ES5=TRUE,I.Facility.UnitCount&gt;=7,I.Developer.C9=TRUE,F6671=""),"Incomplete","Complete")</f>
        <v>Complete</v>
      </c>
      <c r="I6671" s="71" t="s">
        <v>8062</v>
      </c>
    </row>
    <row r="6672" spans="2:9" ht="15" customHeight="1" x14ac:dyDescent="0.25">
      <c r="B6672" s="9" t="s">
        <v>8063</v>
      </c>
      <c r="C6672" s="1">
        <v>1</v>
      </c>
      <c r="D6672" s="2" t="s">
        <v>9147</v>
      </c>
      <c r="E6672" s="16"/>
      <c r="F6672" s="16" t="str">
        <f>IF(INDEX(I.Electricity.ES5U8C9,1)="","",INDEX(I.Electricity.ES5U8C9,1))</f>
        <v/>
      </c>
      <c r="G6672" s="16"/>
      <c r="H6672" s="1" t="str">
        <f>IF(AND(I.Developer.ES5=TRUE,I.Facility.UnitCount&gt;=8,I.Developer.C9=TRUE,F6672=""),"Incomplete","Complete")</f>
        <v>Complete</v>
      </c>
      <c r="I6672" s="68" t="s">
        <v>8064</v>
      </c>
    </row>
    <row r="6673" spans="2:9" ht="15" customHeight="1" x14ac:dyDescent="0.25">
      <c r="B6673" s="9" t="s">
        <v>8063</v>
      </c>
      <c r="C6673" s="1">
        <v>2</v>
      </c>
      <c r="D6673" s="2" t="s">
        <v>9147</v>
      </c>
      <c r="E6673" s="16"/>
      <c r="F6673" s="16" t="str">
        <f>IF(INDEX(I.Electricity.ES5U8C9,2)="","",INDEX(I.Electricity.ES5U8C9,2))</f>
        <v/>
      </c>
      <c r="G6673" s="16"/>
      <c r="H6673" s="1" t="str">
        <f>IF(AND(I.Developer.ES5=TRUE,I.Facility.UnitCount&gt;=8,I.Developer.C9=TRUE,F6673=""),"Incomplete","Complete")</f>
        <v>Complete</v>
      </c>
      <c r="I6673" s="68" t="s">
        <v>8065</v>
      </c>
    </row>
    <row r="6674" spans="2:9" ht="15" customHeight="1" x14ac:dyDescent="0.25">
      <c r="B6674" s="7" t="s">
        <v>8063</v>
      </c>
      <c r="C6674" s="5">
        <v>3</v>
      </c>
      <c r="D6674" s="6" t="s">
        <v>9147</v>
      </c>
      <c r="E6674" s="76"/>
      <c r="F6674" s="76" t="str">
        <f>IF(INDEX(I.Electricity.ES5U8C9,3)="","",INDEX(I.Electricity.ES5U8C9,3))</f>
        <v/>
      </c>
      <c r="G6674" s="76"/>
      <c r="H6674" s="5" t="str">
        <f>IF(AND(I.Developer.ES5=TRUE,I.Facility.UnitCount&gt;=8,I.Developer.C9=TRUE,F6674=""),"Incomplete","Complete")</f>
        <v>Complete</v>
      </c>
      <c r="I6674" s="71" t="s">
        <v>8066</v>
      </c>
    </row>
    <row r="6675" spans="2:9" ht="15" customHeight="1" x14ac:dyDescent="0.25">
      <c r="B6675" s="9" t="s">
        <v>8067</v>
      </c>
      <c r="C6675" s="1">
        <v>1</v>
      </c>
      <c r="D6675" s="2" t="s">
        <v>9148</v>
      </c>
      <c r="E6675" s="16"/>
      <c r="F6675" s="16" t="str">
        <f>IF(INDEX(I.Electricity.ES5U9C9,1)="","",INDEX(I.Electricity.ES5U9C9,1))</f>
        <v/>
      </c>
      <c r="G6675" s="16"/>
      <c r="H6675" s="1" t="str">
        <f>IF(AND(I.Developer.ES5=TRUE,I.Facility.UnitCount&gt;=9,I.Developer.C9=TRUE,F6675=""),"Incomplete","Complete")</f>
        <v>Complete</v>
      </c>
      <c r="I6675" s="68" t="s">
        <v>8068</v>
      </c>
    </row>
    <row r="6676" spans="2:9" ht="15" customHeight="1" x14ac:dyDescent="0.25">
      <c r="B6676" s="9" t="s">
        <v>8067</v>
      </c>
      <c r="C6676" s="1">
        <v>2</v>
      </c>
      <c r="D6676" s="2" t="s">
        <v>9148</v>
      </c>
      <c r="E6676" s="16"/>
      <c r="F6676" s="16" t="str">
        <f>IF(INDEX(I.Electricity.ES5U9C9,2)="","",INDEX(I.Electricity.ES5U9C9,2))</f>
        <v/>
      </c>
      <c r="G6676" s="16"/>
      <c r="H6676" s="1" t="str">
        <f>IF(AND(I.Developer.ES5=TRUE,I.Facility.UnitCount&gt;=9,I.Developer.C9=TRUE,F6676=""),"Incomplete","Complete")</f>
        <v>Complete</v>
      </c>
      <c r="I6676" s="68" t="s">
        <v>8069</v>
      </c>
    </row>
    <row r="6677" spans="2:9" ht="15" customHeight="1" x14ac:dyDescent="0.25">
      <c r="B6677" s="7" t="s">
        <v>8067</v>
      </c>
      <c r="C6677" s="5">
        <v>3</v>
      </c>
      <c r="D6677" s="6" t="s">
        <v>9148</v>
      </c>
      <c r="E6677" s="76"/>
      <c r="F6677" s="76" t="str">
        <f>IF(INDEX(I.Electricity.ES5U9C9,3)="","",INDEX(I.Electricity.ES5U9C9,3))</f>
        <v/>
      </c>
      <c r="G6677" s="76"/>
      <c r="H6677" s="5" t="str">
        <f>IF(AND(I.Developer.ES5=TRUE,I.Facility.UnitCount&gt;=9,I.Developer.C9=TRUE,F6677=""),"Incomplete","Complete")</f>
        <v>Complete</v>
      </c>
      <c r="I6677" s="71" t="s">
        <v>8070</v>
      </c>
    </row>
    <row r="6678" spans="2:9" ht="15" customHeight="1" x14ac:dyDescent="0.25">
      <c r="B6678" s="9" t="s">
        <v>8071</v>
      </c>
      <c r="C6678" s="1">
        <v>1</v>
      </c>
      <c r="D6678" s="2" t="s">
        <v>9149</v>
      </c>
      <c r="E6678" s="16"/>
      <c r="F6678" s="16" t="str">
        <f>IF(INDEX(I.Electricity.ES5U10C9,1)="","",INDEX(I.Electricity.ES5U10C9,1))</f>
        <v/>
      </c>
      <c r="G6678" s="16"/>
      <c r="H6678" s="1" t="str">
        <f>IF(AND(I.Developer.ES5=TRUE,I.Facility.UnitCount&gt;=10,I.Developer.C9=TRUE,F6678=""),"Incomplete","Complete")</f>
        <v>Complete</v>
      </c>
      <c r="I6678" s="68" t="s">
        <v>8072</v>
      </c>
    </row>
    <row r="6679" spans="2:9" ht="15" customHeight="1" x14ac:dyDescent="0.25">
      <c r="B6679" s="9" t="s">
        <v>8071</v>
      </c>
      <c r="C6679" s="1">
        <v>2</v>
      </c>
      <c r="D6679" s="2" t="s">
        <v>9149</v>
      </c>
      <c r="E6679" s="16"/>
      <c r="F6679" s="16" t="str">
        <f>IF(INDEX(I.Electricity.ES5U10C9,2)="","",INDEX(I.Electricity.ES5U10C9,2))</f>
        <v/>
      </c>
      <c r="G6679" s="16"/>
      <c r="H6679" s="1" t="str">
        <f>IF(AND(I.Developer.ES5=TRUE,I.Facility.UnitCount&gt;=10,I.Developer.C9=TRUE,F6679=""),"Incomplete","Complete")</f>
        <v>Complete</v>
      </c>
      <c r="I6679" s="68" t="s">
        <v>8073</v>
      </c>
    </row>
    <row r="6680" spans="2:9" ht="15" customHeight="1" x14ac:dyDescent="0.25">
      <c r="B6680" s="7" t="s">
        <v>8071</v>
      </c>
      <c r="C6680" s="5">
        <v>3</v>
      </c>
      <c r="D6680" s="6" t="s">
        <v>9149</v>
      </c>
      <c r="E6680" s="76"/>
      <c r="F6680" s="76" t="str">
        <f>IF(INDEX(I.Electricity.ES5U10C9,3)="","",INDEX(I.Electricity.ES5U10C9,3))</f>
        <v/>
      </c>
      <c r="G6680" s="76"/>
      <c r="H6680" s="5" t="str">
        <f>IF(AND(I.Developer.ES5=TRUE,I.Facility.UnitCount&gt;=10,I.Developer.C9=TRUE,F6680=""),"Incomplete","Complete")</f>
        <v>Complete</v>
      </c>
      <c r="I6680" s="71" t="s">
        <v>8074</v>
      </c>
    </row>
    <row r="6681" spans="2:9" ht="15" customHeight="1" x14ac:dyDescent="0.25">
      <c r="B6681" s="28" t="s">
        <v>8075</v>
      </c>
      <c r="C6681" s="26">
        <v>1</v>
      </c>
      <c r="D6681" s="27" t="s">
        <v>9150</v>
      </c>
      <c r="E6681" s="77"/>
      <c r="F6681" s="77" t="str">
        <f>IF(INDEX(I.Electricity.ES5U11C9,1)="","",INDEX(I.Electricity.ES5U11C9,1))</f>
        <v/>
      </c>
      <c r="G6681" s="77"/>
      <c r="H6681" s="26" t="str">
        <f>IF(AND(I.Developer.ES5=TRUE,I.Facility.UnitCount&gt;=11,I.Developer.C9=TRUE,F6681=""),"Incomplete","Complete")</f>
        <v>Complete</v>
      </c>
      <c r="I6681" s="67" t="s">
        <v>8076</v>
      </c>
    </row>
    <row r="6682" spans="2:9" ht="15" customHeight="1" x14ac:dyDescent="0.25">
      <c r="B6682" s="9" t="s">
        <v>8075</v>
      </c>
      <c r="C6682" s="1">
        <v>2</v>
      </c>
      <c r="D6682" s="2" t="s">
        <v>9150</v>
      </c>
      <c r="E6682" s="16"/>
      <c r="F6682" s="16" t="str">
        <f>IF(INDEX(I.Electricity.ES5U11C9,2)="","",INDEX(I.Electricity.ES5U11C9,2))</f>
        <v/>
      </c>
      <c r="G6682" s="16"/>
      <c r="H6682" s="1" t="str">
        <f>IF(AND(I.Developer.ES5=TRUE,I.Facility.UnitCount&gt;=11,I.Developer.C9=TRUE,F6682=""),"Incomplete","Complete")</f>
        <v>Complete</v>
      </c>
      <c r="I6682" s="68" t="s">
        <v>8077</v>
      </c>
    </row>
    <row r="6683" spans="2:9" ht="15" customHeight="1" x14ac:dyDescent="0.25">
      <c r="B6683" s="7" t="s">
        <v>8075</v>
      </c>
      <c r="C6683" s="5">
        <v>3</v>
      </c>
      <c r="D6683" s="6" t="s">
        <v>9150</v>
      </c>
      <c r="E6683" s="76"/>
      <c r="F6683" s="76" t="str">
        <f>IF(INDEX(I.Electricity.ES5U11C9,3)="","",INDEX(I.Electricity.ES5U11C9,3))</f>
        <v/>
      </c>
      <c r="G6683" s="76"/>
      <c r="H6683" s="5" t="str">
        <f>IF(AND(I.Developer.ES5=TRUE,I.Facility.UnitCount&gt;=11,I.Developer.C9=TRUE,F6683=""),"Incomplete","Complete")</f>
        <v>Complete</v>
      </c>
      <c r="I6683" s="71" t="s">
        <v>8078</v>
      </c>
    </row>
    <row r="6684" spans="2:9" ht="15" customHeight="1" x14ac:dyDescent="0.25">
      <c r="B6684" s="9" t="s">
        <v>8079</v>
      </c>
      <c r="C6684" s="1">
        <v>1</v>
      </c>
      <c r="D6684" s="2" t="s">
        <v>9151</v>
      </c>
      <c r="E6684" s="16"/>
      <c r="F6684" s="16" t="str">
        <f>IF(INDEX(I.Electricity.ES5U12C9,1)="","",INDEX(I.Electricity.ES5U12C9,1))</f>
        <v/>
      </c>
      <c r="G6684" s="16"/>
      <c r="H6684" s="1" t="str">
        <f>IF(AND(I.Developer.ES5=TRUE,I.Facility.UnitCount&gt;=12,I.Developer.C9=TRUE,F6684=""),"Incomplete","Complete")</f>
        <v>Complete</v>
      </c>
      <c r="I6684" s="68" t="s">
        <v>8080</v>
      </c>
    </row>
    <row r="6685" spans="2:9" ht="15" customHeight="1" x14ac:dyDescent="0.25">
      <c r="B6685" s="9" t="s">
        <v>8079</v>
      </c>
      <c r="C6685" s="1">
        <v>2</v>
      </c>
      <c r="D6685" s="2" t="s">
        <v>9151</v>
      </c>
      <c r="E6685" s="16"/>
      <c r="F6685" s="16" t="str">
        <f>IF(INDEX(I.Electricity.ES5U12C9,2)="","",INDEX(I.Electricity.ES5U12C9,2))</f>
        <v/>
      </c>
      <c r="G6685" s="16"/>
      <c r="H6685" s="1" t="str">
        <f>IF(AND(I.Developer.ES5=TRUE,I.Facility.UnitCount&gt;=12,I.Developer.C9=TRUE,F6685=""),"Incomplete","Complete")</f>
        <v>Complete</v>
      </c>
      <c r="I6685" s="68" t="s">
        <v>8081</v>
      </c>
    </row>
    <row r="6686" spans="2:9" ht="15" customHeight="1" x14ac:dyDescent="0.25">
      <c r="B6686" s="7" t="s">
        <v>8079</v>
      </c>
      <c r="C6686" s="5">
        <v>3</v>
      </c>
      <c r="D6686" s="6" t="s">
        <v>9151</v>
      </c>
      <c r="E6686" s="76"/>
      <c r="F6686" s="76" t="str">
        <f>IF(INDEX(I.Electricity.ES5U12C9,3)="","",INDEX(I.Electricity.ES5U12C9,3))</f>
        <v/>
      </c>
      <c r="G6686" s="76"/>
      <c r="H6686" s="5" t="str">
        <f>IF(AND(I.Developer.ES5=TRUE,I.Facility.UnitCount&gt;=12,I.Developer.C9=TRUE,F6686=""),"Incomplete","Complete")</f>
        <v>Complete</v>
      </c>
      <c r="I6686" s="71" t="s">
        <v>8082</v>
      </c>
    </row>
    <row r="6687" spans="2:9" ht="15" customHeight="1" x14ac:dyDescent="0.25">
      <c r="B6687" s="9" t="s">
        <v>8083</v>
      </c>
      <c r="C6687" s="1">
        <v>1</v>
      </c>
      <c r="D6687" s="2" t="s">
        <v>9152</v>
      </c>
      <c r="E6687" s="16"/>
      <c r="F6687" s="16" t="str">
        <f>IF(INDEX(I.Electricity.ES5U13C9,1)="","",INDEX(I.Electricity.ES5U13C9,1))</f>
        <v/>
      </c>
      <c r="G6687" s="16"/>
      <c r="H6687" s="1" t="str">
        <f>IF(AND(I.Developer.ES5=TRUE,I.Facility.UnitCount&gt;=13,I.Developer.C9=TRUE,F6687=""),"Incomplete","Complete")</f>
        <v>Complete</v>
      </c>
      <c r="I6687" s="68" t="s">
        <v>8084</v>
      </c>
    </row>
    <row r="6688" spans="2:9" ht="15" customHeight="1" x14ac:dyDescent="0.25">
      <c r="B6688" s="9" t="s">
        <v>8083</v>
      </c>
      <c r="C6688" s="1">
        <v>2</v>
      </c>
      <c r="D6688" s="2" t="s">
        <v>9152</v>
      </c>
      <c r="E6688" s="16"/>
      <c r="F6688" s="16" t="str">
        <f>IF(INDEX(I.Electricity.ES5U13C9,2)="","",INDEX(I.Electricity.ES5U13C9,2))</f>
        <v/>
      </c>
      <c r="G6688" s="16"/>
      <c r="H6688" s="1" t="str">
        <f>IF(AND(I.Developer.ES5=TRUE,I.Facility.UnitCount&gt;=13,I.Developer.C9=TRUE,F6688=""),"Incomplete","Complete")</f>
        <v>Complete</v>
      </c>
      <c r="I6688" s="68" t="s">
        <v>8085</v>
      </c>
    </row>
    <row r="6689" spans="2:9" ht="15" customHeight="1" x14ac:dyDescent="0.25">
      <c r="B6689" s="7" t="s">
        <v>8083</v>
      </c>
      <c r="C6689" s="5">
        <v>3</v>
      </c>
      <c r="D6689" s="6" t="s">
        <v>9152</v>
      </c>
      <c r="E6689" s="76"/>
      <c r="F6689" s="76" t="str">
        <f>IF(INDEX(I.Electricity.ES5U13C9,3)="","",INDEX(I.Electricity.ES5U13C9,3))</f>
        <v/>
      </c>
      <c r="G6689" s="76"/>
      <c r="H6689" s="5" t="str">
        <f>IF(AND(I.Developer.ES5=TRUE,I.Facility.UnitCount&gt;=13,I.Developer.C9=TRUE,F6689=""),"Incomplete","Complete")</f>
        <v>Complete</v>
      </c>
      <c r="I6689" s="71" t="s">
        <v>8086</v>
      </c>
    </row>
    <row r="6690" spans="2:9" ht="15" customHeight="1" x14ac:dyDescent="0.25">
      <c r="B6690" s="9" t="s">
        <v>8087</v>
      </c>
      <c r="C6690" s="1">
        <v>1</v>
      </c>
      <c r="D6690" s="2" t="s">
        <v>9153</v>
      </c>
      <c r="E6690" s="16"/>
      <c r="F6690" s="16" t="str">
        <f>IF(INDEX(I.Electricity.ES5U14C9,1)="","",INDEX(I.Electricity.ES5U14C9,1))</f>
        <v/>
      </c>
      <c r="G6690" s="16"/>
      <c r="H6690" s="1" t="str">
        <f>IF(AND(I.Developer.ES5=TRUE,I.Facility.UnitCount&gt;=14,I.Developer.C9=TRUE,F6690=""),"Incomplete","Complete")</f>
        <v>Complete</v>
      </c>
      <c r="I6690" s="68" t="s">
        <v>8088</v>
      </c>
    </row>
    <row r="6691" spans="2:9" ht="15" customHeight="1" x14ac:dyDescent="0.25">
      <c r="B6691" s="9" t="s">
        <v>8087</v>
      </c>
      <c r="C6691" s="1">
        <v>2</v>
      </c>
      <c r="D6691" s="2" t="s">
        <v>9153</v>
      </c>
      <c r="E6691" s="16"/>
      <c r="F6691" s="16" t="str">
        <f>IF(INDEX(I.Electricity.ES5U14C9,2)="","",INDEX(I.Electricity.ES5U14C9,2))</f>
        <v/>
      </c>
      <c r="G6691" s="16"/>
      <c r="H6691" s="1" t="str">
        <f>IF(AND(I.Developer.ES5=TRUE,I.Facility.UnitCount&gt;=14,I.Developer.C9=TRUE,F6691=""),"Incomplete","Complete")</f>
        <v>Complete</v>
      </c>
      <c r="I6691" s="68" t="s">
        <v>8089</v>
      </c>
    </row>
    <row r="6692" spans="2:9" ht="15" customHeight="1" x14ac:dyDescent="0.25">
      <c r="B6692" s="7" t="s">
        <v>8087</v>
      </c>
      <c r="C6692" s="5">
        <v>3</v>
      </c>
      <c r="D6692" s="6" t="s">
        <v>9153</v>
      </c>
      <c r="E6692" s="76"/>
      <c r="F6692" s="76" t="str">
        <f>IF(INDEX(I.Electricity.ES5U14C9,3)="","",INDEX(I.Electricity.ES5U14C9,3))</f>
        <v/>
      </c>
      <c r="G6692" s="76"/>
      <c r="H6692" s="5" t="str">
        <f>IF(AND(I.Developer.ES5=TRUE,I.Facility.UnitCount&gt;=14,I.Developer.C9=TRUE,F6692=""),"Incomplete","Complete")</f>
        <v>Complete</v>
      </c>
      <c r="I6692" s="71" t="s">
        <v>8090</v>
      </c>
    </row>
    <row r="6693" spans="2:9" ht="15" customHeight="1" x14ac:dyDescent="0.25">
      <c r="B6693" s="9" t="s">
        <v>8091</v>
      </c>
      <c r="C6693" s="1">
        <v>1</v>
      </c>
      <c r="D6693" s="2" t="s">
        <v>9154</v>
      </c>
      <c r="E6693" s="16"/>
      <c r="F6693" s="16" t="str">
        <f>IF(INDEX(I.Electricity.ES5U15C9,1)="","",INDEX(I.Electricity.ES5U15C9,1))</f>
        <v/>
      </c>
      <c r="G6693" s="16"/>
      <c r="H6693" s="1" t="str">
        <f>IF(AND(I.Developer.ES5=TRUE,I.Facility.UnitCount&gt;=15,I.Developer.C9=TRUE,F6693=""),"Incomplete","Complete")</f>
        <v>Complete</v>
      </c>
      <c r="I6693" s="68" t="s">
        <v>8092</v>
      </c>
    </row>
    <row r="6694" spans="2:9" ht="15" customHeight="1" x14ac:dyDescent="0.25">
      <c r="B6694" s="9" t="s">
        <v>8091</v>
      </c>
      <c r="C6694" s="1">
        <v>2</v>
      </c>
      <c r="D6694" s="2" t="s">
        <v>9154</v>
      </c>
      <c r="E6694" s="16"/>
      <c r="F6694" s="16" t="str">
        <f>IF(INDEX(I.Electricity.ES5U15C9,2)="","",INDEX(I.Electricity.ES5U15C9,2))</f>
        <v/>
      </c>
      <c r="G6694" s="16"/>
      <c r="H6694" s="1" t="str">
        <f>IF(AND(I.Developer.ES5=TRUE,I.Facility.UnitCount&gt;=15,I.Developer.C9=TRUE,F6694=""),"Incomplete","Complete")</f>
        <v>Complete</v>
      </c>
      <c r="I6694" s="68" t="s">
        <v>8093</v>
      </c>
    </row>
    <row r="6695" spans="2:9" ht="15" customHeight="1" x14ac:dyDescent="0.25">
      <c r="B6695" s="7" t="s">
        <v>8091</v>
      </c>
      <c r="C6695" s="5">
        <v>3</v>
      </c>
      <c r="D6695" s="6" t="s">
        <v>9154</v>
      </c>
      <c r="E6695" s="76"/>
      <c r="F6695" s="76" t="str">
        <f>IF(INDEX(I.Electricity.ES5U15C9,3)="","",INDEX(I.Electricity.ES5U15C9,3))</f>
        <v/>
      </c>
      <c r="G6695" s="76"/>
      <c r="H6695" s="5" t="str">
        <f>IF(AND(I.Developer.ES5=TRUE,I.Facility.UnitCount&gt;=15,I.Developer.C9=TRUE,F6695=""),"Incomplete","Complete")</f>
        <v>Complete</v>
      </c>
      <c r="I6695" s="71" t="s">
        <v>8094</v>
      </c>
    </row>
    <row r="6696" spans="2:9" ht="15" customHeight="1" x14ac:dyDescent="0.25">
      <c r="B6696" s="9" t="s">
        <v>8095</v>
      </c>
      <c r="C6696" s="1">
        <v>1</v>
      </c>
      <c r="D6696" s="2" t="s">
        <v>9155</v>
      </c>
      <c r="E6696" s="16"/>
      <c r="F6696" s="16" t="str">
        <f>IF(INDEX(I.Electricity.ES5U16C9,1)="","",INDEX(I.Electricity.ES5U16C9,1))</f>
        <v/>
      </c>
      <c r="G6696" s="16"/>
      <c r="H6696" s="1" t="str">
        <f>IF(AND(I.Developer.ES5=TRUE,I.Facility.UnitCount&gt;=16,I.Developer.C9=TRUE,F6696=""),"Incomplete","Complete")</f>
        <v>Complete</v>
      </c>
      <c r="I6696" s="68" t="s">
        <v>8096</v>
      </c>
    </row>
    <row r="6697" spans="2:9" ht="15" customHeight="1" x14ac:dyDescent="0.25">
      <c r="B6697" s="9" t="s">
        <v>8095</v>
      </c>
      <c r="C6697" s="1">
        <v>2</v>
      </c>
      <c r="D6697" s="2" t="s">
        <v>9155</v>
      </c>
      <c r="E6697" s="16"/>
      <c r="F6697" s="16" t="str">
        <f>IF(INDEX(I.Electricity.ES5U16C9,2)="","",INDEX(I.Electricity.ES5U16C9,2))</f>
        <v/>
      </c>
      <c r="G6697" s="16"/>
      <c r="H6697" s="1" t="str">
        <f>IF(AND(I.Developer.ES5=TRUE,I.Facility.UnitCount&gt;=16,I.Developer.C9=TRUE,F6697=""),"Incomplete","Complete")</f>
        <v>Complete</v>
      </c>
      <c r="I6697" s="68" t="s">
        <v>8097</v>
      </c>
    </row>
    <row r="6698" spans="2:9" ht="15" customHeight="1" x14ac:dyDescent="0.25">
      <c r="B6698" s="7" t="s">
        <v>8095</v>
      </c>
      <c r="C6698" s="5">
        <v>3</v>
      </c>
      <c r="D6698" s="6" t="s">
        <v>9155</v>
      </c>
      <c r="E6698" s="76"/>
      <c r="F6698" s="76" t="str">
        <f>IF(INDEX(I.Electricity.ES5U16C9,3)="","",INDEX(I.Electricity.ES5U16C9,3))</f>
        <v/>
      </c>
      <c r="G6698" s="76"/>
      <c r="H6698" s="5" t="str">
        <f>IF(AND(I.Developer.ES5=TRUE,I.Facility.UnitCount&gt;=16,I.Developer.C9=TRUE,F6698=""),"Incomplete","Complete")</f>
        <v>Complete</v>
      </c>
      <c r="I6698" s="71" t="s">
        <v>8098</v>
      </c>
    </row>
    <row r="6699" spans="2:9" ht="15" customHeight="1" x14ac:dyDescent="0.25">
      <c r="B6699" s="9" t="s">
        <v>8099</v>
      </c>
      <c r="C6699" s="1">
        <v>1</v>
      </c>
      <c r="D6699" s="2" t="s">
        <v>9156</v>
      </c>
      <c r="E6699" s="16"/>
      <c r="F6699" s="16" t="str">
        <f>IF(INDEX(I.Electricity.ES5U17C9,1)="","",INDEX(I.Electricity.ES5U17C9,1))</f>
        <v/>
      </c>
      <c r="G6699" s="16"/>
      <c r="H6699" s="1" t="str">
        <f>IF(AND(I.Developer.ES5=TRUE,I.Facility.UnitCount&gt;=17,I.Developer.C9=TRUE,F6699=""),"Incomplete","Complete")</f>
        <v>Complete</v>
      </c>
      <c r="I6699" s="68" t="s">
        <v>8100</v>
      </c>
    </row>
    <row r="6700" spans="2:9" ht="15" customHeight="1" x14ac:dyDescent="0.25">
      <c r="B6700" s="9" t="s">
        <v>8099</v>
      </c>
      <c r="C6700" s="1">
        <v>2</v>
      </c>
      <c r="D6700" s="2" t="s">
        <v>9156</v>
      </c>
      <c r="E6700" s="16"/>
      <c r="F6700" s="16" t="str">
        <f>IF(INDEX(I.Electricity.ES5U17C9,2)="","",INDEX(I.Electricity.ES5U17C9,2))</f>
        <v/>
      </c>
      <c r="G6700" s="16"/>
      <c r="H6700" s="1" t="str">
        <f>IF(AND(I.Developer.ES5=TRUE,I.Facility.UnitCount&gt;=17,I.Developer.C9=TRUE,F6700=""),"Incomplete","Complete")</f>
        <v>Complete</v>
      </c>
      <c r="I6700" s="68" t="s">
        <v>8101</v>
      </c>
    </row>
    <row r="6701" spans="2:9" ht="15" customHeight="1" x14ac:dyDescent="0.25">
      <c r="B6701" s="7" t="s">
        <v>8099</v>
      </c>
      <c r="C6701" s="5">
        <v>3</v>
      </c>
      <c r="D6701" s="6" t="s">
        <v>9156</v>
      </c>
      <c r="E6701" s="76"/>
      <c r="F6701" s="76" t="str">
        <f>IF(INDEX(I.Electricity.ES5U17C9,3)="","",INDEX(I.Electricity.ES5U17C9,3))</f>
        <v/>
      </c>
      <c r="G6701" s="76"/>
      <c r="H6701" s="5" t="str">
        <f>IF(AND(I.Developer.ES5=TRUE,I.Facility.UnitCount&gt;=17,I.Developer.C9=TRUE,F6701=""),"Incomplete","Complete")</f>
        <v>Complete</v>
      </c>
      <c r="I6701" s="71" t="s">
        <v>8102</v>
      </c>
    </row>
    <row r="6702" spans="2:9" ht="15" customHeight="1" x14ac:dyDescent="0.25">
      <c r="B6702" s="9" t="s">
        <v>8103</v>
      </c>
      <c r="C6702" s="1">
        <v>1</v>
      </c>
      <c r="D6702" s="2" t="s">
        <v>9157</v>
      </c>
      <c r="E6702" s="16"/>
      <c r="F6702" s="16" t="str">
        <f>IF(INDEX(I.Electricity.ES5U18C9,1)="","",INDEX(I.Electricity.ES5U18C9,1))</f>
        <v/>
      </c>
      <c r="G6702" s="16"/>
      <c r="H6702" s="1" t="str">
        <f>IF(AND(I.Developer.ES5=TRUE,I.Facility.UnitCount&gt;=18,I.Developer.C9=TRUE,F6702=""),"Incomplete","Complete")</f>
        <v>Complete</v>
      </c>
      <c r="I6702" s="68" t="s">
        <v>8104</v>
      </c>
    </row>
    <row r="6703" spans="2:9" ht="15" customHeight="1" x14ac:dyDescent="0.25">
      <c r="B6703" s="9" t="s">
        <v>8103</v>
      </c>
      <c r="C6703" s="1">
        <v>2</v>
      </c>
      <c r="D6703" s="2" t="s">
        <v>9157</v>
      </c>
      <c r="E6703" s="16"/>
      <c r="F6703" s="16" t="str">
        <f>IF(INDEX(I.Electricity.ES5U18C9,2)="","",INDEX(I.Electricity.ES5U18C9,2))</f>
        <v/>
      </c>
      <c r="G6703" s="16"/>
      <c r="H6703" s="1" t="str">
        <f>IF(AND(I.Developer.ES5=TRUE,I.Facility.UnitCount&gt;=18,I.Developer.C9=TRUE,F6703=""),"Incomplete","Complete")</f>
        <v>Complete</v>
      </c>
      <c r="I6703" s="68" t="s">
        <v>8105</v>
      </c>
    </row>
    <row r="6704" spans="2:9" ht="15" customHeight="1" x14ac:dyDescent="0.25">
      <c r="B6704" s="7" t="s">
        <v>8103</v>
      </c>
      <c r="C6704" s="5">
        <v>3</v>
      </c>
      <c r="D6704" s="6" t="s">
        <v>9157</v>
      </c>
      <c r="E6704" s="76"/>
      <c r="F6704" s="76" t="str">
        <f>IF(INDEX(I.Electricity.ES5U18C9,3)="","",INDEX(I.Electricity.ES5U18C9,3))</f>
        <v/>
      </c>
      <c r="G6704" s="76"/>
      <c r="H6704" s="5" t="str">
        <f>IF(AND(I.Developer.ES5=TRUE,I.Facility.UnitCount&gt;=18,I.Developer.C9=TRUE,F6704=""),"Incomplete","Complete")</f>
        <v>Complete</v>
      </c>
      <c r="I6704" s="71" t="s">
        <v>8106</v>
      </c>
    </row>
    <row r="6705" spans="2:9" ht="15" customHeight="1" x14ac:dyDescent="0.25">
      <c r="B6705" s="9" t="s">
        <v>8107</v>
      </c>
      <c r="C6705" s="1">
        <v>1</v>
      </c>
      <c r="D6705" s="2" t="s">
        <v>9158</v>
      </c>
      <c r="E6705" s="16"/>
      <c r="F6705" s="16" t="str">
        <f>IF(INDEX(I.Electricity.ES5U19C9,1)="","",INDEX(I.Electricity.ES5U19C9,1))</f>
        <v/>
      </c>
      <c r="G6705" s="16"/>
      <c r="H6705" s="1" t="str">
        <f>IF(AND(I.Developer.ES5=TRUE,I.Facility.UnitCount&gt;=19,I.Developer.C9=TRUE,F6705=""),"Incomplete","Complete")</f>
        <v>Complete</v>
      </c>
      <c r="I6705" s="68" t="s">
        <v>8108</v>
      </c>
    </row>
    <row r="6706" spans="2:9" ht="15" customHeight="1" x14ac:dyDescent="0.25">
      <c r="B6706" s="9" t="s">
        <v>8107</v>
      </c>
      <c r="C6706" s="1">
        <v>2</v>
      </c>
      <c r="D6706" s="2" t="s">
        <v>9158</v>
      </c>
      <c r="E6706" s="16"/>
      <c r="F6706" s="16" t="str">
        <f>IF(INDEX(I.Electricity.ES5U19C9,2)="","",INDEX(I.Electricity.ES5U19C9,2))</f>
        <v/>
      </c>
      <c r="G6706" s="16"/>
      <c r="H6706" s="1" t="str">
        <f>IF(AND(I.Developer.ES5=TRUE,I.Facility.UnitCount&gt;=19,I.Developer.C9=TRUE,F6706=""),"Incomplete","Complete")</f>
        <v>Complete</v>
      </c>
      <c r="I6706" s="68" t="s">
        <v>8109</v>
      </c>
    </row>
    <row r="6707" spans="2:9" ht="15" customHeight="1" x14ac:dyDescent="0.25">
      <c r="B6707" s="7" t="s">
        <v>8107</v>
      </c>
      <c r="C6707" s="5">
        <v>3</v>
      </c>
      <c r="D6707" s="6" t="s">
        <v>9158</v>
      </c>
      <c r="E6707" s="76"/>
      <c r="F6707" s="76" t="str">
        <f>IF(INDEX(I.Electricity.ES5U19C9,3)="","",INDEX(I.Electricity.ES5U19C9,3))</f>
        <v/>
      </c>
      <c r="G6707" s="76"/>
      <c r="H6707" s="5" t="str">
        <f>IF(AND(I.Developer.ES5=TRUE,I.Facility.UnitCount&gt;=19,I.Developer.C9=TRUE,F6707=""),"Incomplete","Complete")</f>
        <v>Complete</v>
      </c>
      <c r="I6707" s="71" t="s">
        <v>8110</v>
      </c>
    </row>
    <row r="6708" spans="2:9" ht="15" customHeight="1" x14ac:dyDescent="0.25">
      <c r="B6708" s="9" t="s">
        <v>8111</v>
      </c>
      <c r="C6708" s="1">
        <v>1</v>
      </c>
      <c r="D6708" s="2" t="s">
        <v>9159</v>
      </c>
      <c r="E6708" s="16"/>
      <c r="F6708" s="16" t="str">
        <f>IF(INDEX(I.Electricity.ES5U20C9,1)="","",INDEX(I.Electricity.ES5U20C9,1))</f>
        <v/>
      </c>
      <c r="G6708" s="16"/>
      <c r="H6708" s="1" t="str">
        <f>IF(AND(I.Developer.ES5=TRUE,I.Facility.UnitCount&gt;=20,I.Developer.C9=TRUE,F6708=""),"Incomplete","Complete")</f>
        <v>Complete</v>
      </c>
      <c r="I6708" s="68" t="s">
        <v>8112</v>
      </c>
    </row>
    <row r="6709" spans="2:9" ht="15" customHeight="1" x14ac:dyDescent="0.25">
      <c r="B6709" s="9" t="s">
        <v>8111</v>
      </c>
      <c r="C6709" s="1">
        <v>2</v>
      </c>
      <c r="D6709" s="2" t="s">
        <v>9159</v>
      </c>
      <c r="E6709" s="16"/>
      <c r="F6709" s="16" t="str">
        <f>IF(INDEX(I.Electricity.ES5U20C9,2)="","",INDEX(I.Electricity.ES5U20C9,2))</f>
        <v/>
      </c>
      <c r="G6709" s="16"/>
      <c r="H6709" s="1" t="str">
        <f>IF(AND(I.Developer.ES5=TRUE,I.Facility.UnitCount&gt;=20,I.Developer.C9=TRUE,F6709=""),"Incomplete","Complete")</f>
        <v>Complete</v>
      </c>
      <c r="I6709" s="68" t="s">
        <v>8113</v>
      </c>
    </row>
    <row r="6710" spans="2:9" ht="15" customHeight="1" x14ac:dyDescent="0.25">
      <c r="B6710" s="7" t="s">
        <v>8111</v>
      </c>
      <c r="C6710" s="5">
        <v>3</v>
      </c>
      <c r="D6710" s="6" t="s">
        <v>9159</v>
      </c>
      <c r="E6710" s="76"/>
      <c r="F6710" s="76" t="str">
        <f>IF(INDEX(I.Electricity.ES5U20C9,3)="","",INDEX(I.Electricity.ES5U20C9,3))</f>
        <v/>
      </c>
      <c r="G6710" s="76"/>
      <c r="H6710" s="5" t="str">
        <f>IF(AND(I.Developer.ES5=TRUE,I.Facility.UnitCount&gt;=20,I.Developer.C9=TRUE,F6710=""),"Incomplete","Complete")</f>
        <v>Complete</v>
      </c>
      <c r="I6710" s="71" t="s">
        <v>8114</v>
      </c>
    </row>
    <row r="6711" spans="2:9" ht="15" customHeight="1" x14ac:dyDescent="0.25">
      <c r="B6711" s="12" t="s">
        <v>8115</v>
      </c>
      <c r="C6711" s="10">
        <v>1</v>
      </c>
      <c r="D6711" s="11" t="s">
        <v>9160</v>
      </c>
      <c r="E6711" s="11"/>
      <c r="F6711" s="10" t="str">
        <f>IF(I.Declaration.Name="","",I.Declaration.Name)</f>
        <v/>
      </c>
      <c r="G6711" s="11"/>
      <c r="H6711" s="10" t="str">
        <f>IF(I.Declaration.Name="","Incomplete","Complete")</f>
        <v>Incomplete</v>
      </c>
      <c r="I6711" s="69" t="s">
        <v>8116</v>
      </c>
    </row>
    <row r="6712" spans="2:9" ht="15" customHeight="1" x14ac:dyDescent="0.25">
      <c r="B6712" s="7" t="s">
        <v>8117</v>
      </c>
      <c r="C6712" s="5">
        <v>1</v>
      </c>
      <c r="D6712" s="6" t="s">
        <v>9161</v>
      </c>
      <c r="E6712" s="91"/>
      <c r="F6712" s="91" t="str">
        <f>IF(I.Declaration.Date="","",I.Declaration.Date)</f>
        <v/>
      </c>
      <c r="G6712" s="91"/>
      <c r="H6712" s="5" t="str">
        <f>IF(I.Declaration.Date="","Incomplete","Complete")</f>
        <v>Incomplete</v>
      </c>
      <c r="I6712" s="71" t="s">
        <v>8118</v>
      </c>
    </row>
    <row r="6713" spans="2:9" ht="15" customHeight="1" x14ac:dyDescent="0.25">
      <c r="B6713" s="9" t="s">
        <v>8119</v>
      </c>
      <c r="C6713" s="1">
        <v>1</v>
      </c>
      <c r="D6713" s="2" t="s">
        <v>9162</v>
      </c>
      <c r="F6713" s="92"/>
      <c r="G6713" s="92"/>
      <c r="I6713" s="68"/>
    </row>
    <row r="6714" spans="2:9" ht="15" customHeight="1" x14ac:dyDescent="0.25">
      <c r="B6714" s="9" t="s">
        <v>8120</v>
      </c>
      <c r="C6714" s="1">
        <v>1</v>
      </c>
      <c r="D6714" s="2" t="s">
        <v>9163</v>
      </c>
      <c r="F6714" s="92"/>
      <c r="G6714" s="92"/>
      <c r="I6714" s="68"/>
    </row>
    <row r="6715" spans="2:9" ht="15" customHeight="1" x14ac:dyDescent="0.25">
      <c r="B6715" s="9" t="s">
        <v>8121</v>
      </c>
      <c r="C6715" s="1">
        <v>1</v>
      </c>
      <c r="D6715" s="2" t="s">
        <v>9164</v>
      </c>
      <c r="F6715" s="92"/>
      <c r="G6715" s="92"/>
      <c r="I6715" s="68"/>
    </row>
    <row r="6716" spans="2:9" ht="15" customHeight="1" x14ac:dyDescent="0.25">
      <c r="B6716" s="9" t="s">
        <v>8122</v>
      </c>
      <c r="C6716" s="1">
        <v>1</v>
      </c>
      <c r="D6716" s="2" t="s">
        <v>9165</v>
      </c>
      <c r="F6716" s="92"/>
      <c r="G6716" s="92"/>
      <c r="I6716" s="68"/>
    </row>
    <row r="6717" spans="2:9" ht="15" customHeight="1" x14ac:dyDescent="0.25">
      <c r="B6717" s="9" t="s">
        <v>8123</v>
      </c>
      <c r="C6717" s="1">
        <v>1</v>
      </c>
      <c r="D6717" s="2" t="s">
        <v>9166</v>
      </c>
      <c r="F6717" s="92"/>
      <c r="G6717" s="92"/>
      <c r="I6717" s="68"/>
    </row>
    <row r="6718" spans="2:9" ht="15" customHeight="1" x14ac:dyDescent="0.25">
      <c r="B6718" s="9" t="s">
        <v>8124</v>
      </c>
      <c r="C6718" s="1">
        <v>1</v>
      </c>
      <c r="D6718" s="2" t="s">
        <v>9167</v>
      </c>
      <c r="F6718" s="92"/>
      <c r="G6718" s="92"/>
      <c r="I6718" s="68"/>
    </row>
    <row r="6719" spans="2:9" ht="15" customHeight="1" x14ac:dyDescent="0.25">
      <c r="B6719" s="9" t="s">
        <v>8125</v>
      </c>
      <c r="C6719" s="1">
        <v>1</v>
      </c>
      <c r="D6719" s="2" t="s">
        <v>9168</v>
      </c>
      <c r="F6719" s="92"/>
      <c r="G6719" s="92"/>
      <c r="I6719" s="68"/>
    </row>
    <row r="6720" spans="2:9" ht="15" customHeight="1" x14ac:dyDescent="0.25">
      <c r="B6720" s="9" t="s">
        <v>8126</v>
      </c>
      <c r="C6720" s="1">
        <v>1</v>
      </c>
      <c r="D6720" s="2" t="s">
        <v>9169</v>
      </c>
      <c r="F6720" s="92"/>
      <c r="G6720" s="92"/>
      <c r="I6720" s="68"/>
    </row>
    <row r="6721" spans="2:9" ht="15" customHeight="1" x14ac:dyDescent="0.25">
      <c r="B6721" s="7" t="s">
        <v>8127</v>
      </c>
      <c r="C6721" s="5">
        <v>1</v>
      </c>
      <c r="D6721" s="6" t="s">
        <v>9170</v>
      </c>
      <c r="E6721" s="5"/>
      <c r="F6721" s="93"/>
      <c r="G6721" s="93"/>
      <c r="H6721" s="5"/>
      <c r="I6721" s="71"/>
    </row>
    <row r="6722" spans="2:9" ht="15" customHeight="1" x14ac:dyDescent="0.25">
      <c r="B6722" s="9" t="s">
        <v>8128</v>
      </c>
      <c r="C6722" s="1">
        <v>1</v>
      </c>
      <c r="D6722" s="2" t="s">
        <v>9171</v>
      </c>
      <c r="F6722" s="92"/>
      <c r="G6722" s="92"/>
      <c r="I6722" s="68"/>
    </row>
    <row r="6723" spans="2:9" ht="15" customHeight="1" x14ac:dyDescent="0.25">
      <c r="B6723" s="9" t="s">
        <v>8129</v>
      </c>
      <c r="C6723" s="1">
        <v>1</v>
      </c>
      <c r="D6723" s="2" t="s">
        <v>9172</v>
      </c>
      <c r="F6723" s="92"/>
      <c r="G6723" s="92"/>
      <c r="I6723" s="68"/>
    </row>
    <row r="6724" spans="2:9" ht="15" customHeight="1" x14ac:dyDescent="0.25">
      <c r="B6724" s="9" t="s">
        <v>8130</v>
      </c>
      <c r="C6724" s="1">
        <v>1</v>
      </c>
      <c r="D6724" s="2" t="s">
        <v>9173</v>
      </c>
      <c r="F6724" s="92"/>
      <c r="G6724" s="92"/>
      <c r="I6724" s="68"/>
    </row>
    <row r="6725" spans="2:9" ht="15" customHeight="1" x14ac:dyDescent="0.25">
      <c r="B6725" s="9" t="s">
        <v>8131</v>
      </c>
      <c r="C6725" s="1">
        <v>1</v>
      </c>
      <c r="D6725" s="2" t="s">
        <v>9174</v>
      </c>
      <c r="F6725" s="92"/>
      <c r="G6725" s="92"/>
      <c r="I6725" s="68"/>
    </row>
    <row r="6726" spans="2:9" ht="15" customHeight="1" x14ac:dyDescent="0.25">
      <c r="B6726" s="7" t="s">
        <v>8132</v>
      </c>
      <c r="C6726" s="5">
        <v>1</v>
      </c>
      <c r="D6726" s="6" t="s">
        <v>9175</v>
      </c>
      <c r="E6726" s="5"/>
      <c r="F6726" s="93"/>
      <c r="G6726" s="93"/>
      <c r="H6726" s="5"/>
      <c r="I6726" s="71"/>
    </row>
  </sheetData>
  <sheetProtection algorithmName="SHA-512" hashValue="WV2GqkZ4TeW3dBjbv5fD0QwGhGTiVMUq53RZUCIcqnw2CiLRL4oGOC64TGBWieiqy6bS/GpwMIiic2tAT5inSA==" saltValue="IoktHFBqIPABR3mlyJBlXA==" spinCount="100000" sheet="1" objects="1" scenarios="1" selectLockedCells="1"/>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A5CF5F-1060-4F3E-BE04-90F33BF1DB42}">
  <ds:schemaRefs>
    <ds:schemaRef ds:uri="http://schemas.microsoft.com/sharepoint/v3/contenttype/forms"/>
  </ds:schemaRefs>
</ds:datastoreItem>
</file>

<file path=customXml/itemProps2.xml><?xml version="1.0" encoding="utf-8"?>
<ds:datastoreItem xmlns:ds="http://schemas.openxmlformats.org/officeDocument/2006/customXml" ds:itemID="{13B51E4B-1C23-43B3-958A-B688F6A5F9F3}">
  <ds:schemaRefs>
    <ds:schemaRef ds:uri="http://purl.org/dc/terms/"/>
    <ds:schemaRef ds:uri="bc1d42ac-7b64-45cd-9065-b9f493686385"/>
    <ds:schemaRef ds:uri="http://www.w3.org/XML/1998/namespace"/>
    <ds:schemaRef ds:uri="http://purl.org/dc/dcmitype/"/>
    <ds:schemaRef ds:uri="http://schemas.microsoft.com/office/2006/metadata/properties"/>
    <ds:schemaRef ds:uri="http://purl.org/dc/elements/1.1/"/>
    <ds:schemaRef ds:uri="http://schemas.microsoft.com/office/2006/documentManagement/types"/>
    <ds:schemaRef ds:uri="a20525aa-aa8a-4bba-979a-5db41298085f"/>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7E11482A-21B2-4C88-8D90-52D6649C0B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1d42ac-7b64-45cd-9065-b9f493686385"/>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9715e697-1c31-4156-8581-01c5d1e29c65}" enabled="1" method="Standard" siteId="{cf4e8a24-641b-40d2-905e-9a328b644f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Facility Information</vt:lpstr>
      <vt:lpstr>Electricity Data</vt:lpstr>
      <vt:lpstr>Compliance</vt:lpstr>
      <vt:lpstr>Declaration</vt:lpstr>
      <vt:lpstr>Appendix</vt:lpstr>
    </vt:vector>
  </TitlesOfParts>
  <Manager/>
  <Company>Government of Saskatchewan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Ministry of Environment</dc:creator>
  <cp:keywords/>
  <dc:description/>
  <cp:lastModifiedBy>Kot, Aimee ENV</cp:lastModifiedBy>
  <cp:revision/>
  <dcterms:created xsi:type="dcterms:W3CDTF">2024-04-09T16:23:25Z</dcterms:created>
  <dcterms:modified xsi:type="dcterms:W3CDTF">2025-02-10T17:58:42Z</dcterms:modified>
  <cp:category/>
  <cp:contentStatus/>
</cp:coreProperties>
</file>