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PNG\EngServ\Common\Environmental Programs\PNG036\Pneumatics\"/>
    </mc:Choice>
  </mc:AlternateContent>
  <xr:revisionPtr revIDLastSave="0" documentId="13_ncr:1_{8110D733-7081-4573-8CE2-9C8BC18FFF4C}" xr6:coauthVersionLast="47" xr6:coauthVersionMax="47" xr10:uidLastSave="{00000000-0000-0000-0000-000000000000}"/>
  <bookViews>
    <workbookView xWindow="345" yWindow="345" windowWidth="15360" windowHeight="11295" xr2:uid="{00000000-000D-0000-FFFF-FFFF00000000}"/>
  </bookViews>
  <sheets>
    <sheet name="Instructions" sheetId="12" r:id="rId1"/>
    <sheet name="Initial Inventory" sheetId="7" r:id="rId2"/>
    <sheet name="2025 Reporting Year" sheetId="8" r:id="rId3"/>
    <sheet name="2026 Reporting Year" sheetId="9" r:id="rId4"/>
    <sheet name="2027 Reporting Year" sheetId="10" r:id="rId5"/>
    <sheet name="2028 Reporting Year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D10" i="8" s="1"/>
  <c r="D11" i="8" s="1"/>
  <c r="C6" i="7"/>
  <c r="C5" i="8" s="1"/>
  <c r="C12" i="8" s="1"/>
  <c r="D6" i="7"/>
  <c r="D5" i="8" s="1"/>
  <c r="D14" i="8" s="1"/>
  <c r="D5" i="9" s="1"/>
  <c r="C6" i="8"/>
  <c r="C10" i="8" s="1"/>
  <c r="C6" i="9" l="1"/>
  <c r="C10" i="9" s="1"/>
  <c r="C6" i="10" s="1"/>
  <c r="C10" i="10" s="1"/>
  <c r="C11" i="10" s="1"/>
  <c r="C11" i="8"/>
  <c r="C13" i="8" s="1"/>
  <c r="C14" i="8"/>
  <c r="C5" i="9" s="1"/>
  <c r="D6" i="9"/>
  <c r="D10" i="9" s="1"/>
  <c r="D14" i="9"/>
  <c r="D12" i="9"/>
  <c r="D12" i="8"/>
  <c r="D13" i="8" s="1"/>
  <c r="C9" i="7"/>
  <c r="D9" i="7"/>
  <c r="C11" i="9" l="1"/>
  <c r="C6" i="11"/>
  <c r="C10" i="11" s="1"/>
  <c r="C11" i="11" s="1"/>
  <c r="C14" i="9"/>
  <c r="C12" i="9"/>
  <c r="C15" i="8"/>
  <c r="D11" i="9"/>
  <c r="D13" i="9" s="1"/>
  <c r="D6" i="10"/>
  <c r="D10" i="10" s="1"/>
  <c r="D5" i="10"/>
  <c r="D15" i="9"/>
  <c r="D15" i="8"/>
  <c r="C13" i="9" l="1"/>
  <c r="C5" i="10"/>
  <c r="C15" i="9"/>
  <c r="D11" i="10"/>
  <c r="D6" i="11"/>
  <c r="D12" i="10"/>
  <c r="D14" i="10"/>
  <c r="D10" i="11" l="1"/>
  <c r="D11" i="11" s="1"/>
  <c r="C14" i="10"/>
  <c r="C12" i="10"/>
  <c r="C13" i="10" s="1"/>
  <c r="D13" i="10"/>
  <c r="D5" i="11"/>
  <c r="D12" i="11" s="1"/>
  <c r="D15" i="10"/>
  <c r="D13" i="11" l="1"/>
  <c r="C15" i="10"/>
  <c r="C5" i="11"/>
  <c r="C12" i="11" s="1"/>
  <c r="C13" i="11" s="1"/>
</calcChain>
</file>

<file path=xl/sharedStrings.xml><?xml version="1.0" encoding="utf-8"?>
<sst xmlns="http://schemas.openxmlformats.org/spreadsheetml/2006/main" count="98" uniqueCount="65">
  <si>
    <t>Category</t>
  </si>
  <si>
    <t>Device Count</t>
  </si>
  <si>
    <t>Baseline Pneumatic Inventory</t>
  </si>
  <si>
    <t>December 31, 2025 Inventory Requirement</t>
  </si>
  <si>
    <t>Total Inventory on December 31, 2024</t>
  </si>
  <si>
    <t>Total Inventory on December 31, 2025</t>
  </si>
  <si>
    <t>Compliance Inventory</t>
  </si>
  <si>
    <t>December 31, 2026 Inventory Requirement</t>
  </si>
  <si>
    <t>Total Inventory on December 31, 2026</t>
  </si>
  <si>
    <t>December 31, 2027 Inventory Requirement</t>
  </si>
  <si>
    <t>Total Inventory on December 31, 2027</t>
  </si>
  <si>
    <t>December 31, 2028 Inventory Requirement</t>
  </si>
  <si>
    <t>Total Inventory on December 31, 2028</t>
  </si>
  <si>
    <t>2026 Baseline Adjustment</t>
  </si>
  <si>
    <t>Acquisitions in 2025</t>
  </si>
  <si>
    <t>Dispositions in 2025</t>
  </si>
  <si>
    <t>Reductions in 2025</t>
  </si>
  <si>
    <t>Acquisitions in 2026</t>
  </si>
  <si>
    <t>Dispositions in 2026</t>
  </si>
  <si>
    <t>Reductions in 2026</t>
  </si>
  <si>
    <t>2027 Baseline Adjustment</t>
  </si>
  <si>
    <t>Acquisitions in 2027</t>
  </si>
  <si>
    <t>Dispositions in 2027</t>
  </si>
  <si>
    <t>Reductions in 2027</t>
  </si>
  <si>
    <t>2028 Baseline Adjustment</t>
  </si>
  <si>
    <t>Acquisitions in 2028</t>
  </si>
  <si>
    <t>Dispositions in 2028</t>
  </si>
  <si>
    <t>Reductions in 2028</t>
  </si>
  <si>
    <r>
      <t>Vent Volume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/year) </t>
    </r>
  </si>
  <si>
    <t>Reductions Prior to January 1, 2025</t>
  </si>
  <si>
    <r>
      <t>Vent Volume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/year)</t>
    </r>
  </si>
  <si>
    <t>Description</t>
  </si>
  <si>
    <t>Initial Inventory Instructions</t>
  </si>
  <si>
    <r>
      <t xml:space="preserve">Fill in cells highlighted in </t>
    </r>
    <r>
      <rPr>
        <sz val="11"/>
        <color rgb="FF00B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including:</t>
    </r>
  </si>
  <si>
    <r>
      <t xml:space="preserve">Indicate how compliance will be demonstrated in subsequent years by checking the box under "Device Count" </t>
    </r>
    <r>
      <rPr>
        <b/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"Vent Volume"</t>
    </r>
  </si>
  <si>
    <t>b) The total Device Count and/or annual Vent Volume reduced prior to January 1, 2025</t>
  </si>
  <si>
    <t>All other cells will be filled out automatically</t>
  </si>
  <si>
    <t>Category Desciptions</t>
  </si>
  <si>
    <t>Reporting Year Instructions</t>
  </si>
  <si>
    <t>c) Devices reduced due to emissions management projects</t>
  </si>
  <si>
    <t>Acquisitions</t>
  </si>
  <si>
    <t>Dispositions</t>
  </si>
  <si>
    <t>Reductions</t>
  </si>
  <si>
    <t>Total Inventory on December 31</t>
  </si>
  <si>
    <t>December 31 Inventory Requirement</t>
  </si>
  <si>
    <t>Compliant</t>
  </si>
  <si>
    <t>Compliant in 2025</t>
  </si>
  <si>
    <t>Compliant in 2026</t>
  </si>
  <si>
    <t>Compliant in 2027</t>
  </si>
  <si>
    <t>Compliant in 2028</t>
  </si>
  <si>
    <t>a) Increases to corporate level natural gas driven pneumatic devices resulting from Acquisitions for any given year</t>
  </si>
  <si>
    <t>b) Decreases to corporate level natural gas driven pneumatic devices resulting from Dispositions for any given year</t>
  </si>
  <si>
    <t>a) The total Device Count and/or annual Vent Volume from facilities of which the company was the licensee of on December 31, 2024</t>
  </si>
  <si>
    <t>Decrease to corporate level natural gas driven pneumatic inventory due to emissions management projects</t>
  </si>
  <si>
    <t>Increase to corporate level natural gas driven pneumatic inventory due to acquisitions</t>
  </si>
  <si>
    <r>
      <t xml:space="preserve">Compliance is determined by comparing the </t>
    </r>
    <r>
      <rPr>
        <i/>
        <sz val="11"/>
        <color theme="1"/>
        <rFont val="Calibri"/>
        <family val="2"/>
        <scheme val="minor"/>
      </rPr>
      <t>Compliance Inventory</t>
    </r>
    <r>
      <rPr>
        <sz val="11"/>
        <color theme="1"/>
        <rFont val="Calibri"/>
        <family val="2"/>
        <scheme val="minor"/>
      </rPr>
      <t xml:space="preserve"> to the </t>
    </r>
    <r>
      <rPr>
        <i/>
        <sz val="11"/>
        <color theme="1"/>
        <rFont val="Calibri"/>
        <family val="2"/>
        <scheme val="minor"/>
      </rPr>
      <t>December 31 Inventory Requirement</t>
    </r>
  </si>
  <si>
    <t>The following year end inventory requirement based on the adjusted baseline</t>
  </si>
  <si>
    <t>Baseline Adjustment</t>
  </si>
  <si>
    <t>Decrease to corporate level natural gas driven pneumatic inventory due to dispositions</t>
  </si>
  <si>
    <r>
      <t>The total year end inventory required, determined by applying per cent reduction requirements to the</t>
    </r>
    <r>
      <rPr>
        <i/>
        <sz val="11"/>
        <color theme="1"/>
        <rFont val="Calibri"/>
        <family val="2"/>
        <scheme val="minor"/>
      </rPr>
      <t xml:space="preserve"> Baseline Pneumatic Inventory</t>
    </r>
  </si>
  <si>
    <t>The total natural gas driven pneumatic inventory associated with facilities which the company was the licensee of on December 31</t>
  </si>
  <si>
    <r>
      <t xml:space="preserve">Adjustments to the </t>
    </r>
    <r>
      <rPr>
        <i/>
        <sz val="11"/>
        <color theme="1"/>
        <rFont val="Calibri"/>
        <family val="2"/>
        <scheme val="minor"/>
      </rPr>
      <t>Baseline Pneumatic Inventory</t>
    </r>
    <r>
      <rPr>
        <sz val="11"/>
        <color theme="1"/>
        <rFont val="Calibri"/>
        <family val="2"/>
        <scheme val="minor"/>
      </rPr>
      <t xml:space="preserve"> due to changes in facilities licensed by a company</t>
    </r>
  </si>
  <si>
    <t>The number of devices or annual vent volume decreased prior to implementation of pneumatic reduction requirements</t>
  </si>
  <si>
    <r>
      <t xml:space="preserve">Inventory used for comparison with </t>
    </r>
    <r>
      <rPr>
        <i/>
        <sz val="11"/>
        <color theme="1"/>
        <rFont val="Calibri"/>
        <family val="2"/>
        <scheme val="minor"/>
      </rPr>
      <t>December 31 Inventory Requirements</t>
    </r>
    <r>
      <rPr>
        <sz val="11"/>
        <color theme="1"/>
        <rFont val="Calibri"/>
        <family val="2"/>
        <scheme val="minor"/>
      </rPr>
      <t>, not including increases to inventory due to acquisitions</t>
    </r>
  </si>
  <si>
    <t>The initial natural gas driven pneumatic inventory prior to implementing reduction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</si>
</sst>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0" fillId="3" borderId="1" xfId="0" applyFill="1" applyBorder="1"/>
    <xf numFmtId="15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B9378-47ED-4CB8-8B2D-8B794DDC9938}">
  <dimension ref="B2:D29"/>
  <sheetViews>
    <sheetView showGridLines="0" tabSelected="1" topLeftCell="D10" workbookViewId="0">
      <selection activeCell="D19" sqref="D19"/>
    </sheetView>
  </sheetViews>
  <sheetFormatPr defaultRowHeight="15" x14ac:dyDescent="0.25"/>
  <cols>
    <col min="3" max="3" width="40.140625" customWidth="1"/>
    <col min="4" max="4" width="122.85546875" customWidth="1"/>
  </cols>
  <sheetData>
    <row r="2" spans="2:3" x14ac:dyDescent="0.25">
      <c r="C2" s="11" t="s">
        <v>32</v>
      </c>
    </row>
    <row r="3" spans="2:3" x14ac:dyDescent="0.25">
      <c r="B3" s="9">
        <v>1</v>
      </c>
      <c r="C3" t="s">
        <v>34</v>
      </c>
    </row>
    <row r="4" spans="2:3" x14ac:dyDescent="0.25">
      <c r="B4" s="9">
        <v>2</v>
      </c>
      <c r="C4" t="s">
        <v>33</v>
      </c>
    </row>
    <row r="5" spans="2:3" x14ac:dyDescent="0.25">
      <c r="C5" t="s">
        <v>52</v>
      </c>
    </row>
    <row r="6" spans="2:3" x14ac:dyDescent="0.25">
      <c r="C6" t="s">
        <v>35</v>
      </c>
    </row>
    <row r="7" spans="2:3" x14ac:dyDescent="0.25">
      <c r="B7" s="9">
        <v>3</v>
      </c>
      <c r="C7" t="s">
        <v>36</v>
      </c>
    </row>
    <row r="8" spans="2:3" x14ac:dyDescent="0.25">
      <c r="B8" s="9"/>
    </row>
    <row r="9" spans="2:3" x14ac:dyDescent="0.25">
      <c r="C9" s="11" t="s">
        <v>38</v>
      </c>
    </row>
    <row r="10" spans="2:3" x14ac:dyDescent="0.25">
      <c r="B10" s="9">
        <v>1</v>
      </c>
      <c r="C10" t="s">
        <v>33</v>
      </c>
    </row>
    <row r="11" spans="2:3" x14ac:dyDescent="0.25">
      <c r="C11" t="s">
        <v>50</v>
      </c>
    </row>
    <row r="12" spans="2:3" x14ac:dyDescent="0.25">
      <c r="C12" t="s">
        <v>51</v>
      </c>
    </row>
    <row r="13" spans="2:3" x14ac:dyDescent="0.25">
      <c r="C13" t="s">
        <v>39</v>
      </c>
    </row>
    <row r="14" spans="2:3" x14ac:dyDescent="0.25">
      <c r="B14" s="9">
        <v>2</v>
      </c>
      <c r="C14" t="s">
        <v>36</v>
      </c>
    </row>
    <row r="15" spans="2:3" x14ac:dyDescent="0.25">
      <c r="B15" s="9"/>
    </row>
    <row r="16" spans="2:3" x14ac:dyDescent="0.25">
      <c r="B16" s="9"/>
      <c r="C16" s="12" t="s">
        <v>37</v>
      </c>
    </row>
    <row r="18" spans="3:4" x14ac:dyDescent="0.25">
      <c r="C18" s="2" t="s">
        <v>0</v>
      </c>
      <c r="D18" s="2" t="s">
        <v>31</v>
      </c>
    </row>
    <row r="19" spans="3:4" x14ac:dyDescent="0.25">
      <c r="C19" s="1" t="s">
        <v>2</v>
      </c>
      <c r="D19" s="15" t="s">
        <v>64</v>
      </c>
    </row>
    <row r="20" spans="3:4" x14ac:dyDescent="0.25">
      <c r="C20" s="4" t="s">
        <v>29</v>
      </c>
      <c r="D20" s="14" t="s">
        <v>62</v>
      </c>
    </row>
    <row r="21" spans="3:4" x14ac:dyDescent="0.25">
      <c r="C21" s="1" t="s">
        <v>40</v>
      </c>
      <c r="D21" s="1" t="s">
        <v>54</v>
      </c>
    </row>
    <row r="22" spans="3:4" x14ac:dyDescent="0.25">
      <c r="C22" s="1" t="s">
        <v>41</v>
      </c>
      <c r="D22" s="14" t="s">
        <v>58</v>
      </c>
    </row>
    <row r="23" spans="3:4" x14ac:dyDescent="0.25">
      <c r="C23" s="1" t="s">
        <v>42</v>
      </c>
      <c r="D23" s="14" t="s">
        <v>53</v>
      </c>
    </row>
    <row r="24" spans="3:4" x14ac:dyDescent="0.25">
      <c r="C24" s="1" t="s">
        <v>43</v>
      </c>
      <c r="D24" s="14" t="s">
        <v>60</v>
      </c>
    </row>
    <row r="25" spans="3:4" x14ac:dyDescent="0.25">
      <c r="C25" s="1" t="s">
        <v>6</v>
      </c>
      <c r="D25" s="14" t="s">
        <v>63</v>
      </c>
    </row>
    <row r="26" spans="3:4" x14ac:dyDescent="0.25">
      <c r="C26" s="1" t="s">
        <v>44</v>
      </c>
      <c r="D26" s="14" t="s">
        <v>59</v>
      </c>
    </row>
    <row r="27" spans="3:4" x14ac:dyDescent="0.25">
      <c r="C27" s="1" t="s">
        <v>45</v>
      </c>
      <c r="D27" s="14" t="s">
        <v>55</v>
      </c>
    </row>
    <row r="28" spans="3:4" x14ac:dyDescent="0.25">
      <c r="C28" s="1" t="s">
        <v>57</v>
      </c>
      <c r="D28" s="14" t="s">
        <v>61</v>
      </c>
    </row>
    <row r="29" spans="3:4" x14ac:dyDescent="0.25">
      <c r="C29" s="1" t="s">
        <v>44</v>
      </c>
      <c r="D29" s="14" t="s">
        <v>56</v>
      </c>
    </row>
  </sheetData>
  <sheetProtection insertColumns="0" insertRows="0" deleteColumns="0" deleteRows="0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AAD2-3CDA-4044-9BB2-C7BE16909AD2}">
  <dimension ref="B4:D9"/>
  <sheetViews>
    <sheetView showGridLines="0" workbookViewId="0">
      <selection activeCell="B7" sqref="B7"/>
    </sheetView>
  </sheetViews>
  <sheetFormatPr defaultRowHeight="15" x14ac:dyDescent="0.25"/>
  <cols>
    <col min="2" max="2" width="39.7109375" bestFit="1" customWidth="1"/>
    <col min="3" max="4" width="22.7109375" customWidth="1"/>
  </cols>
  <sheetData>
    <row r="4" spans="2:4" ht="17.25" x14ac:dyDescent="0.25">
      <c r="B4" s="10"/>
      <c r="C4" s="2" t="s">
        <v>1</v>
      </c>
      <c r="D4" s="2" t="s">
        <v>30</v>
      </c>
    </row>
    <row r="5" spans="2:4" x14ac:dyDescent="0.25">
      <c r="B5" s="2" t="s">
        <v>0</v>
      </c>
      <c r="C5" s="3" t="b">
        <v>0</v>
      </c>
      <c r="D5" s="3" t="b">
        <v>0</v>
      </c>
    </row>
    <row r="6" spans="2:4" x14ac:dyDescent="0.25">
      <c r="B6" s="4" t="s">
        <v>2</v>
      </c>
      <c r="C6" s="6">
        <f>C7+C8</f>
        <v>200</v>
      </c>
      <c r="D6" s="6">
        <f>D7+D8</f>
        <v>0</v>
      </c>
    </row>
    <row r="7" spans="2:4" x14ac:dyDescent="0.25">
      <c r="B7" s="4" t="s">
        <v>29</v>
      </c>
      <c r="C7" s="7">
        <v>100</v>
      </c>
      <c r="D7" s="7">
        <v>0</v>
      </c>
    </row>
    <row r="8" spans="2:4" x14ac:dyDescent="0.25">
      <c r="B8" s="4" t="s">
        <v>4</v>
      </c>
      <c r="C8" s="7">
        <v>100</v>
      </c>
      <c r="D8" s="7">
        <v>0</v>
      </c>
    </row>
    <row r="9" spans="2:4" x14ac:dyDescent="0.25">
      <c r="B9" s="4" t="s">
        <v>3</v>
      </c>
      <c r="C9" s="6">
        <f>C6*(1-0.25)</f>
        <v>150</v>
      </c>
      <c r="D9" s="6">
        <f>D6*(1-0.25)</f>
        <v>0</v>
      </c>
    </row>
  </sheetData>
  <sheetProtection insertColumns="0" insertRows="0" deleteColumns="0" delete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735AD-AA82-4C9A-BAAD-04DAC7D3C050}">
  <dimension ref="B4:D15"/>
  <sheetViews>
    <sheetView showGridLines="0" workbookViewId="0">
      <selection activeCell="C23" sqref="C23"/>
    </sheetView>
  </sheetViews>
  <sheetFormatPr defaultRowHeight="15" x14ac:dyDescent="0.25"/>
  <cols>
    <col min="2" max="2" width="39.7109375" bestFit="1" customWidth="1"/>
    <col min="3" max="4" width="22.7109375" customWidth="1"/>
  </cols>
  <sheetData>
    <row r="4" spans="2:4" ht="17.25" x14ac:dyDescent="0.25">
      <c r="B4" s="2" t="s">
        <v>0</v>
      </c>
      <c r="C4" s="2" t="s">
        <v>1</v>
      </c>
      <c r="D4" s="2" t="s">
        <v>28</v>
      </c>
    </row>
    <row r="5" spans="2:4" x14ac:dyDescent="0.25">
      <c r="B5" s="1" t="s">
        <v>2</v>
      </c>
      <c r="C5" s="6">
        <f>'Initial Inventory'!C6</f>
        <v>200</v>
      </c>
      <c r="D5" s="6">
        <f>'Initial Inventory'!D6</f>
        <v>0</v>
      </c>
    </row>
    <row r="6" spans="2:4" x14ac:dyDescent="0.25">
      <c r="B6" s="1" t="s">
        <v>4</v>
      </c>
      <c r="C6" s="6">
        <f>'Initial Inventory'!C8</f>
        <v>100</v>
      </c>
      <c r="D6" s="6">
        <f>'Initial Inventory'!D8</f>
        <v>0</v>
      </c>
    </row>
    <row r="7" spans="2:4" x14ac:dyDescent="0.25">
      <c r="B7" s="1" t="s">
        <v>14</v>
      </c>
      <c r="C7" s="7"/>
      <c r="D7" s="7"/>
    </row>
    <row r="8" spans="2:4" x14ac:dyDescent="0.25">
      <c r="B8" s="1" t="s">
        <v>15</v>
      </c>
      <c r="C8" s="7"/>
      <c r="D8" s="7"/>
    </row>
    <row r="9" spans="2:4" x14ac:dyDescent="0.25">
      <c r="B9" s="1" t="s">
        <v>16</v>
      </c>
      <c r="C9" s="7"/>
      <c r="D9" s="7"/>
    </row>
    <row r="10" spans="2:4" x14ac:dyDescent="0.25">
      <c r="B10" s="1" t="s">
        <v>5</v>
      </c>
      <c r="C10" s="6">
        <f>C6+C7-C8-C9</f>
        <v>100</v>
      </c>
      <c r="D10" s="6">
        <f>D6+D7-D8-D9</f>
        <v>0</v>
      </c>
    </row>
    <row r="11" spans="2:4" x14ac:dyDescent="0.25">
      <c r="B11" s="1" t="s">
        <v>6</v>
      </c>
      <c r="C11" s="6">
        <f>C10-C7</f>
        <v>100</v>
      </c>
      <c r="D11" s="6">
        <f>D10-D7</f>
        <v>0</v>
      </c>
    </row>
    <row r="12" spans="2:4" x14ac:dyDescent="0.25">
      <c r="B12" s="1" t="s">
        <v>3</v>
      </c>
      <c r="C12" s="6">
        <f>C5*(1-0.25)</f>
        <v>150</v>
      </c>
      <c r="D12" s="6">
        <f>D5*(1-0.25)</f>
        <v>0</v>
      </c>
    </row>
    <row r="13" spans="2:4" x14ac:dyDescent="0.25">
      <c r="B13" s="1" t="s">
        <v>46</v>
      </c>
      <c r="C13" s="6" t="str">
        <f>IF(C11&lt;=C12,"Yes","No")</f>
        <v>Yes</v>
      </c>
      <c r="D13" s="6" t="str">
        <f>IF(D11&lt;=D12,"Yes","No")</f>
        <v>Yes</v>
      </c>
    </row>
    <row r="14" spans="2:4" s="13" customFormat="1" x14ac:dyDescent="0.25">
      <c r="B14" s="1" t="s">
        <v>13</v>
      </c>
      <c r="C14" s="6">
        <f>C5+C7-C8</f>
        <v>200</v>
      </c>
      <c r="D14" s="6">
        <f>D5+D7-D8</f>
        <v>0</v>
      </c>
    </row>
    <row r="15" spans="2:4" s="13" customFormat="1" x14ac:dyDescent="0.25">
      <c r="B15" s="1" t="s">
        <v>7</v>
      </c>
      <c r="C15" s="6">
        <f>C14*(1-0.5)</f>
        <v>100</v>
      </c>
      <c r="D15" s="6">
        <f>D14*(1-0.5)</f>
        <v>0</v>
      </c>
    </row>
  </sheetData>
  <sheetProtection insertColumns="0" insertRows="0" deleteColumns="0" deleteRow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452F-C04B-4F6A-BEB5-6D439AE4ED5F}">
  <dimension ref="B4:D15"/>
  <sheetViews>
    <sheetView showGridLines="0" workbookViewId="0">
      <selection activeCell="B14" sqref="B14:D15"/>
    </sheetView>
  </sheetViews>
  <sheetFormatPr defaultRowHeight="15" x14ac:dyDescent="0.25"/>
  <cols>
    <col min="2" max="2" width="39.7109375" bestFit="1" customWidth="1"/>
    <col min="3" max="4" width="22.7109375" customWidth="1"/>
  </cols>
  <sheetData>
    <row r="4" spans="2:4" ht="17.25" x14ac:dyDescent="0.25">
      <c r="B4" s="2" t="s">
        <v>0</v>
      </c>
      <c r="C4" s="2" t="s">
        <v>1</v>
      </c>
      <c r="D4" s="2" t="s">
        <v>28</v>
      </c>
    </row>
    <row r="5" spans="2:4" x14ac:dyDescent="0.25">
      <c r="B5" s="5" t="s">
        <v>2</v>
      </c>
      <c r="C5" s="6">
        <f>'2025 Reporting Year'!C14</f>
        <v>200</v>
      </c>
      <c r="D5" s="6">
        <f>'2025 Reporting Year'!D14</f>
        <v>0</v>
      </c>
    </row>
    <row r="6" spans="2:4" x14ac:dyDescent="0.25">
      <c r="B6" s="5" t="s">
        <v>5</v>
      </c>
      <c r="C6" s="6">
        <f>'2025 Reporting Year'!C10</f>
        <v>100</v>
      </c>
      <c r="D6" s="6">
        <f>'2025 Reporting Year'!D10</f>
        <v>0</v>
      </c>
    </row>
    <row r="7" spans="2:4" x14ac:dyDescent="0.25">
      <c r="B7" s="5" t="s">
        <v>17</v>
      </c>
      <c r="C7" s="7"/>
      <c r="D7" s="7"/>
    </row>
    <row r="8" spans="2:4" x14ac:dyDescent="0.25">
      <c r="B8" s="5" t="s">
        <v>18</v>
      </c>
      <c r="C8" s="7"/>
      <c r="D8" s="7"/>
    </row>
    <row r="9" spans="2:4" x14ac:dyDescent="0.25">
      <c r="B9" s="5" t="s">
        <v>19</v>
      </c>
      <c r="C9" s="7"/>
      <c r="D9" s="7"/>
    </row>
    <row r="10" spans="2:4" x14ac:dyDescent="0.25">
      <c r="B10" s="5" t="s">
        <v>8</v>
      </c>
      <c r="C10" s="6">
        <f>C6+C7-C8-C9</f>
        <v>100</v>
      </c>
      <c r="D10" s="6">
        <f>D6+D7-D8-D9</f>
        <v>0</v>
      </c>
    </row>
    <row r="11" spans="2:4" x14ac:dyDescent="0.25">
      <c r="B11" s="5" t="s">
        <v>6</v>
      </c>
      <c r="C11" s="6">
        <f>C10-C7</f>
        <v>100</v>
      </c>
      <c r="D11" s="6">
        <f>D10-D7</f>
        <v>0</v>
      </c>
    </row>
    <row r="12" spans="2:4" x14ac:dyDescent="0.25">
      <c r="B12" s="5" t="s">
        <v>7</v>
      </c>
      <c r="C12" s="6">
        <f>C5*(1-0.5)</f>
        <v>100</v>
      </c>
      <c r="D12" s="6">
        <f>D5*(1-0.5)</f>
        <v>0</v>
      </c>
    </row>
    <row r="13" spans="2:4" x14ac:dyDescent="0.25">
      <c r="B13" s="5" t="s">
        <v>47</v>
      </c>
      <c r="C13" s="6" t="str">
        <f>IF(C11&lt;=C12,"Yes","No")</f>
        <v>Yes</v>
      </c>
      <c r="D13" s="6" t="str">
        <f>IF(D11&lt;=D12,"Yes","No")</f>
        <v>Yes</v>
      </c>
    </row>
    <row r="14" spans="2:4" s="13" customFormat="1" x14ac:dyDescent="0.25">
      <c r="B14" s="5" t="s">
        <v>20</v>
      </c>
      <c r="C14" s="6">
        <f>C5+C7-C8</f>
        <v>200</v>
      </c>
      <c r="D14" s="6">
        <f>D5+D7-D8</f>
        <v>0</v>
      </c>
    </row>
    <row r="15" spans="2:4" s="13" customFormat="1" x14ac:dyDescent="0.25">
      <c r="B15" s="5" t="s">
        <v>9</v>
      </c>
      <c r="C15" s="8">
        <f>C14*(1-0.75)</f>
        <v>50</v>
      </c>
      <c r="D15" s="8">
        <f>D14*(1-0.75)</f>
        <v>0</v>
      </c>
    </row>
  </sheetData>
  <sheetProtection insertColumns="0" insertRows="0" deleteColumns="0" deleteRow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B567-7089-4C4C-9E76-7A577700C196}">
  <dimension ref="B4:D15"/>
  <sheetViews>
    <sheetView showGridLines="0" workbookViewId="0">
      <selection activeCell="B14" sqref="B14:D15"/>
    </sheetView>
  </sheetViews>
  <sheetFormatPr defaultRowHeight="15" x14ac:dyDescent="0.25"/>
  <cols>
    <col min="2" max="2" width="39.7109375" bestFit="1" customWidth="1"/>
    <col min="3" max="4" width="22.7109375" customWidth="1"/>
  </cols>
  <sheetData>
    <row r="4" spans="2:4" ht="17.25" x14ac:dyDescent="0.25">
      <c r="B4" s="2" t="s">
        <v>0</v>
      </c>
      <c r="C4" s="2" t="s">
        <v>1</v>
      </c>
      <c r="D4" s="2" t="s">
        <v>28</v>
      </c>
    </row>
    <row r="5" spans="2:4" x14ac:dyDescent="0.25">
      <c r="B5" s="5" t="s">
        <v>2</v>
      </c>
      <c r="C5" s="6">
        <f>'2026 Reporting Year'!C14</f>
        <v>200</v>
      </c>
      <c r="D5" s="6">
        <f>'2026 Reporting Year'!D14</f>
        <v>0</v>
      </c>
    </row>
    <row r="6" spans="2:4" x14ac:dyDescent="0.25">
      <c r="B6" s="5" t="s">
        <v>8</v>
      </c>
      <c r="C6" s="6">
        <f>'2026 Reporting Year'!C10</f>
        <v>100</v>
      </c>
      <c r="D6" s="6">
        <f>'2026 Reporting Year'!D10</f>
        <v>0</v>
      </c>
    </row>
    <row r="7" spans="2:4" x14ac:dyDescent="0.25">
      <c r="B7" s="5" t="s">
        <v>21</v>
      </c>
      <c r="C7" s="7"/>
      <c r="D7" s="7"/>
    </row>
    <row r="8" spans="2:4" x14ac:dyDescent="0.25">
      <c r="B8" s="5" t="s">
        <v>22</v>
      </c>
      <c r="C8" s="7"/>
      <c r="D8" s="7"/>
    </row>
    <row r="9" spans="2:4" x14ac:dyDescent="0.25">
      <c r="B9" s="5" t="s">
        <v>23</v>
      </c>
      <c r="C9" s="7"/>
      <c r="D9" s="7"/>
    </row>
    <row r="10" spans="2:4" x14ac:dyDescent="0.25">
      <c r="B10" s="5" t="s">
        <v>10</v>
      </c>
      <c r="C10" s="6">
        <f>C6+C7-C8-C9</f>
        <v>100</v>
      </c>
      <c r="D10" s="6">
        <f>D6+D7-D8-D9</f>
        <v>0</v>
      </c>
    </row>
    <row r="11" spans="2:4" x14ac:dyDescent="0.25">
      <c r="B11" s="5" t="s">
        <v>6</v>
      </c>
      <c r="C11" s="6">
        <f>C10-C7</f>
        <v>100</v>
      </c>
      <c r="D11" s="6">
        <f>D10-D7</f>
        <v>0</v>
      </c>
    </row>
    <row r="12" spans="2:4" x14ac:dyDescent="0.25">
      <c r="B12" s="5" t="s">
        <v>9</v>
      </c>
      <c r="C12" s="8">
        <f>C5*(1-0.75)</f>
        <v>50</v>
      </c>
      <c r="D12" s="8">
        <f>D5*(1-0.75)</f>
        <v>0</v>
      </c>
    </row>
    <row r="13" spans="2:4" x14ac:dyDescent="0.25">
      <c r="B13" s="5" t="s">
        <v>48</v>
      </c>
      <c r="C13" s="6" t="str">
        <f>IF(C11&lt;=C12,"Yes","No")</f>
        <v>No</v>
      </c>
      <c r="D13" s="6" t="str">
        <f>IF(D11&lt;=D12,"Yes","No")</f>
        <v>Yes</v>
      </c>
    </row>
    <row r="14" spans="2:4" s="13" customFormat="1" x14ac:dyDescent="0.25">
      <c r="B14" s="5" t="s">
        <v>24</v>
      </c>
      <c r="C14" s="6">
        <f>C5+C7-C8</f>
        <v>200</v>
      </c>
      <c r="D14" s="6">
        <f>D5+D7-D8</f>
        <v>0</v>
      </c>
    </row>
    <row r="15" spans="2:4" s="13" customFormat="1" x14ac:dyDescent="0.25">
      <c r="B15" s="5" t="s">
        <v>11</v>
      </c>
      <c r="C15" s="8">
        <f>C14*(1-1)</f>
        <v>0</v>
      </c>
      <c r="D15" s="8">
        <f>D14*(1-1)</f>
        <v>0</v>
      </c>
    </row>
  </sheetData>
  <sheetProtection insertColumns="0" insertRows="0" deleteColumns="0" deleteRow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EC7A-F9B3-4616-94EB-5895FD0CDEF8}">
  <dimension ref="B4:D13"/>
  <sheetViews>
    <sheetView showGridLines="0" workbookViewId="0">
      <selection activeCell="F23" sqref="F23"/>
    </sheetView>
  </sheetViews>
  <sheetFormatPr defaultRowHeight="15" x14ac:dyDescent="0.25"/>
  <cols>
    <col min="2" max="2" width="39.7109375" bestFit="1" customWidth="1"/>
    <col min="3" max="4" width="22.7109375" customWidth="1"/>
  </cols>
  <sheetData>
    <row r="4" spans="2:4" ht="17.25" x14ac:dyDescent="0.25">
      <c r="B4" s="2" t="s">
        <v>0</v>
      </c>
      <c r="C4" s="2" t="s">
        <v>1</v>
      </c>
      <c r="D4" s="2" t="s">
        <v>28</v>
      </c>
    </row>
    <row r="5" spans="2:4" x14ac:dyDescent="0.25">
      <c r="B5" s="5" t="s">
        <v>2</v>
      </c>
      <c r="C5" s="6">
        <f>'2027 Reporting Year'!C14</f>
        <v>200</v>
      </c>
      <c r="D5" s="6">
        <f>'2027 Reporting Year'!D14</f>
        <v>0</v>
      </c>
    </row>
    <row r="6" spans="2:4" x14ac:dyDescent="0.25">
      <c r="B6" s="5" t="s">
        <v>10</v>
      </c>
      <c r="C6" s="6">
        <f>'2027 Reporting Year'!C10</f>
        <v>100</v>
      </c>
      <c r="D6" s="6">
        <f>'2027 Reporting Year'!D10</f>
        <v>0</v>
      </c>
    </row>
    <row r="7" spans="2:4" x14ac:dyDescent="0.25">
      <c r="B7" s="5" t="s">
        <v>25</v>
      </c>
      <c r="C7" s="7"/>
      <c r="D7" s="7"/>
    </row>
    <row r="8" spans="2:4" x14ac:dyDescent="0.25">
      <c r="B8" s="5" t="s">
        <v>26</v>
      </c>
      <c r="C8" s="7"/>
      <c r="D8" s="7"/>
    </row>
    <row r="9" spans="2:4" x14ac:dyDescent="0.25">
      <c r="B9" s="5" t="s">
        <v>27</v>
      </c>
      <c r="C9" s="7"/>
      <c r="D9" s="7"/>
    </row>
    <row r="10" spans="2:4" x14ac:dyDescent="0.25">
      <c r="B10" s="5" t="s">
        <v>12</v>
      </c>
      <c r="C10" s="6">
        <f>C6+C7-C8-C9</f>
        <v>100</v>
      </c>
      <c r="D10" s="6">
        <f>D6+D7-D8-D9</f>
        <v>0</v>
      </c>
    </row>
    <row r="11" spans="2:4" x14ac:dyDescent="0.25">
      <c r="B11" s="5" t="s">
        <v>6</v>
      </c>
      <c r="C11" s="6">
        <f>C10-C7</f>
        <v>100</v>
      </c>
      <c r="D11" s="6">
        <f>D10-D7</f>
        <v>0</v>
      </c>
    </row>
    <row r="12" spans="2:4" x14ac:dyDescent="0.25">
      <c r="B12" s="5" t="s">
        <v>11</v>
      </c>
      <c r="C12" s="8">
        <f>C5*(1-1)</f>
        <v>0</v>
      </c>
      <c r="D12" s="8">
        <f>D5*(1-1)</f>
        <v>0</v>
      </c>
    </row>
    <row r="13" spans="2:4" x14ac:dyDescent="0.25">
      <c r="B13" s="5" t="s">
        <v>49</v>
      </c>
      <c r="C13" s="6" t="str">
        <f>IF(C11&lt;=C12,"Yes","No")</f>
        <v>No</v>
      </c>
      <c r="D13" s="6" t="str">
        <f>IF(D11&lt;=D12,"Yes","No")</f>
        <v>Yes</v>
      </c>
    </row>
  </sheetData>
  <sheetProtection insertColumns="0" insertRows="0" deleteColumns="0" delete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C971391937B4E876F124CBE4313B2" ma:contentTypeVersion="23" ma:contentTypeDescription="Create a new document." ma:contentTypeScope="" ma:versionID="6086f0f2fd5b53cc2c8670311e82797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8850a300759b76c454f8922271f99e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F43E06-1A62-4A8D-91B6-3CBEF070909C}"/>
</file>

<file path=customXml/itemProps2.xml><?xml version="1.0" encoding="utf-8"?>
<ds:datastoreItem xmlns:ds="http://schemas.openxmlformats.org/officeDocument/2006/customXml" ds:itemID="{9633735C-5FF8-480D-A4D0-E706BE268E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37952A-25FB-4CC8-A72E-833720653A28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2b3c9b65-1812-43bf-9005-265ae8a498bd"/>
    <ds:schemaRef ds:uri="37fe3de6-38e5-496c-b922-732cbd5bd6fd"/>
    <ds:schemaRef ds:uri="http://schemas.microsoft.com/office/infopath/2007/PartnerControls"/>
    <ds:schemaRef ds:uri="http://schemas.openxmlformats.org/package/2006/metadata/core-properties"/>
    <ds:schemaRef ds:uri="8c52311c-9f19-4de0-9814-e2ce7be565cd"/>
  </ds:schemaRefs>
</ds:datastoreItem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Initial Inventory</vt:lpstr>
      <vt:lpstr>2025 Reporting Year</vt:lpstr>
      <vt:lpstr>2026 Reporting Year</vt:lpstr>
      <vt:lpstr>2027 Reporting Year</vt:lpstr>
      <vt:lpstr>2028 Reporting 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Reporting</dc:title>
  <dc:subject/>
  <dc:creator>Liu, Yunqiu ER</dc:creator>
  <cp:keywords/>
  <dc:description/>
  <cp:lastModifiedBy>Bayda, Jacob ER</cp:lastModifiedBy>
  <cp:revision/>
  <cp:lastPrinted>2025-04-07T16:31:50Z</cp:lastPrinted>
  <dcterms:created xsi:type="dcterms:W3CDTF">2015-06-05T18:17:20Z</dcterms:created>
  <dcterms:modified xsi:type="dcterms:W3CDTF">2025-04-07T16:32:00Z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0x010100FC3C971391937B4E876F124CBE4313B2</vt:lpwstr>
  </property>
  <property fmtid="{D5CDD505-2E9C-101B-9397-08002B2CF9AE}" pid="3" name="Date Received">
    <vt:filetime>2025-01-21T20:31:55Z</vt:filetime>
  </property>
  <property fmtid="{D5CDD505-2E9C-101B-9397-08002B2CF9AE}" pid="4" name="Assigned Team">
    <vt:lpwstr>Team #1</vt:lpwstr>
  </property>
  <property fmtid="{D5CDD505-2E9C-101B-9397-08002B2CF9AE}" pid="5" name="Current Status">
    <vt:lpwstr>Received</vt:lpwstr>
  </property>
</Properties>
</file>